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480" activeTab="0"/>
  </bookViews>
  <sheets>
    <sheet name="Sommaire" sheetId="1" r:id="rId1"/>
    <sheet name="Identification" sheetId="2" r:id="rId2"/>
    <sheet name="Répartition" sheetId="3" r:id="rId3"/>
    <sheet name="Justification" sheetId="4" r:id="rId4"/>
    <sheet name="Feuil1" sheetId="5" r:id="rId5"/>
    <sheet name="Feuil2" sheetId="6" r:id="rId6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<sst xmlns="http://schemas.openxmlformats.org/spreadsheetml/2006/main" count="126" uniqueCount="90">
  <si>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</si>
  <si>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</si>
  <si>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</si>
  <si>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</si>
  <si>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</si>
  <si>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</si>
  <si>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</si>
  <si>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</si>
  <si>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</si>
  <si>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</si>
  <si>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</si>
  <si>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</si>
  <si>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</si>
  <si>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</si>
  <si>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</si>
  <si>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</si>
  <si>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</si>
  <si>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</si>
  <si>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</si>
  <si>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</si>
  <si>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</si>
  <si>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</si>
  <si>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</si>
  <si>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</si>
  <si>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</si>
  <si>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</si>
  <si>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</si>
  <si>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</si>
  <si>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</si>
  <si>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</si>
  <si>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</si>
  <si>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</si>
  <si>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</si>
  <si>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</si>
  <si>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</si>
  <si>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</si>
  <si>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</si>
  <si>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</si>
  <si>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</si>
  <si>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</si>
  <si>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</si>
  <si>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</si>
  <si>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</si>
  <si>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</si>
  <si>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</si>
  <si>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</si>
  <si>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</si>
  <si>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</si>
  <si>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</si>
  <si>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</si>
  <si>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</si>
  <si>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</si>
  <si>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</si>
  <si>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</si>
  <si>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</si>
  <si>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</si>
  <si>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</si>
  <si>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</si>
  <si>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</si>
  <si>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</si>
  <si>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</si>
  <si>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</si>
  <si>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</si>
  <si>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</si>
  <si>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</si>
  <si>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</si>
  <si>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</si>
  <si>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</si>
  <si>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</si>
  <si>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</si>
  <si>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</si>
  <si>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</si>
  <si>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</si>
  <si>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</si>
  <si>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</si>
  <si>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</si>
  <si>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</si>
  <si>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</si>
  <si>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3740-2010</t>
  </si>
  <si>
    <t>Conseil de la Nation Innu Matimekush-Lac-Jon</t>
  </si>
  <si>
    <t>Nadir André</t>
  </si>
  <si>
    <t>Externe</t>
  </si>
  <si>
    <t>2936, rue de la Faune Bureau 204 Wendake (Québec) G0A 4V0</t>
  </si>
  <si>
    <t>Marie-Christine Gagnon</t>
  </si>
  <si>
    <t>à déterminer</t>
  </si>
  <si>
    <t>externe</t>
  </si>
  <si>
    <t>Serge Ashini-Goupil</t>
  </si>
  <si>
    <t>Éric Cardinal</t>
  </si>
  <si>
    <t>1097, rue Saint-Alexandre suite 207 Montréal (Québec) H2Z 1P8</t>
  </si>
  <si>
    <t>C.P. 322 Wendake (Québec) G0A 4V0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</si>
</sst>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70" fillId="0" borderId="47" xfId="46" applyNumberFormat="1" applyFont="1" applyBorder="1" applyAlignment="1" applyProtection="1">
      <alignment horizontal="center" vertical="center" wrapText="1"/>
      <protection locked="0"/>
    </xf>
    <xf numFmtId="0" fontId="70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64" fontId="76" fillId="0" borderId="58" xfId="0" applyNumberFormat="1" applyFont="1" applyFill="1" applyBorder="1" applyAlignment="1" applyProtection="1">
      <alignment horizontal="left" vertical="center" indent="1"/>
      <protection/>
    </xf>
    <xf numFmtId="164" fontId="76" fillId="0" borderId="63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169" fontId="4" fillId="37" borderId="65" xfId="46" applyNumberFormat="1" applyFont="1" applyFill="1" applyBorder="1" applyAlignment="1" applyProtection="1">
      <alignment vertical="center" wrapText="1"/>
      <protection/>
    </xf>
    <xf numFmtId="169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9" fontId="76" fillId="0" borderId="31" xfId="0" applyNumberFormat="1" applyFont="1" applyFill="1" applyBorder="1" applyAlignment="1" applyProtection="1">
      <alignment horizontal="center" vertical="center"/>
      <protection locked="0"/>
    </xf>
    <xf numFmtId="169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9" fontId="4" fillId="33" borderId="39" xfId="46" applyNumberFormat="1" applyFont="1" applyFill="1" applyBorder="1" applyAlignment="1" applyProtection="1">
      <alignment horizontal="center" vertical="center" wrapText="1"/>
      <protection/>
    </xf>
    <xf numFmtId="169" fontId="4" fillId="33" borderId="38" xfId="46" applyNumberFormat="1" applyFont="1" applyFill="1" applyBorder="1" applyAlignment="1" applyProtection="1">
      <alignment horizontal="center" vertical="center" wrapText="1"/>
      <protection/>
    </xf>
    <xf numFmtId="169" fontId="4" fillId="33" borderId="88" xfId="46" applyNumberFormat="1" applyFont="1" applyFill="1" applyBorder="1" applyAlignment="1" applyProtection="1">
      <alignment horizontal="center" vertical="center" wrapText="1"/>
      <protection/>
    </xf>
    <xf numFmtId="169" fontId="4" fillId="33" borderId="43" xfId="46" applyNumberFormat="1" applyFont="1" applyFill="1" applyBorder="1" applyAlignment="1" applyProtection="1">
      <alignment horizontal="center" vertical="center" wrapText="1"/>
      <protection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7">
      <selection activeCell="C25" sqref="C25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3740-2010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2" t="str">
        <f>Identification!B5</f>
        <v>Conseil de la Nation Innu Matimekush-Lac-Jon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v>162.5</v>
      </c>
      <c r="C9" s="144">
        <v>28925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v>50</v>
      </c>
      <c r="C11" s="144">
        <v>6500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v>50</v>
      </c>
      <c r="C13" s="144">
        <v>12500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v>50</v>
      </c>
      <c r="C15" s="144">
        <v>10000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312.5</v>
      </c>
      <c r="C19" s="39">
        <f>C9+C11+C13+C15+C17</f>
        <v>57925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7" t="s">
        <v>13</v>
      </c>
      <c r="B21" s="168"/>
      <c r="C21" s="16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0" t="s">
        <v>14</v>
      </c>
      <c r="B22" s="17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2"/>
      <c r="C23" s="27">
        <f>ROUND(0.03*C19,2)</f>
        <v>1737.75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1" t="s">
        <v>18</v>
      </c>
      <c r="B25" s="153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4" t="s">
        <v>62</v>
      </c>
      <c r="B27" s="155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6" t="s">
        <v>21</v>
      </c>
      <c r="B29" s="157"/>
      <c r="C29" s="19">
        <f>C23+C25+C27</f>
        <v>1737.75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8" t="s">
        <v>23</v>
      </c>
      <c r="B31" s="159"/>
      <c r="C31" s="19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49" t="s">
        <v>54</v>
      </c>
      <c r="B33" s="150"/>
      <c r="C33" s="87">
        <f>C19+C29+C31</f>
        <v>59662.75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9187007874015749" bottom="0.6692913385826772" header="0.196850393700787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8">
      <selection activeCell="D15" sqref="D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78" t="s">
        <v>61</v>
      </c>
      <c r="B3" s="179"/>
      <c r="C3" s="179"/>
      <c r="D3" s="179"/>
      <c r="E3" s="179"/>
      <c r="F3" s="94"/>
    </row>
    <row r="4" spans="1:6" ht="24" customHeight="1">
      <c r="A4" s="5" t="s">
        <v>0</v>
      </c>
      <c r="B4" s="180" t="s">
        <v>78</v>
      </c>
      <c r="C4" s="181"/>
      <c r="D4" s="181"/>
      <c r="E4" s="182"/>
      <c r="F4" s="94"/>
    </row>
    <row r="5" spans="1:6" ht="19.5" customHeight="1">
      <c r="A5" s="6" t="s">
        <v>1</v>
      </c>
      <c r="B5" s="183" t="s">
        <v>79</v>
      </c>
      <c r="C5" s="184"/>
      <c r="D5" s="184"/>
      <c r="E5" s="185"/>
      <c r="F5" s="94"/>
    </row>
    <row r="6" spans="1:6" ht="15">
      <c r="A6" s="186" t="s">
        <v>26</v>
      </c>
      <c r="B6" s="187"/>
      <c r="C6" s="188"/>
      <c r="D6" s="88"/>
      <c r="E6" s="89"/>
      <c r="F6" s="94"/>
    </row>
    <row r="7" spans="1:6" ht="19.5" customHeight="1">
      <c r="A7" s="186" t="s">
        <v>40</v>
      </c>
      <c r="B7" s="189"/>
      <c r="C7" s="190"/>
      <c r="D7" s="90"/>
      <c r="E7" s="91"/>
      <c r="F7" s="94"/>
    </row>
    <row r="8" spans="1:6" ht="21.75" customHeight="1">
      <c r="A8" s="191" t="s">
        <v>41</v>
      </c>
      <c r="B8" s="192"/>
      <c r="C8" s="193"/>
      <c r="D8" s="194"/>
      <c r="E8" s="195"/>
      <c r="F8" s="94"/>
    </row>
    <row r="9" spans="1:6" ht="22.5" customHeight="1">
      <c r="A9" s="198" t="s">
        <v>51</v>
      </c>
      <c r="B9" s="199"/>
      <c r="C9" s="199"/>
      <c r="D9" s="199"/>
      <c r="E9" s="200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>
        <v>14</v>
      </c>
      <c r="C11" s="71" t="s">
        <v>81</v>
      </c>
      <c r="D11" s="97">
        <v>190</v>
      </c>
      <c r="E11" s="76" t="s">
        <v>82</v>
      </c>
      <c r="F11" s="94"/>
    </row>
    <row r="12" spans="1:6" ht="30" customHeight="1">
      <c r="A12" s="48" t="s">
        <v>83</v>
      </c>
      <c r="B12" s="72">
        <v>4</v>
      </c>
      <c r="C12" s="72" t="s">
        <v>81</v>
      </c>
      <c r="D12" s="98">
        <v>130</v>
      </c>
      <c r="E12" s="77" t="s">
        <v>82</v>
      </c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/>
      <c r="C15" s="70" t="s">
        <v>85</v>
      </c>
      <c r="D15" s="100">
        <v>130</v>
      </c>
      <c r="E15" s="76" t="s">
        <v>84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 t="s">
        <v>86</v>
      </c>
      <c r="B20" s="201" t="s">
        <v>10</v>
      </c>
      <c r="C20" s="201" t="s">
        <v>10</v>
      </c>
      <c r="D20" s="100">
        <v>250</v>
      </c>
      <c r="E20" s="76" t="s">
        <v>89</v>
      </c>
      <c r="F20" s="94"/>
    </row>
    <row r="21" spans="1:6" ht="30" customHeight="1">
      <c r="A21" s="56"/>
      <c r="B21" s="202"/>
      <c r="C21" s="202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 t="s">
        <v>87</v>
      </c>
      <c r="B23" s="201" t="s">
        <v>10</v>
      </c>
      <c r="C23" s="74" t="s">
        <v>81</v>
      </c>
      <c r="D23" s="100">
        <v>200</v>
      </c>
      <c r="E23" s="76" t="s">
        <v>88</v>
      </c>
      <c r="F23" s="94"/>
    </row>
    <row r="24" spans="1:6" ht="30" customHeight="1">
      <c r="A24" s="52"/>
      <c r="B24" s="202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1" t="s">
        <v>10</v>
      </c>
      <c r="C26" s="74"/>
      <c r="D26" s="100"/>
      <c r="E26" s="76"/>
      <c r="F26" s="94"/>
    </row>
    <row r="27" spans="1:6" ht="30" customHeight="1">
      <c r="A27" s="52"/>
      <c r="B27" s="202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">
      <c r="A29" s="196" t="s">
        <v>34</v>
      </c>
      <c r="B29" s="197"/>
      <c r="C29" s="197"/>
      <c r="D29" s="197"/>
      <c r="E29" s="197"/>
      <c r="F29" s="94"/>
      <c r="G29" s="94"/>
    </row>
    <row r="30" spans="1:7" ht="12">
      <c r="A30" s="196" t="s">
        <v>35</v>
      </c>
      <c r="B30" s="197"/>
      <c r="C30" s="197"/>
      <c r="D30" s="197"/>
      <c r="E30" s="197"/>
      <c r="F30" s="94"/>
      <c r="G30" s="94"/>
    </row>
    <row r="31" ht="12">
      <c r="F31" s="94"/>
    </row>
    <row r="32" ht="12">
      <c r="F32" s="94"/>
    </row>
    <row r="33" ht="12">
      <c r="F33" s="94"/>
    </row>
    <row r="34" ht="12">
      <c r="F34" s="94"/>
    </row>
    <row r="35" ht="12">
      <c r="F35" s="94"/>
    </row>
    <row r="36" ht="12">
      <c r="F36" s="94"/>
    </row>
    <row r="37" ht="12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">
      <selection activeCell="D19" sqref="D19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3740-2010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Conseil de la Nation Innu Matimekush-Lac-Jon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3" t="s">
        <v>46</v>
      </c>
      <c r="C7" s="204"/>
      <c r="D7" s="205"/>
      <c r="E7" s="203" t="s">
        <v>47</v>
      </c>
      <c r="F7" s="204"/>
      <c r="G7" s="204"/>
      <c r="H7" s="205"/>
      <c r="I7" s="203" t="s">
        <v>48</v>
      </c>
      <c r="J7" s="205"/>
      <c r="K7" s="203" t="s">
        <v>64</v>
      </c>
      <c r="L7" s="205"/>
      <c r="M7" s="203" t="s">
        <v>49</v>
      </c>
      <c r="N7" s="205"/>
    </row>
    <row r="8" spans="1:14" ht="42" customHeight="1" thickBot="1">
      <c r="A8" s="65" t="s">
        <v>50</v>
      </c>
      <c r="B8" s="53" t="str">
        <f>Identification!A11</f>
        <v>Nadir André</v>
      </c>
      <c r="C8" s="53" t="str">
        <f>Identification!A12</f>
        <v>Marie-Christine Gagnon</v>
      </c>
      <c r="D8" s="53">
        <f>Identification!A13</f>
        <v>0</v>
      </c>
      <c r="E8" s="53" t="str">
        <f>Identification!A15</f>
        <v>à déterminer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 t="str">
        <f>Identification!A20</f>
        <v>Serge Ashini-Goupil</v>
      </c>
      <c r="J8" s="54">
        <f>Identification!A21</f>
        <v>0</v>
      </c>
      <c r="K8" s="53" t="str">
        <f>Identification!A23</f>
        <v>Éric Cardinal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190</v>
      </c>
      <c r="C9" s="120">
        <f>Identification!D12</f>
        <v>130</v>
      </c>
      <c r="D9" s="121">
        <f>Identification!D13</f>
        <v>0</v>
      </c>
      <c r="E9" s="119">
        <f>Identification!D15</f>
        <v>130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250</v>
      </c>
      <c r="J9" s="121">
        <f>Identification!D21</f>
        <v>0</v>
      </c>
      <c r="K9" s="119">
        <f>Identification!D23</f>
        <v>200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6" t="s">
        <v>52</v>
      </c>
      <c r="C10" s="207"/>
      <c r="D10" s="208"/>
      <c r="E10" s="206" t="s">
        <v>52</v>
      </c>
      <c r="F10" s="207"/>
      <c r="G10" s="207"/>
      <c r="H10" s="208"/>
      <c r="I10" s="206" t="s">
        <v>52</v>
      </c>
      <c r="J10" s="207"/>
      <c r="K10" s="209" t="s">
        <v>52</v>
      </c>
      <c r="L10" s="209"/>
      <c r="M10" s="209" t="s">
        <v>52</v>
      </c>
      <c r="N10" s="209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/>
      <c r="C12" s="129">
        <v>15</v>
      </c>
      <c r="D12" s="130"/>
      <c r="E12" s="131"/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10</v>
      </c>
      <c r="C13" s="134"/>
      <c r="D13" s="135"/>
      <c r="E13" s="133"/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5</v>
      </c>
      <c r="C14" s="134"/>
      <c r="D14" s="135"/>
      <c r="E14" s="133"/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5</v>
      </c>
      <c r="C15" s="134"/>
      <c r="D15" s="135"/>
      <c r="E15" s="133"/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15</v>
      </c>
      <c r="C16" s="134">
        <v>5</v>
      </c>
      <c r="D16" s="135"/>
      <c r="E16" s="133"/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5</v>
      </c>
      <c r="C17" s="134">
        <v>2.5</v>
      </c>
      <c r="D17" s="135"/>
      <c r="E17" s="133"/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5</v>
      </c>
      <c r="C18" s="134"/>
      <c r="D18" s="135"/>
      <c r="E18" s="133"/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20</v>
      </c>
      <c r="C19" s="134">
        <v>10</v>
      </c>
      <c r="D19" s="135"/>
      <c r="E19" s="133">
        <v>35</v>
      </c>
      <c r="F19" s="134"/>
      <c r="G19" s="134"/>
      <c r="H19" s="135"/>
      <c r="I19" s="133">
        <v>35</v>
      </c>
      <c r="J19" s="135"/>
      <c r="K19" s="133">
        <v>50</v>
      </c>
      <c r="L19" s="135"/>
      <c r="M19" s="133"/>
      <c r="N19" s="135"/>
    </row>
    <row r="20" spans="1:14" ht="30.75" customHeight="1">
      <c r="A20" s="67" t="s">
        <v>69</v>
      </c>
      <c r="B20" s="133">
        <v>5</v>
      </c>
      <c r="C20" s="134"/>
      <c r="D20" s="135"/>
      <c r="E20" s="133"/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60</v>
      </c>
      <c r="C21" s="134"/>
      <c r="D21" s="135"/>
      <c r="E21" s="134">
        <v>15</v>
      </c>
      <c r="F21" s="134"/>
      <c r="G21" s="134"/>
      <c r="H21" s="135"/>
      <c r="I21" s="136">
        <v>15</v>
      </c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/>
      <c r="C22" s="134"/>
      <c r="D22" s="135"/>
      <c r="E22" s="133"/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130</v>
      </c>
      <c r="C25" s="125">
        <f t="shared" si="0"/>
        <v>32.5</v>
      </c>
      <c r="D25" s="125">
        <f>SUM(D12:D24)</f>
        <v>0</v>
      </c>
      <c r="E25" s="125">
        <f t="shared" si="0"/>
        <v>50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50</v>
      </c>
      <c r="J25" s="125">
        <f t="shared" si="0"/>
        <v>0</v>
      </c>
      <c r="K25" s="125">
        <f t="shared" si="0"/>
        <v>50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24700</v>
      </c>
      <c r="C26" s="126">
        <f t="shared" si="1"/>
        <v>4225</v>
      </c>
      <c r="D26" s="126">
        <f t="shared" si="1"/>
        <v>0</v>
      </c>
      <c r="E26" s="126">
        <f t="shared" si="1"/>
        <v>6500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12500</v>
      </c>
      <c r="J26" s="126">
        <f t="shared" si="1"/>
        <v>0</v>
      </c>
      <c r="K26" s="126">
        <f t="shared" si="1"/>
        <v>10000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24700</v>
      </c>
      <c r="C30" s="127">
        <f aca="true" t="shared" si="2" ref="C30:N30">C26+C28</f>
        <v>4225</v>
      </c>
      <c r="D30" s="127">
        <f t="shared" si="2"/>
        <v>0</v>
      </c>
      <c r="E30" s="127">
        <f t="shared" si="2"/>
        <v>6500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12500</v>
      </c>
      <c r="J30" s="127">
        <f t="shared" si="2"/>
        <v>0</v>
      </c>
      <c r="K30" s="127">
        <f t="shared" si="2"/>
        <v>10000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101" t="s">
        <v>0</v>
      </c>
      <c r="B4" s="210" t="str">
        <f>Identification!B4</f>
        <v>3740-2010</v>
      </c>
      <c r="C4" s="211"/>
      <c r="D4" s="211"/>
      <c r="E4" s="212"/>
    </row>
    <row r="5" spans="1:5" ht="18" customHeight="1" thickBot="1">
      <c r="A5" s="102" t="s">
        <v>1</v>
      </c>
      <c r="B5" s="213" t="str">
        <f>Identification!B5</f>
        <v>Conseil de la Nation Innu Matimekush-Lac-Jon</v>
      </c>
      <c r="C5" s="213"/>
      <c r="D5" s="213"/>
      <c r="E5" s="214"/>
    </row>
    <row r="6" spans="1:5" ht="25.5" customHeight="1" thickBot="1">
      <c r="A6" s="215" t="s">
        <v>77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Morneau, Josée</dc:creator>
  <cp:keywords/>
  <dc:description/>
  <cp:lastModifiedBy>Lévesque, Claudette</cp:lastModifiedBy>
  <dcterms:created xsi:type="dcterms:W3CDTF">2010-09-02T17:52:43Z</dcterms:created>
  <dcterms:modified xsi:type="dcterms:W3CDTF">2023-11-09T14:32:44Z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du CNIMLJ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2023-11-09T09:38:47Z</vt:lpwstr>
  </property>
  <property fmtid="{D5CDD505-2E9C-101B-9397-08002B2CF9AE}" pid="15" name="Accés restrei">
    <vt:lpwstr>0</vt:lpwstr>
  </property>
  <property fmtid="{D5CDD505-2E9C-101B-9397-08002B2CF9AE}" pid="16" name="Déposa">
    <vt:lpwstr>225</vt:lpwstr>
  </property>
  <property fmtid="{D5CDD505-2E9C-101B-9397-08002B2CF9AE}" pid="17" name="_dlc_Doc">
    <vt:lpwstr>W2HFWTQUJJY6-1771392044-110</vt:lpwstr>
  </property>
  <property fmtid="{D5CDD505-2E9C-101B-9397-08002B2CF9AE}" pid="18" name="_dlc_DocIdItemGu">
    <vt:lpwstr>fcd17866-83e2-42bb-8cf8-a937c89cc573</vt:lpwstr>
  </property>
  <property fmtid="{D5CDD505-2E9C-101B-9397-08002B2CF9AE}" pid="19" name="_dlc_DocIdU">
    <vt:lpwstr>https://sde.regie-energie.qc.ca/1043/_layouts/15/DocIdRedir.aspx?ID=W2HFWTQUJJY6-1771392044-110, W2HFWTQUJJY6-1771392044-110</vt:lpwstr>
  </property>
  <property fmtid="{D5CDD505-2E9C-101B-9397-08002B2CF9AE}" pid="20" name="Ord">
    <vt:lpwstr>297000.000000000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C-CNIMLJ-0001</vt:lpwstr>
  </property>
  <property fmtid="{D5CDD505-2E9C-101B-9397-08002B2CF9AE}" pid="29" name="Numéro plumit">
    <vt:lpwstr>98.0000000000000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2023-11-09T09:38:49Z</vt:lpwstr>
  </property>
</Properties>
</file>