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50" windowHeight="875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<sst xmlns="http://schemas.openxmlformats.org/spreadsheetml/2006/main" count="121" uniqueCount="88">
  <si>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</si>
  <si>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</si>
  <si>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</si>
  <si>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</si>
  <si>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</si>
  <si>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</si>
  <si>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</si>
  <si>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</si>
  <si>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</si>
  <si>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</si>
  <si>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</si>
  <si>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</si>
  <si>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</si>
  <si>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</si>
  <si>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</si>
  <si>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</si>
  <si>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</si>
  <si>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</si>
  <si>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</si>
  <si>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</si>
  <si>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</si>
  <si>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</si>
  <si>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</si>
  <si>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</si>
  <si>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</si>
  <si>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</si>
  <si>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</si>
  <si>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</si>
  <si>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</si>
  <si>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</si>
  <si>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</si>
  <si>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</si>
  <si>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</si>
  <si>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</si>
  <si>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</si>
  <si>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</si>
  <si>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</si>
  <si>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</si>
  <si>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</si>
  <si>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</si>
  <si>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</si>
  <si>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</si>
  <si>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</si>
  <si>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</si>
  <si>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</si>
  <si>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</si>
  <si>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</si>
  <si>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</si>
  <si>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</si>
  <si>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</si>
  <si>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</si>
  <si>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</si>
  <si>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</si>
  <si>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</si>
  <si>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</si>
  <si>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</si>
  <si>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</si>
  <si>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</si>
  <si>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</si>
  <si>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</si>
  <si>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</si>
  <si>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</si>
  <si>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</si>
  <si>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</si>
  <si>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</si>
  <si>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</si>
  <si>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</si>
  <si>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</si>
  <si>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</si>
  <si>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</si>
  <si>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</si>
  <si>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</si>
  <si>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</si>
  <si>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</si>
  <si>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</si>
  <si>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</si>
  <si>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</si>
  <si>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</si>
  <si>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Option consommateurs</t>
  </si>
  <si>
    <t>Non</t>
  </si>
  <si>
    <t>Éric David</t>
  </si>
  <si>
    <t>Externe</t>
  </si>
  <si>
    <t>Marc-Antoine Fleury</t>
  </si>
  <si>
    <t>34, rue King est, bureau 600, Toronto, Ontario, M5C 2X8</t>
  </si>
  <si>
    <t>306, Place d'Youville, bureau B-10, Montréal, Québec, H2Y 2B6</t>
  </si>
  <si>
    <t>R-3740-2010</t>
  </si>
  <si>
    <t>N/A</t>
  </si>
  <si>
    <t>Voir la demande d'intervention. Le budget comprend également des dépenses d'hébergement et de transport (voir annexe).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</si>
</sst>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74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4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5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70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4" xfId="0" applyFont="1" applyFill="1" applyBorder="1" applyAlignment="1" applyProtection="1">
      <alignment horizontal="center" vertical="center" wrapText="1"/>
      <protection/>
    </xf>
    <xf numFmtId="0" fontId="16" fillId="36" borderId="44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5" xfId="0" applyFont="1" applyFill="1" applyBorder="1" applyAlignment="1" applyProtection="1">
      <alignment horizontal="center" vertical="center" wrapText="1"/>
      <protection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46" xfId="0" applyFont="1" applyFill="1" applyBorder="1" applyAlignment="1" applyProtection="1">
      <alignment horizontal="center" vertical="center" wrapText="1"/>
      <protection locked="0"/>
    </xf>
    <xf numFmtId="0" fontId="70" fillId="0" borderId="49" xfId="0" applyFont="1" applyFill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0" fillId="0" borderId="53" xfId="0" applyFont="1" applyBorder="1" applyAlignment="1" applyProtection="1">
      <alignment horizontal="center" vertical="center" wrapText="1"/>
      <protection locked="0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4" xfId="0" applyNumberFormat="1" applyFont="1" applyFill="1" applyBorder="1" applyAlignment="1" applyProtection="1">
      <alignment vertical="center" wrapText="1"/>
      <protection/>
    </xf>
    <xf numFmtId="164" fontId="71" fillId="0" borderId="55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6" xfId="0" applyNumberFormat="1" applyFont="1" applyFill="1" applyBorder="1" applyAlignment="1" applyProtection="1">
      <alignment horizontal="left" vertical="center" indent="1"/>
      <protection locked="0"/>
    </xf>
    <xf numFmtId="9" fontId="71" fillId="0" borderId="55" xfId="50" applyFont="1" applyBorder="1" applyAlignment="1" applyProtection="1">
      <alignment horizontal="left" vertical="center" indent="1"/>
      <protection locked="0"/>
    </xf>
    <xf numFmtId="0" fontId="25" fillId="0" borderId="56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7" xfId="46" applyNumberFormat="1" applyFont="1" applyBorder="1" applyAlignment="1" applyProtection="1">
      <alignment horizontal="center" vertical="center" wrapText="1"/>
      <protection locked="0"/>
    </xf>
    <xf numFmtId="0" fontId="70" fillId="0" borderId="48" xfId="46" applyNumberFormat="1" applyFont="1" applyBorder="1" applyAlignment="1" applyProtection="1">
      <alignment horizontal="center" vertical="center" wrapText="1"/>
      <protection locked="0"/>
    </xf>
    <xf numFmtId="0" fontId="70" fillId="0" borderId="49" xfId="46" applyNumberFormat="1" applyFont="1" applyBorder="1" applyAlignment="1" applyProtection="1">
      <alignment horizontal="center" vertical="center" wrapText="1"/>
      <protection locked="0"/>
    </xf>
    <xf numFmtId="0" fontId="70" fillId="0" borderId="46" xfId="46" applyNumberFormat="1" applyFont="1" applyBorder="1" applyAlignment="1" applyProtection="1">
      <alignment horizontal="center" vertical="center" wrapText="1"/>
      <protection locked="0"/>
    </xf>
    <xf numFmtId="0" fontId="2" fillId="33" borderId="58" xfId="0" applyFont="1" applyFill="1" applyBorder="1" applyAlignment="1" applyProtection="1">
      <alignment vertical="center" wrapText="1"/>
      <protection/>
    </xf>
    <xf numFmtId="0" fontId="2" fillId="33" borderId="59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8" xfId="0" applyFont="1" applyFill="1" applyBorder="1" applyAlignment="1" applyProtection="1">
      <alignment vertical="center" wrapText="1"/>
      <protection/>
    </xf>
    <xf numFmtId="0" fontId="16" fillId="33" borderId="59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16" fillId="0" borderId="62" xfId="0" applyFont="1" applyBorder="1" applyAlignment="1" applyProtection="1">
      <alignment horizontal="left" vertical="center"/>
      <protection/>
    </xf>
    <xf numFmtId="0" fontId="16" fillId="0" borderId="63" xfId="0" applyFont="1" applyBorder="1" applyAlignment="1" applyProtection="1">
      <alignment horizontal="left" vertical="center"/>
      <protection/>
    </xf>
    <xf numFmtId="0" fontId="74" fillId="0" borderId="42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4" fontId="76" fillId="0" borderId="64" xfId="0" applyNumberFormat="1" applyFont="1" applyFill="1" applyBorder="1" applyAlignment="1" applyProtection="1">
      <alignment horizontal="left" vertical="center" indent="1"/>
      <protection/>
    </xf>
    <xf numFmtId="164" fontId="76" fillId="0" borderId="60" xfId="0" applyNumberFormat="1" applyFont="1" applyFill="1" applyBorder="1" applyAlignment="1" applyProtection="1">
      <alignment horizontal="left" vertical="center" indent="1"/>
      <protection/>
    </xf>
    <xf numFmtId="164" fontId="76" fillId="0" borderId="65" xfId="0" applyNumberFormat="1" applyFont="1" applyFill="1" applyBorder="1" applyAlignment="1" applyProtection="1">
      <alignment horizontal="left" vertical="center" indent="1"/>
      <protection/>
    </xf>
    <xf numFmtId="164" fontId="76" fillId="0" borderId="62" xfId="0" applyNumberFormat="1" applyFont="1" applyFill="1" applyBorder="1" applyAlignment="1" applyProtection="1">
      <alignment horizontal="left" vertical="center" indent="1"/>
      <protection/>
    </xf>
    <xf numFmtId="177" fontId="4" fillId="37" borderId="66" xfId="46" applyNumberFormat="1" applyFont="1" applyFill="1" applyBorder="1" applyAlignment="1" applyProtection="1">
      <alignment vertical="center" wrapText="1"/>
      <protection/>
    </xf>
    <xf numFmtId="177" fontId="4" fillId="37" borderId="67" xfId="46" applyNumberFormat="1" applyFont="1" applyFill="1" applyBorder="1" applyAlignment="1" applyProtection="1">
      <alignment vertical="center" wrapText="1"/>
      <protection/>
    </xf>
    <xf numFmtId="177" fontId="4" fillId="37" borderId="68" xfId="46" applyNumberFormat="1" applyFont="1" applyFill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4" fillId="37" borderId="42" xfId="0" applyFont="1" applyFill="1" applyBorder="1" applyAlignment="1" applyProtection="1">
      <alignment horizontal="center" vertical="center"/>
      <protection/>
    </xf>
    <xf numFmtId="44" fontId="4" fillId="37" borderId="42" xfId="0" applyNumberFormat="1" applyFont="1" applyFill="1" applyBorder="1" applyAlignment="1" applyProtection="1">
      <alignment vertical="center"/>
      <protection/>
    </xf>
    <xf numFmtId="44" fontId="4" fillId="37" borderId="27" xfId="0" applyNumberFormat="1" applyFont="1" applyFill="1" applyBorder="1" applyAlignment="1" applyProtection="1">
      <alignment vertical="center"/>
      <protection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177" fontId="76" fillId="0" borderId="34" xfId="0" applyNumberFormat="1" applyFont="1" applyFill="1" applyBorder="1" applyAlignment="1" applyProtection="1">
      <alignment horizontal="center" vertical="center"/>
      <protection locked="0"/>
    </xf>
    <xf numFmtId="177" fontId="76" fillId="0" borderId="43" xfId="0" applyNumberFormat="1" applyFont="1" applyFill="1" applyBorder="1" applyAlignment="1" applyProtection="1">
      <alignment horizontal="center" vertical="center"/>
      <protection locked="0"/>
    </xf>
    <xf numFmtId="44" fontId="4" fillId="0" borderId="33" xfId="0" applyNumberFormat="1" applyFont="1" applyFill="1" applyBorder="1" applyAlignment="1" applyProtection="1">
      <alignment vertical="center"/>
      <protection locked="0"/>
    </xf>
    <xf numFmtId="177" fontId="4" fillId="0" borderId="33" xfId="0" applyNumberFormat="1" applyFont="1" applyFill="1" applyBorder="1" applyAlignment="1" applyProtection="1">
      <alignment vertical="center"/>
      <protection locked="0"/>
    </xf>
    <xf numFmtId="177" fontId="4" fillId="0" borderId="43" xfId="0" applyNumberFormat="1" applyFont="1" applyFill="1" applyBorder="1" applyAlignment="1" applyProtection="1">
      <alignment vertical="center"/>
      <protection locked="0"/>
    </xf>
    <xf numFmtId="0" fontId="70" fillId="0" borderId="29" xfId="0" applyFont="1" applyFill="1" applyBorder="1" applyAlignment="1" applyProtection="1">
      <alignment horizontal="left" vertical="center" wrapText="1"/>
      <protection/>
    </xf>
    <xf numFmtId="0" fontId="75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6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57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69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69" xfId="0" applyFill="1" applyBorder="1" applyAlignment="1" applyProtection="1">
      <alignment horizontal="center"/>
      <protection/>
    </xf>
    <xf numFmtId="0" fontId="0" fillId="36" borderId="54" xfId="0" applyFill="1" applyBorder="1" applyAlignment="1" applyProtection="1">
      <alignment horizontal="center"/>
      <protection/>
    </xf>
    <xf numFmtId="0" fontId="5" fillId="1" borderId="47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4" fontId="77" fillId="0" borderId="57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71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77" fontId="4" fillId="33" borderId="41" xfId="46" applyNumberFormat="1" applyFont="1" applyFill="1" applyBorder="1" applyAlignment="1" applyProtection="1">
      <alignment horizontal="center" vertical="center" wrapText="1"/>
      <protection/>
    </xf>
    <xf numFmtId="177" fontId="4" fillId="33" borderId="29" xfId="46" applyNumberFormat="1" applyFont="1" applyFill="1" applyBorder="1" applyAlignment="1" applyProtection="1">
      <alignment horizontal="center" vertical="center" wrapText="1"/>
      <protection/>
    </xf>
    <xf numFmtId="177" fontId="4" fillId="33" borderId="88" xfId="46" applyNumberFormat="1" applyFont="1" applyFill="1" applyBorder="1" applyAlignment="1" applyProtection="1">
      <alignment horizontal="center" vertical="center" wrapText="1"/>
      <protection/>
    </xf>
    <xf numFmtId="177" fontId="4" fillId="33" borderId="45" xfId="46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64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1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R-3740-2010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4" t="s">
        <v>1</v>
      </c>
      <c r="B5" s="152" t="str">
        <f>Identification!B5</f>
        <v>Option consommateurs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105.75</v>
      </c>
      <c r="C9" s="41">
        <f>Répartition!B30+Répartition!C30+Répartition!D30</f>
        <v>28702.20234375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125</v>
      </c>
      <c r="C11" s="41">
        <f>Répartition!E30+Répartition!F30+Répartition!G30+Répartition!H30</f>
        <v>17296.09375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230.75</v>
      </c>
      <c r="C19" s="47">
        <f>C9+C11+C13+C15+C17</f>
        <v>45998.29609375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1"/>
      <c r="B20" s="93"/>
      <c r="C20" s="92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9">
        <f>ROUND(0.03*C19,2)</f>
        <v>1379.95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21">
        <f>C23+C25+C27</f>
        <v>1379.95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7" t="s">
        <v>23</v>
      </c>
      <c r="B31" s="178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6"/>
      <c r="B32" s="67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8" t="s">
        <v>54</v>
      </c>
      <c r="B33" s="169"/>
      <c r="C33" s="95">
        <f>C19+C29+C31</f>
        <v>47378.24609375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19">
      <selection activeCell="D11" sqref="D1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3" t="s">
        <v>53</v>
      </c>
      <c r="F1" s="102"/>
    </row>
    <row r="2" spans="5:6" ht="56.25" customHeight="1">
      <c r="E2" s="104" t="s">
        <v>25</v>
      </c>
      <c r="F2" s="102"/>
    </row>
    <row r="3" spans="1:6" ht="27.75" customHeight="1">
      <c r="A3" s="186" t="s">
        <v>61</v>
      </c>
      <c r="B3" s="187"/>
      <c r="C3" s="187"/>
      <c r="D3" s="187"/>
      <c r="E3" s="187"/>
      <c r="F3" s="102"/>
    </row>
    <row r="4" spans="1:6" ht="24" customHeight="1">
      <c r="A4" s="5" t="s">
        <v>0</v>
      </c>
      <c r="B4" s="188" t="s">
        <v>85</v>
      </c>
      <c r="C4" s="189"/>
      <c r="D4" s="189"/>
      <c r="E4" s="190"/>
      <c r="F4" s="102"/>
    </row>
    <row r="5" spans="1:6" ht="19.5" customHeight="1">
      <c r="A5" s="6" t="s">
        <v>1</v>
      </c>
      <c r="B5" s="191" t="s">
        <v>78</v>
      </c>
      <c r="C5" s="192"/>
      <c r="D5" s="192"/>
      <c r="E5" s="193"/>
      <c r="F5" s="102"/>
    </row>
    <row r="6" spans="1:6" ht="15">
      <c r="A6" s="194" t="s">
        <v>26</v>
      </c>
      <c r="B6" s="195"/>
      <c r="C6" s="196"/>
      <c r="D6" s="96" t="s">
        <v>79</v>
      </c>
      <c r="E6" s="97"/>
      <c r="F6" s="102"/>
    </row>
    <row r="7" spans="1:6" ht="19.5" customHeight="1">
      <c r="A7" s="194" t="s">
        <v>40</v>
      </c>
      <c r="B7" s="197"/>
      <c r="C7" s="198"/>
      <c r="D7" s="98">
        <v>0.5</v>
      </c>
      <c r="E7" s="99"/>
      <c r="F7" s="102"/>
    </row>
    <row r="8" spans="1:6" ht="21.75" customHeight="1">
      <c r="A8" s="199" t="s">
        <v>41</v>
      </c>
      <c r="B8" s="200"/>
      <c r="C8" s="201"/>
      <c r="D8" s="202" t="s">
        <v>86</v>
      </c>
      <c r="E8" s="203"/>
      <c r="F8" s="102"/>
    </row>
    <row r="9" spans="1:6" ht="22.5" customHeight="1">
      <c r="A9" s="181" t="s">
        <v>51</v>
      </c>
      <c r="B9" s="182"/>
      <c r="C9" s="182"/>
      <c r="D9" s="182"/>
      <c r="E9" s="183"/>
      <c r="F9" s="102"/>
    </row>
    <row r="10" spans="1:6" ht="24" customHeight="1">
      <c r="A10" s="31" t="s">
        <v>27</v>
      </c>
      <c r="B10" s="32" t="s">
        <v>28</v>
      </c>
      <c r="C10" s="32" t="s">
        <v>29</v>
      </c>
      <c r="D10" s="63" t="s">
        <v>68</v>
      </c>
      <c r="E10" s="33" t="s">
        <v>30</v>
      </c>
      <c r="F10" s="102"/>
    </row>
    <row r="11" spans="1:6" ht="30" customHeight="1">
      <c r="A11" s="55" t="s">
        <v>80</v>
      </c>
      <c r="B11" s="79">
        <v>20</v>
      </c>
      <c r="C11" s="79" t="s">
        <v>81</v>
      </c>
      <c r="D11" s="105">
        <v>255</v>
      </c>
      <c r="E11" s="84" t="s">
        <v>84</v>
      </c>
      <c r="F11" s="102"/>
    </row>
    <row r="12" spans="1:6" ht="30" customHeight="1">
      <c r="A12" s="56"/>
      <c r="B12" s="80"/>
      <c r="C12" s="80"/>
      <c r="D12" s="106"/>
      <c r="E12" s="85"/>
      <c r="F12" s="102"/>
    </row>
    <row r="13" spans="1:6" ht="30" customHeight="1">
      <c r="A13" s="60"/>
      <c r="B13" s="86"/>
      <c r="C13" s="86"/>
      <c r="D13" s="107"/>
      <c r="E13" s="87"/>
      <c r="F13" s="102"/>
    </row>
    <row r="14" spans="1:6" ht="30" customHeight="1">
      <c r="A14" s="34" t="s">
        <v>31</v>
      </c>
      <c r="B14" s="32" t="s">
        <v>28</v>
      </c>
      <c r="C14" s="32" t="s">
        <v>29</v>
      </c>
      <c r="D14" s="63" t="s">
        <v>68</v>
      </c>
      <c r="E14" s="33" t="s">
        <v>30</v>
      </c>
      <c r="F14" s="102"/>
    </row>
    <row r="15" spans="1:6" ht="30" customHeight="1">
      <c r="A15" s="55" t="s">
        <v>82</v>
      </c>
      <c r="B15" s="78">
        <v>7</v>
      </c>
      <c r="C15" s="78" t="s">
        <v>81</v>
      </c>
      <c r="D15" s="108">
        <v>130</v>
      </c>
      <c r="E15" s="84" t="s">
        <v>83</v>
      </c>
      <c r="F15" s="102"/>
    </row>
    <row r="16" spans="1:6" ht="30" customHeight="1">
      <c r="A16" s="56"/>
      <c r="B16" s="80"/>
      <c r="C16" s="80"/>
      <c r="D16" s="106"/>
      <c r="E16" s="85"/>
      <c r="F16" s="102"/>
    </row>
    <row r="17" spans="1:6" ht="30" customHeight="1">
      <c r="A17" s="56"/>
      <c r="B17" s="80"/>
      <c r="C17" s="80"/>
      <c r="D17" s="106"/>
      <c r="E17" s="85"/>
      <c r="F17" s="102"/>
    </row>
    <row r="18" spans="1:6" ht="30" customHeight="1">
      <c r="A18" s="57"/>
      <c r="B18" s="81"/>
      <c r="C18" s="81"/>
      <c r="D18" s="107"/>
      <c r="E18" s="88"/>
      <c r="F18" s="102"/>
    </row>
    <row r="19" spans="1:6" ht="30" customHeight="1">
      <c r="A19" s="35" t="s">
        <v>32</v>
      </c>
      <c r="B19" s="32" t="s">
        <v>28</v>
      </c>
      <c r="C19" s="32" t="s">
        <v>29</v>
      </c>
      <c r="D19" s="63" t="s">
        <v>68</v>
      </c>
      <c r="E19" s="33" t="s">
        <v>30</v>
      </c>
      <c r="F19" s="102"/>
    </row>
    <row r="20" spans="1:6" ht="30" customHeight="1">
      <c r="A20" s="58"/>
      <c r="B20" s="184" t="s">
        <v>10</v>
      </c>
      <c r="C20" s="184" t="s">
        <v>10</v>
      </c>
      <c r="D20" s="108"/>
      <c r="E20" s="84"/>
      <c r="F20" s="102"/>
    </row>
    <row r="21" spans="1:6" ht="30" customHeight="1">
      <c r="A21" s="64"/>
      <c r="B21" s="185"/>
      <c r="C21" s="185"/>
      <c r="D21" s="107"/>
      <c r="E21" s="87"/>
      <c r="F21" s="102"/>
    </row>
    <row r="22" spans="1:6" ht="30" customHeight="1">
      <c r="A22" s="35" t="s">
        <v>63</v>
      </c>
      <c r="B22" s="32" t="s">
        <v>28</v>
      </c>
      <c r="C22" s="32" t="s">
        <v>29</v>
      </c>
      <c r="D22" s="63" t="s">
        <v>68</v>
      </c>
      <c r="E22" s="33" t="s">
        <v>30</v>
      </c>
      <c r="F22" s="102"/>
    </row>
    <row r="23" spans="1:6" ht="30" customHeight="1">
      <c r="A23" s="59"/>
      <c r="B23" s="184" t="s">
        <v>10</v>
      </c>
      <c r="C23" s="82"/>
      <c r="D23" s="108"/>
      <c r="E23" s="84"/>
      <c r="F23" s="102"/>
    </row>
    <row r="24" spans="1:6" ht="30" customHeight="1">
      <c r="A24" s="60"/>
      <c r="B24" s="185"/>
      <c r="C24" s="83"/>
      <c r="D24" s="107"/>
      <c r="E24" s="87"/>
      <c r="F24" s="102"/>
    </row>
    <row r="25" spans="1:6" ht="30" customHeight="1">
      <c r="A25" s="35" t="s">
        <v>33</v>
      </c>
      <c r="B25" s="32" t="s">
        <v>28</v>
      </c>
      <c r="C25" s="32" t="s">
        <v>29</v>
      </c>
      <c r="D25" s="63" t="s">
        <v>68</v>
      </c>
      <c r="E25" s="33" t="s">
        <v>30</v>
      </c>
      <c r="F25" s="102"/>
    </row>
    <row r="26" spans="1:6" ht="30" customHeight="1">
      <c r="A26" s="59"/>
      <c r="B26" s="184" t="s">
        <v>10</v>
      </c>
      <c r="C26" s="82"/>
      <c r="D26" s="108"/>
      <c r="E26" s="84"/>
      <c r="F26" s="102"/>
    </row>
    <row r="27" spans="1:6" ht="30" customHeight="1">
      <c r="A27" s="60"/>
      <c r="B27" s="185"/>
      <c r="C27" s="83"/>
      <c r="D27" s="107"/>
      <c r="E27" s="87"/>
      <c r="F27" s="102"/>
    </row>
    <row r="28" spans="1:7" ht="13.5">
      <c r="A28" s="65"/>
      <c r="B28" s="36"/>
      <c r="C28" s="36"/>
      <c r="D28" s="36"/>
      <c r="E28" s="101"/>
      <c r="F28" s="102"/>
      <c r="G28" s="102"/>
    </row>
    <row r="29" spans="1:7" ht="12">
      <c r="A29" s="179" t="s">
        <v>34</v>
      </c>
      <c r="B29" s="180"/>
      <c r="C29" s="180"/>
      <c r="D29" s="180"/>
      <c r="E29" s="180"/>
      <c r="F29" s="102"/>
      <c r="G29" s="102"/>
    </row>
    <row r="30" spans="1:7" ht="12">
      <c r="A30" s="179" t="s">
        <v>35</v>
      </c>
      <c r="B30" s="180"/>
      <c r="C30" s="180"/>
      <c r="D30" s="180"/>
      <c r="E30" s="180"/>
      <c r="F30" s="102"/>
      <c r="G30" s="102"/>
    </row>
    <row r="31" ht="12">
      <c r="F31" s="102"/>
    </row>
    <row r="32" ht="12">
      <c r="F32" s="102"/>
    </row>
    <row r="33" ht="12">
      <c r="F33" s="102"/>
    </row>
    <row r="34" ht="12">
      <c r="F34" s="102"/>
    </row>
    <row r="35" ht="12">
      <c r="F35" s="102"/>
    </row>
    <row r="36" ht="12">
      <c r="F36" s="102"/>
    </row>
    <row r="37" ht="12">
      <c r="F37" s="102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20">
      <selection activeCell="B25" sqref="B25"/>
    </sheetView>
  </sheetViews>
  <sheetFormatPr defaultColWidth="11.421875" defaultRowHeight="12.75" customHeight="1"/>
  <cols>
    <col min="1" max="1" width="47.7109375" style="48" customWidth="1"/>
    <col min="2" max="14" width="12.8515625" style="48" customWidth="1"/>
    <col min="15" max="16384" width="11.421875" style="50" customWidth="1"/>
  </cols>
  <sheetData>
    <row r="1" spans="1:14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0"/>
      <c r="N1" s="30"/>
    </row>
    <row r="2" spans="1:14" ht="18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2" t="s">
        <v>53</v>
      </c>
    </row>
    <row r="3" spans="1:14" ht="24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22" t="s">
        <v>56</v>
      </c>
    </row>
    <row r="4" spans="1:14" ht="49.5" customHeight="1" thickBot="1">
      <c r="A4" s="111" t="s">
        <v>72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22.5" customHeight="1">
      <c r="A5" s="112" t="s">
        <v>0</v>
      </c>
      <c r="B5" s="123" t="str">
        <f>Identification!B4</f>
        <v>R-3740-2010</v>
      </c>
      <c r="C5" s="124"/>
      <c r="D5" s="124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ht="22.5" customHeight="1" thickBot="1">
      <c r="A6" s="113" t="s">
        <v>1</v>
      </c>
      <c r="B6" s="125" t="str">
        <f>Identification!B5</f>
        <v>Option consommateurs</v>
      </c>
      <c r="C6" s="126"/>
      <c r="D6" s="126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4" ht="22.5" customHeight="1" thickBot="1">
      <c r="A7" s="72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73" t="s">
        <v>50</v>
      </c>
      <c r="B8" s="61" t="str">
        <f>Identification!A11</f>
        <v>Éric David</v>
      </c>
      <c r="C8" s="61">
        <f>Identification!A12</f>
        <v>0</v>
      </c>
      <c r="D8" s="61">
        <f>Identification!A13</f>
        <v>0</v>
      </c>
      <c r="E8" s="61" t="str">
        <f>Identification!A15</f>
        <v>Marc-Antoine Fleury</v>
      </c>
      <c r="F8" s="49">
        <f>Identification!A16</f>
        <v>0</v>
      </c>
      <c r="G8" s="49">
        <f>Identification!A17</f>
        <v>0</v>
      </c>
      <c r="H8" s="62">
        <f>Identification!A18</f>
        <v>0</v>
      </c>
      <c r="I8" s="61">
        <f>Identification!A20</f>
        <v>0</v>
      </c>
      <c r="J8" s="62">
        <f>Identification!A21</f>
        <v>0</v>
      </c>
      <c r="K8" s="61">
        <f>Identification!A23</f>
        <v>0</v>
      </c>
      <c r="L8" s="62">
        <f>Identification!A24</f>
        <v>0</v>
      </c>
      <c r="M8" s="61">
        <f>Identification!A26</f>
        <v>0</v>
      </c>
      <c r="N8" s="62">
        <f>Identification!A27</f>
        <v>0</v>
      </c>
    </row>
    <row r="9" spans="1:14" ht="24" customHeight="1" thickBot="1">
      <c r="A9" s="72" t="s">
        <v>55</v>
      </c>
      <c r="B9" s="127">
        <f>Identification!D11</f>
        <v>255</v>
      </c>
      <c r="C9" s="128">
        <f>Identification!D12</f>
        <v>0</v>
      </c>
      <c r="D9" s="129">
        <f>Identification!D13</f>
        <v>0</v>
      </c>
      <c r="E9" s="127">
        <f>Identification!D15</f>
        <v>130</v>
      </c>
      <c r="F9" s="128">
        <f>Identification!D16</f>
        <v>0</v>
      </c>
      <c r="G9" s="128">
        <f>Identification!D17</f>
        <v>0</v>
      </c>
      <c r="H9" s="129">
        <f>Identification!D18</f>
        <v>0</v>
      </c>
      <c r="I9" s="127">
        <f>Identification!D20</f>
        <v>0</v>
      </c>
      <c r="J9" s="129">
        <f>Identification!D21</f>
        <v>0</v>
      </c>
      <c r="K9" s="127">
        <f>Identification!D23</f>
        <v>0</v>
      </c>
      <c r="L9" s="129">
        <f>Identification!D24</f>
        <v>0</v>
      </c>
      <c r="M9" s="127">
        <f>Identification!D26</f>
        <v>0</v>
      </c>
      <c r="N9" s="129">
        <f>Identification!D27</f>
        <v>0</v>
      </c>
    </row>
    <row r="10" spans="1:14" ht="24" customHeight="1">
      <c r="A10" s="77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74" t="s">
        <v>58</v>
      </c>
      <c r="B11" s="130"/>
      <c r="C11" s="131"/>
      <c r="D11" s="132"/>
      <c r="E11" s="130"/>
      <c r="F11" s="131"/>
      <c r="G11" s="131"/>
      <c r="H11" s="132"/>
      <c r="I11" s="130"/>
      <c r="J11" s="132"/>
      <c r="K11" s="130"/>
      <c r="L11" s="132"/>
      <c r="M11" s="130"/>
      <c r="N11" s="132"/>
    </row>
    <row r="12" spans="1:14" ht="30.75" customHeight="1">
      <c r="A12" s="75" t="s">
        <v>59</v>
      </c>
      <c r="B12" s="136">
        <v>15</v>
      </c>
      <c r="C12" s="137"/>
      <c r="D12" s="138"/>
      <c r="E12" s="139">
        <v>20</v>
      </c>
      <c r="F12" s="140"/>
      <c r="G12" s="140"/>
      <c r="H12" s="138"/>
      <c r="I12" s="139"/>
      <c r="J12" s="138"/>
      <c r="K12" s="139"/>
      <c r="L12" s="138"/>
      <c r="M12" s="139"/>
      <c r="N12" s="138"/>
    </row>
    <row r="13" spans="1:14" ht="30.75" customHeight="1">
      <c r="A13" s="75" t="s">
        <v>42</v>
      </c>
      <c r="B13" s="141">
        <v>3.75</v>
      </c>
      <c r="C13" s="142"/>
      <c r="D13" s="143"/>
      <c r="E13" s="141">
        <v>5</v>
      </c>
      <c r="F13" s="142"/>
      <c r="G13" s="142"/>
      <c r="H13" s="143"/>
      <c r="I13" s="141"/>
      <c r="J13" s="143"/>
      <c r="K13" s="141"/>
      <c r="L13" s="143"/>
      <c r="M13" s="141"/>
      <c r="N13" s="143"/>
    </row>
    <row r="14" spans="1:14" ht="30.75" customHeight="1">
      <c r="A14" s="75" t="s">
        <v>43</v>
      </c>
      <c r="B14" s="141">
        <v>3.75</v>
      </c>
      <c r="C14" s="142"/>
      <c r="D14" s="143"/>
      <c r="E14" s="141">
        <v>10</v>
      </c>
      <c r="F14" s="142"/>
      <c r="G14" s="142"/>
      <c r="H14" s="143"/>
      <c r="I14" s="141"/>
      <c r="J14" s="143"/>
      <c r="K14" s="141"/>
      <c r="L14" s="143"/>
      <c r="M14" s="141"/>
      <c r="N14" s="143"/>
    </row>
    <row r="15" spans="1:14" ht="30.75" customHeight="1">
      <c r="A15" s="75" t="s">
        <v>44</v>
      </c>
      <c r="B15" s="141">
        <v>2</v>
      </c>
      <c r="C15" s="142"/>
      <c r="D15" s="143"/>
      <c r="E15" s="141">
        <v>10</v>
      </c>
      <c r="F15" s="142"/>
      <c r="G15" s="142"/>
      <c r="H15" s="143"/>
      <c r="I15" s="141"/>
      <c r="J15" s="143"/>
      <c r="K15" s="141"/>
      <c r="L15" s="143"/>
      <c r="M15" s="141"/>
      <c r="N15" s="143"/>
    </row>
    <row r="16" spans="1:14" ht="30.75" customHeight="1">
      <c r="A16" s="75" t="s">
        <v>73</v>
      </c>
      <c r="B16" s="141">
        <v>5.75</v>
      </c>
      <c r="C16" s="142"/>
      <c r="D16" s="143"/>
      <c r="E16" s="141">
        <v>20</v>
      </c>
      <c r="F16" s="142"/>
      <c r="G16" s="142"/>
      <c r="H16" s="143"/>
      <c r="I16" s="141"/>
      <c r="J16" s="143"/>
      <c r="K16" s="141"/>
      <c r="L16" s="143"/>
      <c r="M16" s="141"/>
      <c r="N16" s="143"/>
    </row>
    <row r="17" spans="1:14" ht="30.75" customHeight="1">
      <c r="A17" s="75" t="s">
        <v>74</v>
      </c>
      <c r="B17" s="141">
        <v>2</v>
      </c>
      <c r="C17" s="142"/>
      <c r="D17" s="143"/>
      <c r="E17" s="141">
        <v>5</v>
      </c>
      <c r="F17" s="142"/>
      <c r="G17" s="142"/>
      <c r="H17" s="143"/>
      <c r="I17" s="141"/>
      <c r="J17" s="143"/>
      <c r="K17" s="141"/>
      <c r="L17" s="143"/>
      <c r="M17" s="141"/>
      <c r="N17" s="143"/>
    </row>
    <row r="18" spans="1:14" ht="30.75" customHeight="1">
      <c r="A18" s="75" t="s">
        <v>76</v>
      </c>
      <c r="B18" s="141">
        <v>2</v>
      </c>
      <c r="C18" s="142"/>
      <c r="D18" s="143"/>
      <c r="E18" s="141">
        <v>5</v>
      </c>
      <c r="F18" s="142"/>
      <c r="G18" s="142"/>
      <c r="H18" s="143"/>
      <c r="I18" s="141"/>
      <c r="J18" s="143"/>
      <c r="K18" s="141"/>
      <c r="L18" s="143"/>
      <c r="M18" s="141"/>
      <c r="N18" s="143"/>
    </row>
    <row r="19" spans="1:14" ht="30.75" customHeight="1">
      <c r="A19" s="75" t="s">
        <v>75</v>
      </c>
      <c r="B19" s="141">
        <v>22.5</v>
      </c>
      <c r="C19" s="142"/>
      <c r="D19" s="143"/>
      <c r="E19" s="141">
        <v>17.5</v>
      </c>
      <c r="F19" s="142"/>
      <c r="G19" s="142"/>
      <c r="H19" s="143"/>
      <c r="I19" s="141"/>
      <c r="J19" s="143"/>
      <c r="K19" s="141"/>
      <c r="L19" s="143"/>
      <c r="M19" s="141"/>
      <c r="N19" s="143"/>
    </row>
    <row r="20" spans="1:14" ht="30.75" customHeight="1">
      <c r="A20" s="75" t="s">
        <v>69</v>
      </c>
      <c r="B20" s="141">
        <v>17</v>
      </c>
      <c r="C20" s="142"/>
      <c r="D20" s="143"/>
      <c r="E20" s="141">
        <v>5</v>
      </c>
      <c r="F20" s="142"/>
      <c r="G20" s="142"/>
      <c r="H20" s="143"/>
      <c r="I20" s="141"/>
      <c r="J20" s="143"/>
      <c r="K20" s="141"/>
      <c r="L20" s="143"/>
      <c r="M20" s="141"/>
      <c r="N20" s="143"/>
    </row>
    <row r="21" spans="1:14" ht="30.75" customHeight="1">
      <c r="A21" s="75" t="s">
        <v>45</v>
      </c>
      <c r="B21" s="141">
        <v>30</v>
      </c>
      <c r="C21" s="142"/>
      <c r="D21" s="143"/>
      <c r="E21" s="142">
        <v>25</v>
      </c>
      <c r="F21" s="142"/>
      <c r="G21" s="142"/>
      <c r="H21" s="143"/>
      <c r="I21" s="144"/>
      <c r="J21" s="143"/>
      <c r="K21" s="144"/>
      <c r="L21" s="143"/>
      <c r="M21" s="144"/>
      <c r="N21" s="143"/>
    </row>
    <row r="22" spans="1:14" ht="30.75" customHeight="1">
      <c r="A22" s="75" t="s">
        <v>71</v>
      </c>
      <c r="B22" s="141">
        <v>2</v>
      </c>
      <c r="C22" s="142"/>
      <c r="D22" s="143"/>
      <c r="E22" s="141">
        <v>2.5</v>
      </c>
      <c r="F22" s="142"/>
      <c r="G22" s="142"/>
      <c r="H22" s="143"/>
      <c r="I22" s="141"/>
      <c r="J22" s="143"/>
      <c r="K22" s="141"/>
      <c r="L22" s="143"/>
      <c r="M22" s="141"/>
      <c r="N22" s="143"/>
    </row>
    <row r="23" spans="1:14" ht="30.75" customHeight="1">
      <c r="A23" s="75"/>
      <c r="B23" s="141"/>
      <c r="C23" s="142"/>
      <c r="D23" s="143"/>
      <c r="E23" s="141"/>
      <c r="F23" s="142"/>
      <c r="G23" s="142"/>
      <c r="H23" s="143"/>
      <c r="I23" s="141"/>
      <c r="J23" s="143"/>
      <c r="K23" s="141"/>
      <c r="L23" s="143"/>
      <c r="M23" s="141"/>
      <c r="N23" s="143"/>
    </row>
    <row r="24" spans="1:14" ht="30.75" customHeight="1">
      <c r="A24" s="76"/>
      <c r="B24" s="141"/>
      <c r="C24" s="142"/>
      <c r="D24" s="143"/>
      <c r="E24" s="141"/>
      <c r="F24" s="142"/>
      <c r="G24" s="142"/>
      <c r="H24" s="143"/>
      <c r="I24" s="141"/>
      <c r="J24" s="143"/>
      <c r="K24" s="141"/>
      <c r="L24" s="143"/>
      <c r="M24" s="141"/>
      <c r="N24" s="143"/>
    </row>
    <row r="25" spans="1:14" ht="30.75" customHeight="1">
      <c r="A25" s="68" t="s">
        <v>60</v>
      </c>
      <c r="B25" s="133">
        <f aca="true" t="shared" si="0" ref="B25:N25">SUM(B12:B24)</f>
        <v>105.75</v>
      </c>
      <c r="C25" s="133">
        <f t="shared" si="0"/>
        <v>0</v>
      </c>
      <c r="D25" s="133">
        <f>SUM(D12:D24)</f>
        <v>0</v>
      </c>
      <c r="E25" s="133">
        <f t="shared" si="0"/>
        <v>125</v>
      </c>
      <c r="F25" s="133">
        <f t="shared" si="0"/>
        <v>0</v>
      </c>
      <c r="G25" s="133">
        <f t="shared" si="0"/>
        <v>0</v>
      </c>
      <c r="H25" s="133">
        <f t="shared" si="0"/>
        <v>0</v>
      </c>
      <c r="I25" s="133">
        <f t="shared" si="0"/>
        <v>0</v>
      </c>
      <c r="J25" s="133">
        <f t="shared" si="0"/>
        <v>0</v>
      </c>
      <c r="K25" s="133">
        <f t="shared" si="0"/>
        <v>0</v>
      </c>
      <c r="L25" s="133">
        <f>SUM(L12:L24)</f>
        <v>0</v>
      </c>
      <c r="M25" s="133">
        <f>SUM(M12:M24)</f>
        <v>0</v>
      </c>
      <c r="N25" s="133">
        <f t="shared" si="0"/>
        <v>0</v>
      </c>
    </row>
    <row r="26" spans="1:14" ht="30.75" customHeight="1">
      <c r="A26" s="68" t="s">
        <v>65</v>
      </c>
      <c r="B26" s="134">
        <f aca="true" t="shared" si="1" ref="B26:N26">B25*B9</f>
        <v>26966.25</v>
      </c>
      <c r="C26" s="134">
        <f t="shared" si="1"/>
        <v>0</v>
      </c>
      <c r="D26" s="134">
        <f t="shared" si="1"/>
        <v>0</v>
      </c>
      <c r="E26" s="134">
        <f t="shared" si="1"/>
        <v>16250</v>
      </c>
      <c r="F26" s="134">
        <f t="shared" si="1"/>
        <v>0</v>
      </c>
      <c r="G26" s="134">
        <f t="shared" si="1"/>
        <v>0</v>
      </c>
      <c r="H26" s="134">
        <f t="shared" si="1"/>
        <v>0</v>
      </c>
      <c r="I26" s="134">
        <f t="shared" si="1"/>
        <v>0</v>
      </c>
      <c r="J26" s="134">
        <f t="shared" si="1"/>
        <v>0</v>
      </c>
      <c r="K26" s="134">
        <f t="shared" si="1"/>
        <v>0</v>
      </c>
      <c r="L26" s="134">
        <f t="shared" si="1"/>
        <v>0</v>
      </c>
      <c r="M26" s="134">
        <f t="shared" si="1"/>
        <v>0</v>
      </c>
      <c r="N26" s="134">
        <f t="shared" si="1"/>
        <v>0</v>
      </c>
    </row>
    <row r="27" spans="1:14" s="52" customFormat="1" ht="30.75" customHeight="1">
      <c r="A27" s="12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</row>
    <row r="28" spans="1:14" ht="30.75" customHeight="1">
      <c r="A28" s="71" t="s">
        <v>66</v>
      </c>
      <c r="B28" s="147">
        <f>(B26*0.05/2)+((B26*1.05)*0.075/2)</f>
        <v>1735.95234375</v>
      </c>
      <c r="C28" s="147"/>
      <c r="D28" s="147"/>
      <c r="E28" s="147">
        <f>(E26*0.05/2)+((E26*1.05)*0.075/2)</f>
        <v>1046.09375</v>
      </c>
      <c r="F28" s="147"/>
      <c r="G28" s="147"/>
      <c r="H28" s="147"/>
      <c r="I28" s="147">
        <f>(I26*0.05/2)+((I26*1.05)*0.075/2)</f>
        <v>0</v>
      </c>
      <c r="J28" s="147"/>
      <c r="K28" s="147"/>
      <c r="L28" s="147"/>
      <c r="M28" s="147"/>
      <c r="N28" s="147"/>
    </row>
    <row r="29" spans="1:14" ht="30.75" customHeight="1">
      <c r="A29" s="69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</row>
    <row r="30" spans="1:14" s="51" customFormat="1" ht="30.75" customHeight="1">
      <c r="A30" s="70" t="s">
        <v>67</v>
      </c>
      <c r="B30" s="135">
        <f>B26+B28</f>
        <v>28702.20234375</v>
      </c>
      <c r="C30" s="135">
        <f aca="true" t="shared" si="2" ref="C30:N30">C26+C28</f>
        <v>0</v>
      </c>
      <c r="D30" s="135">
        <f t="shared" si="2"/>
        <v>0</v>
      </c>
      <c r="E30" s="135">
        <f t="shared" si="2"/>
        <v>17296.09375</v>
      </c>
      <c r="F30" s="135">
        <f t="shared" si="2"/>
        <v>0</v>
      </c>
      <c r="G30" s="135">
        <f>G26+G28</f>
        <v>0</v>
      </c>
      <c r="H30" s="135">
        <f t="shared" si="2"/>
        <v>0</v>
      </c>
      <c r="I30" s="135">
        <f t="shared" si="2"/>
        <v>0</v>
      </c>
      <c r="J30" s="135">
        <f t="shared" si="2"/>
        <v>0</v>
      </c>
      <c r="K30" s="135">
        <f t="shared" si="2"/>
        <v>0</v>
      </c>
      <c r="L30" s="135">
        <f t="shared" si="2"/>
        <v>0</v>
      </c>
      <c r="M30" s="135">
        <f t="shared" si="2"/>
        <v>0</v>
      </c>
      <c r="N30" s="134">
        <f t="shared" si="2"/>
        <v>0</v>
      </c>
    </row>
    <row r="31" spans="1:14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1:14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1:14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1:14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4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1:14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1:14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1:14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1:14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1:14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1:14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89" customWidth="1"/>
    <col min="2" max="2" width="13.421875" style="89" customWidth="1"/>
    <col min="3" max="3" width="16.28125" style="89" customWidth="1"/>
    <col min="4" max="4" width="13.140625" style="89" customWidth="1"/>
    <col min="5" max="5" width="37.421875" style="90" customWidth="1"/>
  </cols>
  <sheetData>
    <row r="1" spans="1:5" ht="18.75">
      <c r="A1" s="115"/>
      <c r="B1" s="115"/>
      <c r="C1" s="115"/>
      <c r="D1" s="115"/>
      <c r="E1" s="100" t="s">
        <v>53</v>
      </c>
    </row>
    <row r="2" spans="1:5" ht="18.75">
      <c r="A2" s="115"/>
      <c r="B2" s="115"/>
      <c r="C2" s="115"/>
      <c r="D2" s="115"/>
      <c r="E2" s="100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9" t="s">
        <v>0</v>
      </c>
      <c r="B4" s="217" t="str">
        <f>Identification!B4</f>
        <v>R-3740-2010</v>
      </c>
      <c r="C4" s="218"/>
      <c r="D4" s="218"/>
      <c r="E4" s="219"/>
    </row>
    <row r="5" spans="1:5" ht="18" customHeight="1" thickBot="1">
      <c r="A5" s="110" t="s">
        <v>1</v>
      </c>
      <c r="B5" s="220" t="str">
        <f>Identification!B5</f>
        <v>Option consommateurs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 t="s">
        <v>87</v>
      </c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2010-02-25T20:19:41Z</cp:lastPrinted>
  <dcterms:created xsi:type="dcterms:W3CDTF">2009-06-30T18:48:08Z</dcterms:created>
  <dcterms:modified xsi:type="dcterms:W3CDTF">2023-11-08T19:32:39Z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d'OC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2023-11-08T14:55:17Z</vt:lpwstr>
  </property>
  <property fmtid="{D5CDD505-2E9C-101B-9397-08002B2CF9AE}" pid="15" name="Accés restrei">
    <vt:lpwstr>0</vt:lpwstr>
  </property>
  <property fmtid="{D5CDD505-2E9C-101B-9397-08002B2CF9AE}" pid="16" name="Déposa">
    <vt:lpwstr>104</vt:lpwstr>
  </property>
  <property fmtid="{D5CDD505-2E9C-101B-9397-08002B2CF9AE}" pid="17" name="_dlc_Doc">
    <vt:lpwstr>W2HFWTQUJJY6-1771392044-74</vt:lpwstr>
  </property>
  <property fmtid="{D5CDD505-2E9C-101B-9397-08002B2CF9AE}" pid="18" name="_dlc_DocIdItemGu">
    <vt:lpwstr>3eed4452-716e-4cdc-b4fe-50c325bbd73c</vt:lpwstr>
  </property>
  <property fmtid="{D5CDD505-2E9C-101B-9397-08002B2CF9AE}" pid="19" name="_dlc_DocIdU">
    <vt:lpwstr>https://sde.regie-energie.qc.ca/1043/_layouts/15/DocIdRedir.aspx?ID=W2HFWTQUJJY6-1771392044-74, W2HFWTQUJJY6-1771392044-74</vt:lpwstr>
  </property>
  <property fmtid="{D5CDD505-2E9C-101B-9397-08002B2CF9AE}" pid="20" name="Ord">
    <vt:lpwstr>293400.000000000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C-OC-0001</vt:lpwstr>
  </property>
  <property fmtid="{D5CDD505-2E9C-101B-9397-08002B2CF9AE}" pid="29" name="Numéro plumit">
    <vt:lpwstr>64.0000000000000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2023-11-08T14:55:19Z</vt:lpwstr>
  </property>
</Properties>
</file>