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.com\dfs\RègleTarif\Commun\Vision Tarifaire\Allocation des coûts\DDR\"/>
    </mc:Choice>
  </mc:AlternateContent>
  <bookViews>
    <workbookView xWindow="0" yWindow="0" windowWidth="19200" windowHeight="11295" activeTab="2"/>
  </bookViews>
  <sheets>
    <sheet name="Annexe 1 Question 6.3" sheetId="3" r:id="rId1"/>
    <sheet name="Annexe 1  P1 Question 6.4" sheetId="1" r:id="rId2"/>
    <sheet name="P2 TableauxComplémentaires(CAN)" sheetId="2" r:id="rId3"/>
  </sheets>
  <externalReferences>
    <externalReference r:id="rId4"/>
    <externalReference r:id="rId5"/>
  </externalReferences>
  <definedNames>
    <definedName name="_xlnm.Print_Area" localSheetId="1">'Annexe 1  P1 Question 6.4'!$B$5:$Q$30</definedName>
    <definedName name="_xlnm.Print_Area" localSheetId="0">'Annexe 1 Question 6.3'!$B$1:$P$89</definedName>
    <definedName name="_xlnm.Print_Area" localSheetId="2">'P2 TableauxComplémentaires(CAN)'!$A$1:$D$114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2" i="3" l="1"/>
  <c r="U82" i="3"/>
  <c r="T82" i="3"/>
  <c r="S82" i="3"/>
  <c r="R82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P74" i="3"/>
  <c r="P78" i="3" s="1"/>
  <c r="O74" i="3"/>
  <c r="O78" i="3" s="1"/>
  <c r="N74" i="3"/>
  <c r="M74" i="3"/>
  <c r="L74" i="3"/>
  <c r="L78" i="3" s="1"/>
  <c r="K74" i="3"/>
  <c r="K78" i="3" s="1"/>
  <c r="J74" i="3"/>
  <c r="I74" i="3"/>
  <c r="H74" i="3"/>
  <c r="H78" i="3" s="1"/>
  <c r="G74" i="3"/>
  <c r="G78" i="3" s="1"/>
  <c r="F74" i="3"/>
  <c r="E74" i="3"/>
  <c r="D74" i="3"/>
  <c r="D78" i="3" s="1"/>
  <c r="C74" i="3"/>
  <c r="C78" i="3" s="1"/>
  <c r="P73" i="3"/>
  <c r="O73" i="3"/>
  <c r="N73" i="3"/>
  <c r="N78" i="3" s="1"/>
  <c r="M73" i="3"/>
  <c r="M78" i="3" s="1"/>
  <c r="L73" i="3"/>
  <c r="K73" i="3"/>
  <c r="J73" i="3"/>
  <c r="J78" i="3" s="1"/>
  <c r="I73" i="3"/>
  <c r="I78" i="3" s="1"/>
  <c r="H73" i="3"/>
  <c r="G73" i="3"/>
  <c r="F73" i="3"/>
  <c r="F78" i="3" s="1"/>
  <c r="E73" i="3"/>
  <c r="E78" i="3" s="1"/>
  <c r="D73" i="3"/>
  <c r="C73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P67" i="3"/>
  <c r="O67" i="3"/>
  <c r="N67" i="3"/>
  <c r="N71" i="3" s="1"/>
  <c r="M67" i="3"/>
  <c r="M71" i="3" s="1"/>
  <c r="L67" i="3"/>
  <c r="K67" i="3"/>
  <c r="J67" i="3"/>
  <c r="J71" i="3" s="1"/>
  <c r="I67" i="3"/>
  <c r="I71" i="3" s="1"/>
  <c r="H67" i="3"/>
  <c r="G67" i="3"/>
  <c r="F67" i="3"/>
  <c r="F71" i="3" s="1"/>
  <c r="E67" i="3"/>
  <c r="E71" i="3" s="1"/>
  <c r="D67" i="3"/>
  <c r="C67" i="3"/>
  <c r="P66" i="3"/>
  <c r="P71" i="3" s="1"/>
  <c r="O66" i="3"/>
  <c r="O71" i="3" s="1"/>
  <c r="N66" i="3"/>
  <c r="M66" i="3"/>
  <c r="L66" i="3"/>
  <c r="L71" i="3" s="1"/>
  <c r="K66" i="3"/>
  <c r="K71" i="3" s="1"/>
  <c r="J66" i="3"/>
  <c r="I66" i="3"/>
  <c r="H66" i="3"/>
  <c r="H71" i="3" s="1"/>
  <c r="G66" i="3"/>
  <c r="G71" i="3" s="1"/>
  <c r="F66" i="3"/>
  <c r="E66" i="3"/>
  <c r="D66" i="3"/>
  <c r="D71" i="3" s="1"/>
  <c r="C66" i="3"/>
  <c r="C71" i="3" s="1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P60" i="3"/>
  <c r="P64" i="3" s="1"/>
  <c r="O60" i="3"/>
  <c r="O64" i="3" s="1"/>
  <c r="N60" i="3"/>
  <c r="M60" i="3"/>
  <c r="L60" i="3"/>
  <c r="L64" i="3" s="1"/>
  <c r="K60" i="3"/>
  <c r="K64" i="3" s="1"/>
  <c r="J60" i="3"/>
  <c r="I60" i="3"/>
  <c r="H60" i="3"/>
  <c r="H64" i="3" s="1"/>
  <c r="G60" i="3"/>
  <c r="G64" i="3" s="1"/>
  <c r="F60" i="3"/>
  <c r="E60" i="3"/>
  <c r="D60" i="3"/>
  <c r="D64" i="3" s="1"/>
  <c r="C60" i="3"/>
  <c r="C64" i="3" s="1"/>
  <c r="P59" i="3"/>
  <c r="O59" i="3"/>
  <c r="N59" i="3"/>
  <c r="N64" i="3" s="1"/>
  <c r="M59" i="3"/>
  <c r="M64" i="3" s="1"/>
  <c r="L59" i="3"/>
  <c r="K59" i="3"/>
  <c r="J59" i="3"/>
  <c r="J64" i="3" s="1"/>
  <c r="I59" i="3"/>
  <c r="I64" i="3" s="1"/>
  <c r="H59" i="3"/>
  <c r="G59" i="3"/>
  <c r="F59" i="3"/>
  <c r="F64" i="3" s="1"/>
  <c r="E59" i="3"/>
  <c r="E64" i="3" s="1"/>
  <c r="D59" i="3"/>
  <c r="C59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P53" i="3"/>
  <c r="O53" i="3"/>
  <c r="N53" i="3"/>
  <c r="N57" i="3" s="1"/>
  <c r="M53" i="3"/>
  <c r="M57" i="3" s="1"/>
  <c r="L53" i="3"/>
  <c r="K53" i="3"/>
  <c r="J53" i="3"/>
  <c r="J57" i="3" s="1"/>
  <c r="I53" i="3"/>
  <c r="I57" i="3" s="1"/>
  <c r="H53" i="3"/>
  <c r="G53" i="3"/>
  <c r="F53" i="3"/>
  <c r="F57" i="3" s="1"/>
  <c r="E53" i="3"/>
  <c r="E57" i="3" s="1"/>
  <c r="D53" i="3"/>
  <c r="C53" i="3"/>
  <c r="P52" i="3"/>
  <c r="P57" i="3" s="1"/>
  <c r="O52" i="3"/>
  <c r="O57" i="3" s="1"/>
  <c r="N52" i="3"/>
  <c r="M52" i="3"/>
  <c r="L52" i="3"/>
  <c r="L57" i="3" s="1"/>
  <c r="K52" i="3"/>
  <c r="K57" i="3" s="1"/>
  <c r="J52" i="3"/>
  <c r="I52" i="3"/>
  <c r="H52" i="3"/>
  <c r="H57" i="3" s="1"/>
  <c r="G52" i="3"/>
  <c r="G57" i="3" s="1"/>
  <c r="F52" i="3"/>
  <c r="E52" i="3"/>
  <c r="D52" i="3"/>
  <c r="D57" i="3" s="1"/>
  <c r="C52" i="3"/>
  <c r="C57" i="3" s="1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P46" i="3"/>
  <c r="P50" i="3" s="1"/>
  <c r="O46" i="3"/>
  <c r="O50" i="3" s="1"/>
  <c r="N46" i="3"/>
  <c r="M46" i="3"/>
  <c r="L46" i="3"/>
  <c r="L50" i="3" s="1"/>
  <c r="K46" i="3"/>
  <c r="K50" i="3" s="1"/>
  <c r="J46" i="3"/>
  <c r="I46" i="3"/>
  <c r="H46" i="3"/>
  <c r="H50" i="3" s="1"/>
  <c r="G46" i="3"/>
  <c r="G50" i="3" s="1"/>
  <c r="F46" i="3"/>
  <c r="E46" i="3"/>
  <c r="D46" i="3"/>
  <c r="D50" i="3" s="1"/>
  <c r="C46" i="3"/>
  <c r="C50" i="3" s="1"/>
  <c r="P45" i="3"/>
  <c r="O45" i="3"/>
  <c r="N45" i="3"/>
  <c r="N50" i="3" s="1"/>
  <c r="M45" i="3"/>
  <c r="M50" i="3" s="1"/>
  <c r="L45" i="3"/>
  <c r="K45" i="3"/>
  <c r="J45" i="3"/>
  <c r="J50" i="3" s="1"/>
  <c r="I45" i="3"/>
  <c r="I50" i="3" s="1"/>
  <c r="H45" i="3"/>
  <c r="G45" i="3"/>
  <c r="F45" i="3"/>
  <c r="F50" i="3" s="1"/>
  <c r="E45" i="3"/>
  <c r="E50" i="3" s="1"/>
  <c r="D45" i="3"/>
  <c r="C45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P39" i="3"/>
  <c r="O39" i="3"/>
  <c r="N39" i="3"/>
  <c r="N43" i="3" s="1"/>
  <c r="M39" i="3"/>
  <c r="M43" i="3" s="1"/>
  <c r="L39" i="3"/>
  <c r="K39" i="3"/>
  <c r="J39" i="3"/>
  <c r="J43" i="3" s="1"/>
  <c r="I39" i="3"/>
  <c r="I43" i="3" s="1"/>
  <c r="H39" i="3"/>
  <c r="G39" i="3"/>
  <c r="F39" i="3"/>
  <c r="F43" i="3" s="1"/>
  <c r="E39" i="3"/>
  <c r="E43" i="3" s="1"/>
  <c r="D39" i="3"/>
  <c r="C39" i="3"/>
  <c r="P38" i="3"/>
  <c r="P43" i="3" s="1"/>
  <c r="O38" i="3"/>
  <c r="O43" i="3" s="1"/>
  <c r="N38" i="3"/>
  <c r="M38" i="3"/>
  <c r="L38" i="3"/>
  <c r="L43" i="3" s="1"/>
  <c r="K38" i="3"/>
  <c r="K43" i="3" s="1"/>
  <c r="J38" i="3"/>
  <c r="I38" i="3"/>
  <c r="H38" i="3"/>
  <c r="H43" i="3" s="1"/>
  <c r="G38" i="3"/>
  <c r="G43" i="3" s="1"/>
  <c r="F38" i="3"/>
  <c r="E38" i="3"/>
  <c r="D38" i="3"/>
  <c r="D43" i="3" s="1"/>
  <c r="C38" i="3"/>
  <c r="C43" i="3" s="1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P32" i="3"/>
  <c r="P36" i="3" s="1"/>
  <c r="O32" i="3"/>
  <c r="O36" i="3" s="1"/>
  <c r="N32" i="3"/>
  <c r="M32" i="3"/>
  <c r="L32" i="3"/>
  <c r="L36" i="3" s="1"/>
  <c r="K32" i="3"/>
  <c r="K36" i="3" s="1"/>
  <c r="J32" i="3"/>
  <c r="I32" i="3"/>
  <c r="H32" i="3"/>
  <c r="H36" i="3" s="1"/>
  <c r="G32" i="3"/>
  <c r="G36" i="3" s="1"/>
  <c r="F32" i="3"/>
  <c r="E32" i="3"/>
  <c r="D32" i="3"/>
  <c r="D36" i="3" s="1"/>
  <c r="C32" i="3"/>
  <c r="C36" i="3" s="1"/>
  <c r="P31" i="3"/>
  <c r="O31" i="3"/>
  <c r="N31" i="3"/>
  <c r="N36" i="3" s="1"/>
  <c r="M31" i="3"/>
  <c r="M36" i="3" s="1"/>
  <c r="L31" i="3"/>
  <c r="K31" i="3"/>
  <c r="J31" i="3"/>
  <c r="J36" i="3" s="1"/>
  <c r="I31" i="3"/>
  <c r="I36" i="3" s="1"/>
  <c r="H31" i="3"/>
  <c r="G31" i="3"/>
  <c r="F31" i="3"/>
  <c r="F36" i="3" s="1"/>
  <c r="E31" i="3"/>
  <c r="E36" i="3" s="1"/>
  <c r="D31" i="3"/>
  <c r="C31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P25" i="3"/>
  <c r="O25" i="3"/>
  <c r="N25" i="3"/>
  <c r="N29" i="3" s="1"/>
  <c r="M25" i="3"/>
  <c r="M29" i="3" s="1"/>
  <c r="L25" i="3"/>
  <c r="K25" i="3"/>
  <c r="J25" i="3"/>
  <c r="J29" i="3" s="1"/>
  <c r="I25" i="3"/>
  <c r="I29" i="3" s="1"/>
  <c r="H25" i="3"/>
  <c r="G25" i="3"/>
  <c r="F25" i="3"/>
  <c r="F29" i="3" s="1"/>
  <c r="E25" i="3"/>
  <c r="E29" i="3" s="1"/>
  <c r="D25" i="3"/>
  <c r="C25" i="3"/>
  <c r="P24" i="3"/>
  <c r="P29" i="3" s="1"/>
  <c r="O24" i="3"/>
  <c r="O29" i="3" s="1"/>
  <c r="N24" i="3"/>
  <c r="M24" i="3"/>
  <c r="L24" i="3"/>
  <c r="L29" i="3" s="1"/>
  <c r="K24" i="3"/>
  <c r="K29" i="3" s="1"/>
  <c r="J24" i="3"/>
  <c r="I24" i="3"/>
  <c r="H24" i="3"/>
  <c r="H29" i="3" s="1"/>
  <c r="G24" i="3"/>
  <c r="G29" i="3" s="1"/>
  <c r="F24" i="3"/>
  <c r="E24" i="3"/>
  <c r="D24" i="3"/>
  <c r="D29" i="3" s="1"/>
  <c r="C24" i="3"/>
  <c r="C29" i="3" s="1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M21" i="3"/>
  <c r="AL21" i="3"/>
  <c r="AK21" i="3"/>
  <c r="AJ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M20" i="3"/>
  <c r="AL20" i="3"/>
  <c r="AK20" i="3"/>
  <c r="AJ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M19" i="3"/>
  <c r="AL19" i="3"/>
  <c r="AK19" i="3"/>
  <c r="AJ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M18" i="3"/>
  <c r="AM22" i="3" s="1"/>
  <c r="AL18" i="3"/>
  <c r="AL22" i="3" s="1"/>
  <c r="AK18" i="3"/>
  <c r="AJ18" i="3"/>
  <c r="P18" i="3"/>
  <c r="P22" i="3" s="1"/>
  <c r="O18" i="3"/>
  <c r="O22" i="3" s="1"/>
  <c r="N18" i="3"/>
  <c r="M18" i="3"/>
  <c r="L18" i="3"/>
  <c r="L22" i="3" s="1"/>
  <c r="K18" i="3"/>
  <c r="K22" i="3" s="1"/>
  <c r="J18" i="3"/>
  <c r="I18" i="3"/>
  <c r="H18" i="3"/>
  <c r="H22" i="3" s="1"/>
  <c r="G18" i="3"/>
  <c r="G22" i="3" s="1"/>
  <c r="F18" i="3"/>
  <c r="E18" i="3"/>
  <c r="D18" i="3"/>
  <c r="D22" i="3" s="1"/>
  <c r="C18" i="3"/>
  <c r="C22" i="3" s="1"/>
  <c r="AM17" i="3"/>
  <c r="AL17" i="3"/>
  <c r="AK17" i="3"/>
  <c r="AK22" i="3" s="1"/>
  <c r="AJ17" i="3"/>
  <c r="AJ22" i="3" s="1"/>
  <c r="P17" i="3"/>
  <c r="O17" i="3"/>
  <c r="N17" i="3"/>
  <c r="N22" i="3" s="1"/>
  <c r="M17" i="3"/>
  <c r="M22" i="3" s="1"/>
  <c r="L17" i="3"/>
  <c r="K17" i="3"/>
  <c r="J17" i="3"/>
  <c r="J22" i="3" s="1"/>
  <c r="I17" i="3"/>
  <c r="I22" i="3" s="1"/>
  <c r="H17" i="3"/>
  <c r="G17" i="3"/>
  <c r="F17" i="3"/>
  <c r="F22" i="3" s="1"/>
  <c r="E17" i="3"/>
  <c r="E22" i="3" s="1"/>
  <c r="D17" i="3"/>
  <c r="C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P7" i="3"/>
  <c r="O7" i="3"/>
  <c r="N7" i="3"/>
  <c r="N11" i="3" s="1"/>
  <c r="M7" i="3"/>
  <c r="M11" i="3" s="1"/>
  <c r="L7" i="3"/>
  <c r="K7" i="3"/>
  <c r="J7" i="3"/>
  <c r="J11" i="3" s="1"/>
  <c r="I7" i="3"/>
  <c r="I11" i="3" s="1"/>
  <c r="H7" i="3"/>
  <c r="G7" i="3"/>
  <c r="F7" i="3"/>
  <c r="F11" i="3" s="1"/>
  <c r="E7" i="3"/>
  <c r="E11" i="3" s="1"/>
  <c r="D7" i="3"/>
  <c r="C7" i="3"/>
  <c r="P6" i="3"/>
  <c r="P82" i="3" s="1"/>
  <c r="O6" i="3"/>
  <c r="O11" i="3" s="1"/>
  <c r="N6" i="3"/>
  <c r="N82" i="3" s="1"/>
  <c r="M6" i="3"/>
  <c r="M82" i="3" s="1"/>
  <c r="L6" i="3"/>
  <c r="L82" i="3" s="1"/>
  <c r="K6" i="3"/>
  <c r="K11" i="3" s="1"/>
  <c r="J6" i="3"/>
  <c r="J82" i="3" s="1"/>
  <c r="I6" i="3"/>
  <c r="I82" i="3" s="1"/>
  <c r="H6" i="3"/>
  <c r="H82" i="3" s="1"/>
  <c r="G6" i="3"/>
  <c r="G11" i="3" s="1"/>
  <c r="F6" i="3"/>
  <c r="F82" i="3" s="1"/>
  <c r="E6" i="3"/>
  <c r="E82" i="3" s="1"/>
  <c r="D6" i="3"/>
  <c r="D82" i="3" s="1"/>
  <c r="C6" i="3"/>
  <c r="C11" i="3" s="1"/>
  <c r="F83" i="3" l="1"/>
  <c r="F85" i="3" s="1"/>
  <c r="J83" i="3"/>
  <c r="J85" i="3" s="1"/>
  <c r="N83" i="3"/>
  <c r="G83" i="3"/>
  <c r="O83" i="3"/>
  <c r="G79" i="3"/>
  <c r="K79" i="3"/>
  <c r="C83" i="3"/>
  <c r="K83" i="3"/>
  <c r="C79" i="3"/>
  <c r="O79" i="3"/>
  <c r="E83" i="3"/>
  <c r="E85" i="3" s="1"/>
  <c r="E79" i="3"/>
  <c r="M83" i="3"/>
  <c r="M85" i="3" s="1"/>
  <c r="M79" i="3"/>
  <c r="N85" i="3"/>
  <c r="D83" i="3"/>
  <c r="D85" i="3" s="1"/>
  <c r="H83" i="3"/>
  <c r="H85" i="3" s="1"/>
  <c r="L83" i="3"/>
  <c r="L85" i="3" s="1"/>
  <c r="P83" i="3"/>
  <c r="P85" i="3" s="1"/>
  <c r="F79" i="3"/>
  <c r="J79" i="3"/>
  <c r="N79" i="3"/>
  <c r="D79" i="3"/>
  <c r="H79" i="3"/>
  <c r="L79" i="3"/>
  <c r="P79" i="3"/>
  <c r="I83" i="3"/>
  <c r="I85" i="3" s="1"/>
  <c r="I79" i="3"/>
  <c r="D11" i="3"/>
  <c r="H11" i="3"/>
  <c r="L11" i="3"/>
  <c r="P11" i="3"/>
  <c r="C82" i="3"/>
  <c r="G82" i="3"/>
  <c r="K82" i="3"/>
  <c r="O82" i="3"/>
  <c r="G28" i="1"/>
  <c r="G85" i="3" l="1"/>
  <c r="C85" i="3"/>
  <c r="O85" i="3"/>
  <c r="K85" i="3"/>
  <c r="G29" i="1"/>
  <c r="G18" i="1"/>
  <c r="G19" i="1"/>
  <c r="G20" i="1"/>
  <c r="G21" i="1"/>
  <c r="G22" i="1"/>
  <c r="G23" i="1"/>
  <c r="G24" i="1"/>
  <c r="G25" i="1"/>
  <c r="G26" i="1"/>
  <c r="G27" i="1"/>
  <c r="G17" i="1"/>
  <c r="G10" i="1"/>
  <c r="G11" i="1"/>
  <c r="G12" i="1"/>
  <c r="G13" i="1"/>
  <c r="G14" i="1"/>
  <c r="G15" i="1"/>
  <c r="G9" i="1"/>
  <c r="E24" i="1"/>
  <c r="E25" i="1"/>
  <c r="E26" i="1"/>
  <c r="E27" i="1"/>
  <c r="E28" i="1"/>
  <c r="E29" i="1"/>
  <c r="E23" i="1"/>
  <c r="E22" i="1"/>
  <c r="E21" i="1"/>
  <c r="E20" i="1"/>
  <c r="E19" i="1"/>
  <c r="E18" i="1"/>
  <c r="E17" i="1"/>
  <c r="E10" i="1"/>
  <c r="E11" i="1"/>
  <c r="E12" i="1"/>
  <c r="E13" i="1"/>
  <c r="E14" i="1"/>
  <c r="E15" i="1"/>
  <c r="E9" i="1"/>
  <c r="C21" i="1"/>
  <c r="C26" i="1"/>
  <c r="C24" i="1"/>
  <c r="D55" i="2" l="1"/>
  <c r="C55" i="2"/>
</calcChain>
</file>

<file path=xl/sharedStrings.xml><?xml version="1.0" encoding="utf-8"?>
<sst xmlns="http://schemas.openxmlformats.org/spreadsheetml/2006/main" count="284" uniqueCount="151">
  <si>
    <t>Compagnie</t>
  </si>
  <si>
    <t>Nombre de km de conduites</t>
  </si>
  <si>
    <t>Nombre de clients par km de conduites</t>
  </si>
  <si>
    <t>Volume annuel de gaz naturel consommé (m³)</t>
  </si>
  <si>
    <t>Le nombre de m³ par km de conduite</t>
  </si>
  <si>
    <t>Résidentiel</t>
  </si>
  <si>
    <t>Nombre de clients</t>
  </si>
  <si>
    <t>Valeur</t>
  </si>
  <si>
    <t>Volume</t>
  </si>
  <si>
    <t>(a)</t>
  </si>
  <si>
    <t>(b)</t>
  </si>
  <si>
    <t xml:space="preserve"> (c) = (b)/(a) </t>
  </si>
  <si>
    <t>(e) = (d)/(a)</t>
  </si>
  <si>
    <t>ATCO Gas</t>
  </si>
  <si>
    <t>Information détaillée non disponible</t>
  </si>
  <si>
    <t>Atlas Gaz Utilities</t>
  </si>
  <si>
    <t>Cascade Nat Gas Corp</t>
  </si>
  <si>
    <t>Columbia Gas of Massachusetts</t>
  </si>
  <si>
    <t>Enbridge Gas Distribution Inc.</t>
  </si>
  <si>
    <t>Gazifère</t>
  </si>
  <si>
    <t>Heritage Gas</t>
  </si>
  <si>
    <t>Intermountain Gas Company</t>
  </si>
  <si>
    <t>Madison Gas Elec Co</t>
  </si>
  <si>
    <t>Manitoba Hydro</t>
  </si>
  <si>
    <t>Michigan Gas Utilities Co</t>
  </si>
  <si>
    <t>Minnesota Energy Resources Corp</t>
  </si>
  <si>
    <t>New York State Elec and Gas</t>
  </si>
  <si>
    <t>Pacific Northern Gaz Ltd</t>
  </si>
  <si>
    <t>Rochester Gas And Elec Corp</t>
  </si>
  <si>
    <t>SaskEnergy Incorporated</t>
  </si>
  <si>
    <t>Semco Energy Gas Company</t>
  </si>
  <si>
    <t>Southern Connecticut Gas CC</t>
  </si>
  <si>
    <t>Union Gaz Limited</t>
  </si>
  <si>
    <t>Yankee Gaz SVC CO</t>
  </si>
  <si>
    <t>Voir Tableau 6.4.1</t>
  </si>
  <si>
    <t>Voir Tableau 6.4.2</t>
  </si>
  <si>
    <t>Voir Tableau 6.4.3</t>
  </si>
  <si>
    <t>Voir Tableau 6.4.4</t>
  </si>
  <si>
    <t>Voir Tableau 6.4.5</t>
  </si>
  <si>
    <t>Voir Tableau 6.4.6</t>
  </si>
  <si>
    <t>Voir Tableau 6.4.7</t>
  </si>
  <si>
    <t>Voir Tableau 6.4.8</t>
  </si>
  <si>
    <t>Tableau 6.4 : Volumes totaux et nombre total de client pour les compagnies mentionnées à l'annexe B</t>
  </si>
  <si>
    <t>FortisBC</t>
  </si>
  <si>
    <t>Classe tarifaire</t>
  </si>
  <si>
    <t>Residential</t>
  </si>
  <si>
    <t>Rural</t>
  </si>
  <si>
    <t>Commercial</t>
  </si>
  <si>
    <t>Irrigation</t>
  </si>
  <si>
    <t>LGS</t>
  </si>
  <si>
    <t>Demand</t>
  </si>
  <si>
    <t>Total</t>
  </si>
  <si>
    <t>General - Rate 1 - Sales</t>
  </si>
  <si>
    <t>General - Rate 1 - T-Service</t>
  </si>
  <si>
    <t>General - Rate 6 - Sales</t>
  </si>
  <si>
    <t>General - Rate 6 - T-Service</t>
  </si>
  <si>
    <t>General - Rate 9 - Sales</t>
  </si>
  <si>
    <t>General - Rate 9 - T-Service</t>
  </si>
  <si>
    <t>Schedule 1 - Residential</t>
  </si>
  <si>
    <t>Schedule 2 - Small commercial</t>
  </si>
  <si>
    <t>Schedule 3 - Large Commercial</t>
  </si>
  <si>
    <t>T - Schedule 23 - Large Commercial</t>
  </si>
  <si>
    <t>T - Schedule 25 - Firm Service</t>
  </si>
  <si>
    <t>Schedule 5 - General Firm</t>
  </si>
  <si>
    <t>T - Schedule 27 - Interruptible Service</t>
  </si>
  <si>
    <t>Schedule 4 - Seasonal</t>
  </si>
  <si>
    <t>T - Schedule 22 - Interruptible service</t>
  </si>
  <si>
    <t>Schedule 6 - N G V Fuel - Stations</t>
  </si>
  <si>
    <t>T - Schedule 22 - Firm Service</t>
  </si>
  <si>
    <t>Schedule 25 - Firm Service</t>
  </si>
  <si>
    <t>Schedule 22 - Firm</t>
  </si>
  <si>
    <t>Schedule 46 - Liquefied Natural Gaz (LNG)</t>
  </si>
  <si>
    <t>Schedule 7 - Interruptible</t>
  </si>
  <si>
    <t>Schedule 16 - Liquefied Narual Gaz (LNG)</t>
  </si>
  <si>
    <t>BC Hydro and ICP</t>
  </si>
  <si>
    <t>Burrard Thermal - Firm</t>
  </si>
  <si>
    <t>Byron Creek</t>
  </si>
  <si>
    <t>Schedule 22 - Interruptible</t>
  </si>
  <si>
    <t>VIGJV</t>
  </si>
  <si>
    <t>Industriel</t>
  </si>
  <si>
    <t>Large General Service</t>
  </si>
  <si>
    <t>High Volume Firm</t>
  </si>
  <si>
    <t>Interruptible Sales</t>
  </si>
  <si>
    <t>Mainline Firm</t>
  </si>
  <si>
    <t>Power Stations</t>
  </si>
  <si>
    <t>Special Contract</t>
  </si>
  <si>
    <t>Granisle</t>
  </si>
  <si>
    <t>Small Commercial Firm</t>
  </si>
  <si>
    <t>Small Commercial Transport</t>
  </si>
  <si>
    <t>Commercial Interruptible</t>
  </si>
  <si>
    <t>Small Industrial Interruptible Transport</t>
  </si>
  <si>
    <t>Small Industrial Sales</t>
  </si>
  <si>
    <t>Small Industrial Transport</t>
  </si>
  <si>
    <t>Large Commercial Firm</t>
  </si>
  <si>
    <t>Large Commercial Transport</t>
  </si>
  <si>
    <t>Large Industrial BC Hydro</t>
  </si>
  <si>
    <t>Large Industrial Rio Tinto Alcan</t>
  </si>
  <si>
    <t>NGV</t>
  </si>
  <si>
    <t>Seasonal Off-peak</t>
  </si>
  <si>
    <t>General Service II</t>
  </si>
  <si>
    <t>General Service III</t>
  </si>
  <si>
    <t>Small Industrial</t>
  </si>
  <si>
    <t>M1</t>
  </si>
  <si>
    <t>M10</t>
  </si>
  <si>
    <t>M2</t>
  </si>
  <si>
    <t>M4</t>
  </si>
  <si>
    <t>M5</t>
  </si>
  <si>
    <t>M7</t>
  </si>
  <si>
    <t>M9</t>
  </si>
  <si>
    <t>R01</t>
  </si>
  <si>
    <t>R10</t>
  </si>
  <si>
    <t>R100</t>
  </si>
  <si>
    <t>R20</t>
  </si>
  <si>
    <t>R25</t>
  </si>
  <si>
    <t>T1</t>
  </si>
  <si>
    <t>T2</t>
  </si>
  <si>
    <t>T3</t>
  </si>
  <si>
    <t>Volumes et nombre de client par classe tarifaire pour Union Gaz Limited (2013)</t>
  </si>
  <si>
    <t>Volumes et nombre de client par classe tarifaire pour SaskEnergy Incorporated (2014-2015F)</t>
  </si>
  <si>
    <t>Volumes et nombre de client par classe tarifaire pour Pacific Northern Gaz Ltd (2013)</t>
  </si>
  <si>
    <t>Volumes et nombre de client par classe tarifaire pour Manitoba Hydro (2013F)</t>
  </si>
  <si>
    <t>Volumes et nombre de client par classe tarifaire pour Gazifère (2015F)</t>
  </si>
  <si>
    <t>Volumes et nombre de client par classe tarifaire pour FortisBC (2014F)</t>
  </si>
  <si>
    <t>Volumes et nombre de client par classe tarifaire pour Enbridge Gas Distribution Inc. (2015F)</t>
  </si>
  <si>
    <t>Volumes et nombre de client par classe tarifaire pour Atlas Gaz Utilities (2013F)</t>
  </si>
  <si>
    <t>*F préscise qu'il s'agit d'une prévision pour l'année donnée.</t>
  </si>
  <si>
    <t>Information détaillée par classes tarifaires des distributeurs canadiens pour lesquels l'information était disponible</t>
  </si>
  <si>
    <t>Électricité</t>
  </si>
  <si>
    <t>Carburant pour véhicule</t>
  </si>
  <si>
    <t>Information non disponible</t>
  </si>
  <si>
    <t xml:space="preserve">Total ne balance pas. </t>
  </si>
  <si>
    <t>erreur ?</t>
  </si>
  <si>
    <t>Nombre</t>
  </si>
  <si>
    <t>Évolution de la clientèle par secteur d'activité</t>
  </si>
  <si>
    <t>Institutionnel</t>
  </si>
  <si>
    <t>Multilocatif 4+</t>
  </si>
  <si>
    <t>Grand total</t>
  </si>
  <si>
    <t>Évolution de la clientèle par région</t>
  </si>
  <si>
    <t>Montréal est*</t>
  </si>
  <si>
    <t>Montréal ouest*</t>
  </si>
  <si>
    <t>Laurentides*</t>
  </si>
  <si>
    <t>Abitibi</t>
  </si>
  <si>
    <t>Estrie</t>
  </si>
  <si>
    <t>Montérégie*</t>
  </si>
  <si>
    <t>Mauricie</t>
  </si>
  <si>
    <t>Saguenay-Lac-Saint-Jean</t>
  </si>
  <si>
    <t>Québec</t>
  </si>
  <si>
    <t>Source: Base de données clients, 2007-2013</t>
  </si>
  <si>
    <t>* La région de Montréal auquelle fait référence la pièce B-0016, Gaz Métro-2, Document 1 (entre autres au tableau 21) correspond en fait à la somme des données  provenants des régions suivantes :</t>
  </si>
  <si>
    <t xml:space="preserve">   est de Montréal, ouest de Montréal, Laurentides et Montérégie.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</si>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</sst>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3" borderId="18" xfId="0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4" fillId="0" borderId="19" xfId="1" applyFont="1" applyBorder="1" applyAlignment="1">
      <alignment vertical="top" wrapText="1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4" fillId="0" borderId="19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5" fillId="0" borderId="19" xfId="1" applyFont="1" applyBorder="1" applyAlignment="1">
      <alignment vertical="top" wrapText="1"/>
    </xf>
    <xf numFmtId="3" fontId="0" fillId="0" borderId="0" xfId="0" applyNumberFormat="1" applyBorder="1" applyAlignment="1">
      <alignment horizontal="center"/>
    </xf>
    <xf numFmtId="0" fontId="6" fillId="0" borderId="19" xfId="1" applyFont="1" applyBorder="1" applyAlignment="1">
      <alignment vertical="top" wrapText="1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" fillId="0" borderId="0" xfId="1" applyFont="1" applyBorder="1" applyAlignment="1">
      <alignment vertical="top" wrapText="1"/>
    </xf>
    <xf numFmtId="3" fontId="0" fillId="0" borderId="0" xfId="0" applyNumberFormat="1" applyFill="1" applyBorder="1" applyAlignment="1">
      <alignment horizontal="center"/>
    </xf>
    <xf numFmtId="0" fontId="7" fillId="0" borderId="0" xfId="1" applyFont="1" applyFill="1" applyBorder="1" applyAlignment="1">
      <alignment vertical="top"/>
    </xf>
    <xf numFmtId="3" fontId="0" fillId="0" borderId="21" xfId="0" applyNumberFormat="1" applyBorder="1" applyAlignment="1">
      <alignment horizontal="center"/>
    </xf>
    <xf numFmtId="0" fontId="0" fillId="0" borderId="0" xfId="0" quotePrefix="1"/>
    <xf numFmtId="0" fontId="0" fillId="0" borderId="0" xfId="0" applyFont="1"/>
    <xf numFmtId="0" fontId="0" fillId="0" borderId="0" xfId="0" applyFont="1" applyFill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4" xfId="0" applyFont="1" applyBorder="1" applyAlignment="1">
      <alignment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3" fontId="0" fillId="0" borderId="10" xfId="0" applyNumberFormat="1" applyFont="1" applyBorder="1"/>
    <xf numFmtId="0" fontId="0" fillId="0" borderId="12" xfId="0" applyFon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0" fontId="0" fillId="0" borderId="12" xfId="0" applyFont="1" applyFill="1" applyBorder="1"/>
    <xf numFmtId="3" fontId="0" fillId="0" borderId="13" xfId="0" applyNumberFormat="1" applyFont="1" applyFill="1" applyBorder="1"/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/>
    <xf numFmtId="0" fontId="0" fillId="0" borderId="15" xfId="0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0" fillId="0" borderId="0" xfId="0" applyNumberFormat="1" applyFont="1"/>
    <xf numFmtId="3" fontId="0" fillId="0" borderId="7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0" fontId="0" fillId="2" borderId="0" xfId="0" applyFont="1" applyFill="1"/>
    <xf numFmtId="0" fontId="1" fillId="3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3" fontId="0" fillId="0" borderId="0" xfId="0" applyNumberFormat="1" applyFont="1" applyFill="1"/>
    <xf numFmtId="3" fontId="0" fillId="0" borderId="2" xfId="0" applyNumberFormat="1" applyFont="1" applyFill="1" applyBorder="1"/>
    <xf numFmtId="3" fontId="0" fillId="4" borderId="0" xfId="0" applyNumberFormat="1" applyFont="1" applyFill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M-03doc01_3867_Annexe1-Q6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L86419\AppData\Local\Microsoft\Windows\Temporary%20Internet%20Files\Content.Outlook\NL4WZUAD\Gaz%20Metro%20_Appendix%20B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2013"/>
      <sheetName val="2012"/>
      <sheetName val="2011"/>
      <sheetName val="2010"/>
      <sheetName val="2009"/>
      <sheetName val="2008"/>
      <sheetName val="2007"/>
      <sheetName val="syntax"/>
    </sheetNames>
    <sheetDataSet>
      <sheetData sheetId="0"/>
      <sheetData sheetId="1">
        <row r="2">
          <cell r="E2">
            <v>41769</v>
          </cell>
          <cell r="K2">
            <v>51998</v>
          </cell>
        </row>
        <row r="3">
          <cell r="E3">
            <v>988273324</v>
          </cell>
          <cell r="K3">
            <v>1222515453</v>
          </cell>
        </row>
        <row r="4">
          <cell r="E4">
            <v>7673</v>
          </cell>
          <cell r="K4">
            <v>44998</v>
          </cell>
        </row>
        <row r="5">
          <cell r="E5">
            <v>3347495664</v>
          </cell>
          <cell r="K5">
            <v>612003325</v>
          </cell>
        </row>
        <row r="6">
          <cell r="E6">
            <v>5555</v>
          </cell>
          <cell r="K6">
            <v>32250</v>
          </cell>
        </row>
        <row r="7">
          <cell r="E7">
            <v>574841494</v>
          </cell>
          <cell r="K7">
            <v>413357231</v>
          </cell>
        </row>
        <row r="8">
          <cell r="E8">
            <v>7463</v>
          </cell>
          <cell r="K8">
            <v>2985</v>
          </cell>
        </row>
        <row r="9">
          <cell r="E9">
            <v>336516184</v>
          </cell>
          <cell r="K9">
            <v>126344321</v>
          </cell>
        </row>
        <row r="10">
          <cell r="E10">
            <v>901</v>
          </cell>
          <cell r="K10">
            <v>8761</v>
          </cell>
        </row>
        <row r="11">
          <cell r="E11">
            <v>49573533</v>
          </cell>
          <cell r="K11">
            <v>504710084</v>
          </cell>
        </row>
        <row r="12">
          <cell r="E12">
            <v>130020</v>
          </cell>
          <cell r="K12">
            <v>33999</v>
          </cell>
        </row>
        <row r="13">
          <cell r="E13">
            <v>233654702</v>
          </cell>
          <cell r="K13">
            <v>1115425869</v>
          </cell>
        </row>
        <row r="14">
          <cell r="E14">
            <v>9</v>
          </cell>
          <cell r="K14">
            <v>5166</v>
          </cell>
        </row>
        <row r="15">
          <cell r="E15">
            <v>534438</v>
          </cell>
          <cell r="K15">
            <v>469862273</v>
          </cell>
        </row>
        <row r="16">
          <cell r="K16">
            <v>3555</v>
          </cell>
        </row>
        <row r="17">
          <cell r="K17">
            <v>529559257</v>
          </cell>
        </row>
        <row r="18">
          <cell r="K18">
            <v>9678</v>
          </cell>
        </row>
        <row r="19">
          <cell r="K19">
            <v>537111526</v>
          </cell>
        </row>
        <row r="137">
          <cell r="Q137">
            <v>290274422.00000024</v>
          </cell>
          <cell r="R137">
            <v>9389</v>
          </cell>
          <cell r="S137">
            <v>163406083.00000003</v>
          </cell>
          <cell r="T137">
            <v>6411</v>
          </cell>
          <cell r="U137">
            <v>145933246.99999976</v>
          </cell>
          <cell r="V137">
            <v>7916</v>
          </cell>
          <cell r="W137">
            <v>17209200.999999989</v>
          </cell>
          <cell r="X137">
            <v>711</v>
          </cell>
          <cell r="Y137">
            <v>79159997.999999911</v>
          </cell>
          <cell r="Z137">
            <v>3616</v>
          </cell>
          <cell r="AA137">
            <v>122561633.99999978</v>
          </cell>
          <cell r="AB137">
            <v>6673</v>
          </cell>
          <cell r="AC137">
            <v>36515417.000000007</v>
          </cell>
          <cell r="AD137">
            <v>1774</v>
          </cell>
          <cell r="AE137">
            <v>31248463.999999993</v>
          </cell>
          <cell r="AF137">
            <v>1501</v>
          </cell>
          <cell r="AG137">
            <v>101964858</v>
          </cell>
          <cell r="AH137">
            <v>3778</v>
          </cell>
        </row>
        <row r="138">
          <cell r="Q138">
            <v>489834779.00000024</v>
          </cell>
          <cell r="R138">
            <v>1295</v>
          </cell>
          <cell r="S138">
            <v>201894292.00000033</v>
          </cell>
          <cell r="T138">
            <v>1358</v>
          </cell>
          <cell r="U138">
            <v>163088373.99999985</v>
          </cell>
          <cell r="V138">
            <v>1301</v>
          </cell>
          <cell r="W138">
            <v>94526557.000000015</v>
          </cell>
          <cell r="X138">
            <v>97</v>
          </cell>
          <cell r="Y138">
            <v>348044188</v>
          </cell>
          <cell r="Z138">
            <v>1139</v>
          </cell>
          <cell r="AA138">
            <v>880263515.00000012</v>
          </cell>
          <cell r="AB138">
            <v>1219</v>
          </cell>
          <cell r="AC138">
            <v>394564650.99999988</v>
          </cell>
          <cell r="AD138">
            <v>406</v>
          </cell>
          <cell r="AE138">
            <v>472966906.99999982</v>
          </cell>
          <cell r="AF138">
            <v>199</v>
          </cell>
          <cell r="AG138">
            <v>302312401.00000006</v>
          </cell>
          <cell r="AH138">
            <v>659</v>
          </cell>
        </row>
        <row r="139">
          <cell r="Q139">
            <v>199236825.99999988</v>
          </cell>
          <cell r="R139">
            <v>1350</v>
          </cell>
          <cell r="S139">
            <v>59134627.999999955</v>
          </cell>
          <cell r="T139">
            <v>752</v>
          </cell>
          <cell r="U139">
            <v>55338277.000000015</v>
          </cell>
          <cell r="V139">
            <v>789</v>
          </cell>
          <cell r="W139">
            <v>8591299.0000000037</v>
          </cell>
          <cell r="X139">
            <v>109</v>
          </cell>
          <cell r="Y139">
            <v>61508332.000000007</v>
          </cell>
          <cell r="Z139">
            <v>656</v>
          </cell>
          <cell r="AA139">
            <v>47572845.000000015</v>
          </cell>
          <cell r="AB139">
            <v>692</v>
          </cell>
          <cell r="AC139">
            <v>27796843.999999996</v>
          </cell>
          <cell r="AD139">
            <v>379</v>
          </cell>
          <cell r="AE139">
            <v>20274033.000000004</v>
          </cell>
          <cell r="AF139">
            <v>257</v>
          </cell>
          <cell r="AG139">
            <v>95388409.999999985</v>
          </cell>
          <cell r="AH139">
            <v>571</v>
          </cell>
        </row>
        <row r="140">
          <cell r="Q140">
            <v>170406096.00000003</v>
          </cell>
          <cell r="R140">
            <v>3527</v>
          </cell>
          <cell r="S140">
            <v>96954075.000000089</v>
          </cell>
          <cell r="T140">
            <v>1580</v>
          </cell>
          <cell r="U140">
            <v>14275190.000000002</v>
          </cell>
          <cell r="V140">
            <v>430</v>
          </cell>
          <cell r="W140">
            <v>765591.00000000023</v>
          </cell>
          <cell r="X140">
            <v>29</v>
          </cell>
          <cell r="Y140">
            <v>7678705.0000000019</v>
          </cell>
          <cell r="Z140">
            <v>325</v>
          </cell>
          <cell r="AA140">
            <v>17394679.000000019</v>
          </cell>
          <cell r="AB140">
            <v>615</v>
          </cell>
          <cell r="AC140">
            <v>2387794.0000000009</v>
          </cell>
          <cell r="AD140">
            <v>102</v>
          </cell>
          <cell r="AE140">
            <v>1618540</v>
          </cell>
          <cell r="AF140">
            <v>50</v>
          </cell>
          <cell r="AG140">
            <v>25035513.999999963</v>
          </cell>
          <cell r="AH140">
            <v>805</v>
          </cell>
        </row>
        <row r="141">
          <cell r="Q141">
            <v>6900338.9999999972</v>
          </cell>
          <cell r="R141">
            <v>66</v>
          </cell>
          <cell r="S141">
            <v>21914241.000000004</v>
          </cell>
          <cell r="T141">
            <v>213</v>
          </cell>
          <cell r="U141">
            <v>5932762.0000000028</v>
          </cell>
          <cell r="V141">
            <v>150</v>
          </cell>
          <cell r="W141">
            <v>457235.00000000006</v>
          </cell>
          <cell r="X141">
            <v>27</v>
          </cell>
          <cell r="Y141">
            <v>1907216.0000000005</v>
          </cell>
          <cell r="Z141">
            <v>88</v>
          </cell>
          <cell r="AA141">
            <v>5822290.9999999963</v>
          </cell>
          <cell r="AB141">
            <v>149</v>
          </cell>
          <cell r="AC141">
            <v>2311653.0000000005</v>
          </cell>
          <cell r="AD141">
            <v>61</v>
          </cell>
          <cell r="AE141">
            <v>641478.99999999977</v>
          </cell>
          <cell r="AF141">
            <v>51</v>
          </cell>
          <cell r="AG141">
            <v>3686316.9999999991</v>
          </cell>
          <cell r="AH141">
            <v>96</v>
          </cell>
        </row>
        <row r="142">
          <cell r="Q142">
            <v>65694048.000000082</v>
          </cell>
          <cell r="R142">
            <v>36367</v>
          </cell>
          <cell r="S142">
            <v>68498329.000000462</v>
          </cell>
          <cell r="T142">
            <v>34682</v>
          </cell>
          <cell r="U142">
            <v>28789380.999999989</v>
          </cell>
          <cell r="V142">
            <v>21664</v>
          </cell>
          <cell r="W142">
            <v>4794437.9999999925</v>
          </cell>
          <cell r="X142">
            <v>2012</v>
          </cell>
          <cell r="Y142">
            <v>6411645.0000000056</v>
          </cell>
          <cell r="Z142">
            <v>2937</v>
          </cell>
          <cell r="AA142">
            <v>41699399.000000037</v>
          </cell>
          <cell r="AB142">
            <v>24649</v>
          </cell>
          <cell r="AC142">
            <v>6285914.0000000028</v>
          </cell>
          <cell r="AD142">
            <v>2444</v>
          </cell>
          <cell r="AE142">
            <v>2809833.9999999995</v>
          </cell>
          <cell r="AF142">
            <v>1497</v>
          </cell>
          <cell r="AG142">
            <v>8671714.000000013</v>
          </cell>
          <cell r="AH142">
            <v>3768</v>
          </cell>
        </row>
        <row r="143">
          <cell r="Q143">
            <v>168943</v>
          </cell>
          <cell r="R143">
            <v>4</v>
          </cell>
          <cell r="S143">
            <v>201677</v>
          </cell>
          <cell r="T143">
            <v>2</v>
          </cell>
          <cell r="AA143">
            <v>111506</v>
          </cell>
          <cell r="AB143">
            <v>2</v>
          </cell>
          <cell r="AG143">
            <v>52312</v>
          </cell>
          <cell r="AH143">
            <v>1</v>
          </cell>
        </row>
      </sheetData>
      <sheetData sheetId="2">
        <row r="2">
          <cell r="E2">
            <v>40364</v>
          </cell>
          <cell r="K2">
            <v>50729</v>
          </cell>
        </row>
        <row r="3">
          <cell r="E3">
            <v>1004048153</v>
          </cell>
          <cell r="K3">
            <v>1293340226</v>
          </cell>
        </row>
        <row r="4">
          <cell r="E4">
            <v>7528</v>
          </cell>
          <cell r="K4">
            <v>44302</v>
          </cell>
        </row>
        <row r="5">
          <cell r="E5">
            <v>3306637760</v>
          </cell>
          <cell r="K5">
            <v>630021489</v>
          </cell>
        </row>
        <row r="6">
          <cell r="E6">
            <v>5440</v>
          </cell>
          <cell r="K6">
            <v>30589</v>
          </cell>
        </row>
        <row r="7">
          <cell r="E7">
            <v>587519168</v>
          </cell>
          <cell r="K7">
            <v>424720759</v>
          </cell>
        </row>
        <row r="8">
          <cell r="E8">
            <v>7754</v>
          </cell>
          <cell r="K8">
            <v>2959</v>
          </cell>
        </row>
        <row r="9">
          <cell r="E9">
            <v>371418945</v>
          </cell>
          <cell r="K9">
            <v>113270755</v>
          </cell>
        </row>
        <row r="10">
          <cell r="E10">
            <v>863</v>
          </cell>
          <cell r="K10">
            <v>8388</v>
          </cell>
        </row>
        <row r="11">
          <cell r="E11">
            <v>50626214</v>
          </cell>
          <cell r="K11">
            <v>520651735</v>
          </cell>
        </row>
        <row r="12">
          <cell r="E12">
            <v>125496</v>
          </cell>
          <cell r="K12">
            <v>33644</v>
          </cell>
        </row>
        <row r="13">
          <cell r="E13">
            <v>234086292</v>
          </cell>
          <cell r="K13">
            <v>1047476179.999999</v>
          </cell>
        </row>
        <row r="14">
          <cell r="E14">
            <v>8</v>
          </cell>
          <cell r="K14">
            <v>5072</v>
          </cell>
        </row>
        <row r="15">
          <cell r="E15">
            <v>954856</v>
          </cell>
          <cell r="K15">
            <v>489170437</v>
          </cell>
        </row>
        <row r="16">
          <cell r="K16">
            <v>2621</v>
          </cell>
        </row>
        <row r="17">
          <cell r="K17">
            <v>503673218.99999988</v>
          </cell>
        </row>
        <row r="18">
          <cell r="K18">
            <v>9149</v>
          </cell>
        </row>
        <row r="19">
          <cell r="K19">
            <v>532966588</v>
          </cell>
        </row>
        <row r="28">
          <cell r="C28">
            <v>309497856.99999964</v>
          </cell>
          <cell r="D28">
            <v>9194</v>
          </cell>
          <cell r="E28">
            <v>165041075.99999991</v>
          </cell>
          <cell r="F28">
            <v>6254</v>
          </cell>
          <cell r="G28">
            <v>146560896.99999967</v>
          </cell>
          <cell r="H28">
            <v>7624</v>
          </cell>
          <cell r="I28">
            <v>11209070.000000007</v>
          </cell>
          <cell r="J28">
            <v>684</v>
          </cell>
          <cell r="K28">
            <v>78140658.000000089</v>
          </cell>
          <cell r="L28">
            <v>3464</v>
          </cell>
          <cell r="M28">
            <v>131686137.99999999</v>
          </cell>
          <cell r="N28">
            <v>6553</v>
          </cell>
          <cell r="O28">
            <v>34035863</v>
          </cell>
          <cell r="P28">
            <v>1715</v>
          </cell>
          <cell r="Q28">
            <v>27281863.000000019</v>
          </cell>
          <cell r="R28">
            <v>1295</v>
          </cell>
          <cell r="S28">
            <v>100594730.99999996</v>
          </cell>
          <cell r="T28">
            <v>3581</v>
          </cell>
        </row>
        <row r="29">
          <cell r="C29">
            <v>519334218.99999988</v>
          </cell>
          <cell r="D29">
            <v>1289</v>
          </cell>
          <cell r="E29">
            <v>199851646.00000009</v>
          </cell>
          <cell r="F29">
            <v>1357</v>
          </cell>
          <cell r="G29">
            <v>170183362.00000009</v>
          </cell>
          <cell r="H29">
            <v>1258</v>
          </cell>
          <cell r="I29">
            <v>87167223</v>
          </cell>
          <cell r="J29">
            <v>99</v>
          </cell>
          <cell r="K29">
            <v>364171666.00000012</v>
          </cell>
          <cell r="L29">
            <v>1113</v>
          </cell>
          <cell r="M29">
            <v>795325303.00000024</v>
          </cell>
          <cell r="N29">
            <v>1219</v>
          </cell>
          <cell r="O29">
            <v>412817581.99999988</v>
          </cell>
          <cell r="P29">
            <v>404</v>
          </cell>
          <cell r="Q29">
            <v>451662238.99999994</v>
          </cell>
          <cell r="R29">
            <v>168</v>
          </cell>
          <cell r="S29">
            <v>306124519.99999976</v>
          </cell>
          <cell r="T29">
            <v>621</v>
          </cell>
        </row>
        <row r="30">
          <cell r="C30">
            <v>202578614.99999985</v>
          </cell>
          <cell r="D30">
            <v>1336</v>
          </cell>
          <cell r="E30">
            <v>62700197.999999993</v>
          </cell>
          <cell r="F30">
            <v>733</v>
          </cell>
          <cell r="G30">
            <v>59278554.000000022</v>
          </cell>
          <cell r="H30">
            <v>770</v>
          </cell>
          <cell r="I30">
            <v>8620368</v>
          </cell>
          <cell r="J30">
            <v>107</v>
          </cell>
          <cell r="K30">
            <v>62455439.00000003</v>
          </cell>
          <cell r="L30">
            <v>648</v>
          </cell>
          <cell r="M30">
            <v>50448579.000000015</v>
          </cell>
          <cell r="N30">
            <v>700</v>
          </cell>
          <cell r="O30">
            <v>30903062</v>
          </cell>
          <cell r="P30">
            <v>374</v>
          </cell>
          <cell r="Q30">
            <v>21209252</v>
          </cell>
          <cell r="R30">
            <v>238</v>
          </cell>
          <cell r="S30">
            <v>89325100.999999925</v>
          </cell>
          <cell r="T30">
            <v>534</v>
          </cell>
        </row>
        <row r="31">
          <cell r="C31">
            <v>188551727</v>
          </cell>
          <cell r="D31">
            <v>3714</v>
          </cell>
          <cell r="E31">
            <v>110820355.99999999</v>
          </cell>
          <cell r="F31">
            <v>1618</v>
          </cell>
          <cell r="G31">
            <v>14386942.000000007</v>
          </cell>
          <cell r="H31">
            <v>446</v>
          </cell>
          <cell r="I31">
            <v>970641.99999999988</v>
          </cell>
          <cell r="J31">
            <v>30</v>
          </cell>
          <cell r="K31">
            <v>7959536.0000000028</v>
          </cell>
          <cell r="L31">
            <v>331</v>
          </cell>
          <cell r="M31">
            <v>19915753.999999993</v>
          </cell>
          <cell r="N31">
            <v>696</v>
          </cell>
          <cell r="O31">
            <v>2567896.0000000009</v>
          </cell>
          <cell r="P31">
            <v>111</v>
          </cell>
          <cell r="Q31">
            <v>1052266.9999999998</v>
          </cell>
          <cell r="R31">
            <v>36</v>
          </cell>
          <cell r="S31">
            <v>25193825</v>
          </cell>
          <cell r="T31">
            <v>772</v>
          </cell>
        </row>
        <row r="32">
          <cell r="C32">
            <v>7201854</v>
          </cell>
          <cell r="D32">
            <v>68</v>
          </cell>
          <cell r="E32">
            <v>21997104.999999993</v>
          </cell>
          <cell r="F32">
            <v>206</v>
          </cell>
          <cell r="G32">
            <v>5719385.9999999953</v>
          </cell>
          <cell r="H32">
            <v>140</v>
          </cell>
          <cell r="I32">
            <v>460278.99999999988</v>
          </cell>
          <cell r="J32">
            <v>25</v>
          </cell>
          <cell r="K32">
            <v>1662685.9999999995</v>
          </cell>
          <cell r="L32">
            <v>87</v>
          </cell>
          <cell r="M32">
            <v>7014468.9999999991</v>
          </cell>
          <cell r="N32">
            <v>146</v>
          </cell>
          <cell r="O32">
            <v>2432159</v>
          </cell>
          <cell r="P32">
            <v>59</v>
          </cell>
          <cell r="Q32">
            <v>623688</v>
          </cell>
          <cell r="R32">
            <v>44</v>
          </cell>
          <cell r="S32">
            <v>3514587.9999999986</v>
          </cell>
          <cell r="T32">
            <v>88</v>
          </cell>
        </row>
        <row r="33">
          <cell r="C33">
            <v>66118746.000000305</v>
          </cell>
          <cell r="D33">
            <v>35126</v>
          </cell>
          <cell r="E33">
            <v>69346169.000000164</v>
          </cell>
          <cell r="F33">
            <v>34133</v>
          </cell>
          <cell r="G33">
            <v>28237339.999999847</v>
          </cell>
          <cell r="H33">
            <v>20349</v>
          </cell>
          <cell r="I33">
            <v>4843172.9999999963</v>
          </cell>
          <cell r="J33">
            <v>2014</v>
          </cell>
          <cell r="K33">
            <v>6047598.0000000028</v>
          </cell>
          <cell r="L33">
            <v>2744</v>
          </cell>
          <cell r="M33">
            <v>43021657.999999747</v>
          </cell>
          <cell r="N33">
            <v>24328</v>
          </cell>
          <cell r="O33">
            <v>6413875.000000014</v>
          </cell>
          <cell r="P33">
            <v>2409</v>
          </cell>
          <cell r="Q33">
            <v>1843909.9999999972</v>
          </cell>
          <cell r="R33">
            <v>840</v>
          </cell>
          <cell r="S33">
            <v>8213822.9999999823</v>
          </cell>
          <cell r="T33">
            <v>3553</v>
          </cell>
        </row>
        <row r="34">
          <cell r="C34">
            <v>57208</v>
          </cell>
          <cell r="D34">
            <v>2</v>
          </cell>
          <cell r="E34">
            <v>264939</v>
          </cell>
          <cell r="F34">
            <v>1</v>
          </cell>
          <cell r="G34">
            <v>354278</v>
          </cell>
          <cell r="H34">
            <v>2</v>
          </cell>
          <cell r="K34">
            <v>214152</v>
          </cell>
          <cell r="L34">
            <v>1</v>
          </cell>
          <cell r="M34">
            <v>64279</v>
          </cell>
          <cell r="N34">
            <v>2</v>
          </cell>
        </row>
      </sheetData>
      <sheetData sheetId="3">
        <row r="2">
          <cell r="E2">
            <v>43367</v>
          </cell>
          <cell r="K2">
            <v>53240</v>
          </cell>
        </row>
        <row r="3">
          <cell r="E3">
            <v>1039125611</v>
          </cell>
          <cell r="K3">
            <v>1256821541</v>
          </cell>
        </row>
        <row r="4">
          <cell r="E4">
            <v>5828</v>
          </cell>
          <cell r="K4">
            <v>45023</v>
          </cell>
        </row>
        <row r="5">
          <cell r="E5">
            <v>3269770071</v>
          </cell>
          <cell r="K5">
            <v>627536137</v>
          </cell>
        </row>
        <row r="6">
          <cell r="E6">
            <v>4477</v>
          </cell>
          <cell r="K6">
            <v>29478</v>
          </cell>
        </row>
        <row r="7">
          <cell r="E7">
            <v>544458829</v>
          </cell>
          <cell r="K7">
            <v>463089216</v>
          </cell>
        </row>
        <row r="8">
          <cell r="E8">
            <v>7201</v>
          </cell>
          <cell r="K8">
            <v>3041</v>
          </cell>
        </row>
        <row r="9">
          <cell r="E9">
            <v>313092262</v>
          </cell>
          <cell r="K9">
            <v>112252096</v>
          </cell>
        </row>
        <row r="10">
          <cell r="E10">
            <v>432</v>
          </cell>
          <cell r="K10">
            <v>8151</v>
          </cell>
        </row>
        <row r="11">
          <cell r="E11">
            <v>39836333</v>
          </cell>
          <cell r="K11">
            <v>529332057</v>
          </cell>
        </row>
        <row r="12">
          <cell r="E12">
            <v>126399</v>
          </cell>
          <cell r="K12">
            <v>32587</v>
          </cell>
        </row>
        <row r="13">
          <cell r="E13">
            <v>252585621</v>
          </cell>
          <cell r="K13">
            <v>1007058520</v>
          </cell>
        </row>
        <row r="14">
          <cell r="K14">
            <v>4635</v>
          </cell>
        </row>
        <row r="15">
          <cell r="K15">
            <v>413815467</v>
          </cell>
        </row>
        <row r="16">
          <cell r="K16">
            <v>2590</v>
          </cell>
        </row>
        <row r="17">
          <cell r="K17">
            <v>513557732</v>
          </cell>
        </row>
        <row r="18">
          <cell r="K18">
            <v>8959</v>
          </cell>
        </row>
        <row r="19">
          <cell r="K19">
            <v>535405961</v>
          </cell>
        </row>
        <row r="28">
          <cell r="C28">
            <v>305800638.00000089</v>
          </cell>
          <cell r="D28">
            <v>9996</v>
          </cell>
          <cell r="E28">
            <v>182005375.99999982</v>
          </cell>
          <cell r="F28">
            <v>6827</v>
          </cell>
          <cell r="G28">
            <v>145382541.99999928</v>
          </cell>
          <cell r="H28">
            <v>8238</v>
          </cell>
          <cell r="I28">
            <v>23619761.000000019</v>
          </cell>
          <cell r="J28">
            <v>719</v>
          </cell>
          <cell r="K28">
            <v>82972511.000000104</v>
          </cell>
          <cell r="L28">
            <v>3748</v>
          </cell>
          <cell r="M28">
            <v>131625065.00000048</v>
          </cell>
          <cell r="N28">
            <v>6950</v>
          </cell>
          <cell r="O28">
            <v>28686170.000000034</v>
          </cell>
          <cell r="P28">
            <v>1655</v>
          </cell>
          <cell r="Q28">
            <v>32057078.000000026</v>
          </cell>
          <cell r="R28">
            <v>1411</v>
          </cell>
          <cell r="S28">
            <v>106976470.0000003</v>
          </cell>
          <cell r="T28">
            <v>3823</v>
          </cell>
        </row>
        <row r="29">
          <cell r="C29">
            <v>516307910.99999988</v>
          </cell>
          <cell r="D29">
            <v>1025</v>
          </cell>
          <cell r="E29">
            <v>202354943.00000006</v>
          </cell>
          <cell r="F29">
            <v>1099</v>
          </cell>
          <cell r="G29">
            <v>220589430.99999961</v>
          </cell>
          <cell r="H29">
            <v>988</v>
          </cell>
          <cell r="I29">
            <v>75074290</v>
          </cell>
          <cell r="J29">
            <v>95</v>
          </cell>
          <cell r="K29">
            <v>375100159.00000077</v>
          </cell>
          <cell r="L29">
            <v>918</v>
          </cell>
          <cell r="M29">
            <v>766916104.00000024</v>
          </cell>
          <cell r="N29">
            <v>929</v>
          </cell>
          <cell r="O29">
            <v>348791763.00000012</v>
          </cell>
          <cell r="P29">
            <v>239</v>
          </cell>
          <cell r="Q29">
            <v>460472872.99999988</v>
          </cell>
          <cell r="R29">
            <v>129</v>
          </cell>
          <cell r="S29">
            <v>304162596.9999997</v>
          </cell>
          <cell r="T29">
            <v>406</v>
          </cell>
        </row>
        <row r="30">
          <cell r="C30">
            <v>193566733.99999979</v>
          </cell>
          <cell r="D30">
            <v>1120</v>
          </cell>
          <cell r="E30">
            <v>54881645</v>
          </cell>
          <cell r="F30">
            <v>624</v>
          </cell>
          <cell r="G30">
            <v>53012863.999999933</v>
          </cell>
          <cell r="H30">
            <v>662</v>
          </cell>
          <cell r="I30">
            <v>7131701</v>
          </cell>
          <cell r="J30">
            <v>88</v>
          </cell>
          <cell r="K30">
            <v>56412985</v>
          </cell>
          <cell r="L30">
            <v>496</v>
          </cell>
          <cell r="M30">
            <v>44299612.999999978</v>
          </cell>
          <cell r="N30">
            <v>563</v>
          </cell>
          <cell r="O30">
            <v>26442317.999999981</v>
          </cell>
          <cell r="P30">
            <v>300</v>
          </cell>
          <cell r="Q30">
            <v>17931416</v>
          </cell>
          <cell r="R30">
            <v>175</v>
          </cell>
          <cell r="S30">
            <v>90779553</v>
          </cell>
          <cell r="T30">
            <v>449</v>
          </cell>
        </row>
        <row r="31">
          <cell r="C31">
            <v>157773937.00000021</v>
          </cell>
          <cell r="D31">
            <v>3561</v>
          </cell>
          <cell r="E31">
            <v>96274612.999999985</v>
          </cell>
          <cell r="F31">
            <v>1571</v>
          </cell>
          <cell r="G31">
            <v>11548469.999999996</v>
          </cell>
          <cell r="H31">
            <v>360</v>
          </cell>
          <cell r="I31">
            <v>925037</v>
          </cell>
          <cell r="J31">
            <v>30</v>
          </cell>
          <cell r="K31">
            <v>6591244.9999999981</v>
          </cell>
          <cell r="L31">
            <v>268</v>
          </cell>
          <cell r="M31">
            <v>15063151.999999991</v>
          </cell>
          <cell r="N31">
            <v>568</v>
          </cell>
          <cell r="O31">
            <v>1869227.0000000007</v>
          </cell>
          <cell r="P31">
            <v>85</v>
          </cell>
          <cell r="Q31">
            <v>697373</v>
          </cell>
          <cell r="R31">
            <v>30</v>
          </cell>
          <cell r="S31">
            <v>22349207.999999993</v>
          </cell>
          <cell r="T31">
            <v>728</v>
          </cell>
        </row>
        <row r="32">
          <cell r="C32">
            <v>6652865</v>
          </cell>
          <cell r="D32">
            <v>44</v>
          </cell>
          <cell r="E32">
            <v>18586611</v>
          </cell>
          <cell r="F32">
            <v>88</v>
          </cell>
          <cell r="G32">
            <v>5033068.9999999981</v>
          </cell>
          <cell r="H32">
            <v>69</v>
          </cell>
          <cell r="I32">
            <v>475112.00000000006</v>
          </cell>
          <cell r="J32">
            <v>20</v>
          </cell>
          <cell r="K32">
            <v>316451.99999999994</v>
          </cell>
          <cell r="L32">
            <v>24</v>
          </cell>
          <cell r="M32">
            <v>5739110.9999999991</v>
          </cell>
          <cell r="N32">
            <v>94</v>
          </cell>
          <cell r="O32">
            <v>1259559</v>
          </cell>
          <cell r="P32">
            <v>29</v>
          </cell>
          <cell r="Q32">
            <v>383586</v>
          </cell>
          <cell r="R32">
            <v>18</v>
          </cell>
          <cell r="S32">
            <v>1389968</v>
          </cell>
          <cell r="T32">
            <v>46</v>
          </cell>
        </row>
        <row r="33">
          <cell r="C33">
            <v>76719455.999999791</v>
          </cell>
          <cell r="D33">
            <v>37494</v>
          </cell>
          <cell r="E33">
            <v>73432948.999999985</v>
          </cell>
          <cell r="F33">
            <v>34814</v>
          </cell>
          <cell r="G33">
            <v>27522839.999999981</v>
          </cell>
          <cell r="H33">
            <v>19161</v>
          </cell>
          <cell r="I33">
            <v>5026194.9999999851</v>
          </cell>
          <cell r="J33">
            <v>2089</v>
          </cell>
          <cell r="K33">
            <v>7938704.9999999916</v>
          </cell>
          <cell r="L33">
            <v>2697</v>
          </cell>
          <cell r="M33">
            <v>43415474.999999844</v>
          </cell>
          <cell r="N33">
            <v>23483</v>
          </cell>
          <cell r="O33">
            <v>6766430.0000000065</v>
          </cell>
          <cell r="P33">
            <v>2327</v>
          </cell>
          <cell r="Q33">
            <v>2015406.000000003</v>
          </cell>
          <cell r="R33">
            <v>827</v>
          </cell>
          <cell r="S33">
            <v>9748164.9999999963</v>
          </cell>
          <cell r="T33">
            <v>3507</v>
          </cell>
        </row>
      </sheetData>
      <sheetData sheetId="4">
        <row r="2">
          <cell r="E2">
            <v>42820</v>
          </cell>
          <cell r="K2">
            <v>53798</v>
          </cell>
        </row>
        <row r="3">
          <cell r="E3">
            <v>1767660621</v>
          </cell>
          <cell r="K3">
            <v>1429118720</v>
          </cell>
        </row>
        <row r="4">
          <cell r="E4">
            <v>5754</v>
          </cell>
          <cell r="K4">
            <v>45114</v>
          </cell>
        </row>
        <row r="5">
          <cell r="E5">
            <v>2614363810</v>
          </cell>
          <cell r="K5">
            <v>657340517</v>
          </cell>
        </row>
        <row r="6">
          <cell r="E6">
            <v>4322</v>
          </cell>
          <cell r="K6">
            <v>27610</v>
          </cell>
        </row>
        <row r="7">
          <cell r="E7">
            <v>511136778</v>
          </cell>
          <cell r="K7">
            <v>471105567</v>
          </cell>
        </row>
        <row r="8">
          <cell r="E8">
            <v>7236</v>
          </cell>
          <cell r="K8">
            <v>3072</v>
          </cell>
        </row>
        <row r="9">
          <cell r="E9">
            <v>340704238</v>
          </cell>
          <cell r="K9">
            <v>93621504</v>
          </cell>
        </row>
        <row r="10">
          <cell r="E10">
            <v>413</v>
          </cell>
          <cell r="K10">
            <v>7954</v>
          </cell>
        </row>
        <row r="11">
          <cell r="E11">
            <v>36061262</v>
          </cell>
          <cell r="K11">
            <v>521922272</v>
          </cell>
        </row>
        <row r="12">
          <cell r="E12">
            <v>124283</v>
          </cell>
          <cell r="K12">
            <v>31351</v>
          </cell>
        </row>
        <row r="13">
          <cell r="E13">
            <v>257806111.99999991</v>
          </cell>
          <cell r="K13">
            <v>985755368</v>
          </cell>
        </row>
        <row r="14">
          <cell r="K14">
            <v>4661</v>
          </cell>
        </row>
        <row r="15">
          <cell r="K15">
            <v>391044221</v>
          </cell>
        </row>
        <row r="16">
          <cell r="K16">
            <v>2570</v>
          </cell>
        </row>
        <row r="17">
          <cell r="K17">
            <v>492006294</v>
          </cell>
        </row>
        <row r="18">
          <cell r="K18">
            <v>8698</v>
          </cell>
        </row>
        <row r="19">
          <cell r="K19">
            <v>485818358</v>
          </cell>
        </row>
        <row r="30">
          <cell r="C30">
            <v>757202852.0000025</v>
          </cell>
          <cell r="D30">
            <v>10005</v>
          </cell>
          <cell r="E30">
            <v>278211100.9999997</v>
          </cell>
          <cell r="F30">
            <v>6847</v>
          </cell>
          <cell r="G30">
            <v>171284793.00000006</v>
          </cell>
          <cell r="H30">
            <v>7967</v>
          </cell>
          <cell r="I30">
            <v>17825356.999999985</v>
          </cell>
          <cell r="J30">
            <v>715</v>
          </cell>
          <cell r="K30">
            <v>112378354.99999993</v>
          </cell>
          <cell r="L30">
            <v>3704</v>
          </cell>
          <cell r="M30">
            <v>200030272.00000075</v>
          </cell>
          <cell r="N30">
            <v>6805</v>
          </cell>
          <cell r="O30">
            <v>94619188.000000238</v>
          </cell>
          <cell r="P30">
            <v>1653</v>
          </cell>
          <cell r="Q30">
            <v>28285822</v>
          </cell>
          <cell r="R30">
            <v>1400</v>
          </cell>
          <cell r="S30">
            <v>107822881.00000022</v>
          </cell>
          <cell r="T30">
            <v>3724</v>
          </cell>
        </row>
        <row r="31">
          <cell r="C31">
            <v>240219557.00000033</v>
          </cell>
          <cell r="D31">
            <v>1022</v>
          </cell>
          <cell r="E31">
            <v>124675635.00000022</v>
          </cell>
          <cell r="F31">
            <v>1085</v>
          </cell>
          <cell r="G31">
            <v>205598826.99999964</v>
          </cell>
          <cell r="H31">
            <v>977</v>
          </cell>
          <cell r="I31">
            <v>62219667.000000007</v>
          </cell>
          <cell r="J31">
            <v>95</v>
          </cell>
          <cell r="K31">
            <v>352165107.0000003</v>
          </cell>
          <cell r="L31">
            <v>912</v>
          </cell>
          <cell r="M31">
            <v>676157671.00000012</v>
          </cell>
          <cell r="N31">
            <v>898</v>
          </cell>
          <cell r="O31">
            <v>259409790.00000009</v>
          </cell>
          <cell r="P31">
            <v>241</v>
          </cell>
          <cell r="Q31">
            <v>437190067.00000018</v>
          </cell>
          <cell r="R31">
            <v>129</v>
          </cell>
          <cell r="S31">
            <v>256727488.99999928</v>
          </cell>
          <cell r="T31">
            <v>395</v>
          </cell>
        </row>
        <row r="32">
          <cell r="C32">
            <v>176126081.00000003</v>
          </cell>
          <cell r="D32">
            <v>1086</v>
          </cell>
          <cell r="E32">
            <v>56326862.000000007</v>
          </cell>
          <cell r="F32">
            <v>598</v>
          </cell>
          <cell r="G32">
            <v>50697945</v>
          </cell>
          <cell r="H32">
            <v>654</v>
          </cell>
          <cell r="I32">
            <v>6790727.9999999972</v>
          </cell>
          <cell r="J32">
            <v>84</v>
          </cell>
          <cell r="K32">
            <v>41959433.000000015</v>
          </cell>
          <cell r="L32">
            <v>474</v>
          </cell>
          <cell r="M32">
            <v>42773576.999999993</v>
          </cell>
          <cell r="N32">
            <v>543</v>
          </cell>
          <cell r="O32">
            <v>26531075.000000019</v>
          </cell>
          <cell r="P32">
            <v>291</v>
          </cell>
          <cell r="Q32">
            <v>23448700.999999993</v>
          </cell>
          <cell r="R32">
            <v>164</v>
          </cell>
          <cell r="S32">
            <v>86482376.00000003</v>
          </cell>
          <cell r="T32">
            <v>428</v>
          </cell>
        </row>
        <row r="33">
          <cell r="C33">
            <v>171827207.99999982</v>
          </cell>
          <cell r="D33">
            <v>3584</v>
          </cell>
          <cell r="E33">
            <v>104709381.99999997</v>
          </cell>
          <cell r="F33">
            <v>1585</v>
          </cell>
          <cell r="G33">
            <v>12866543.000000007</v>
          </cell>
          <cell r="H33">
            <v>362</v>
          </cell>
          <cell r="I33">
            <v>983592.00000000023</v>
          </cell>
          <cell r="J33">
            <v>34</v>
          </cell>
          <cell r="K33">
            <v>6942106.9999999981</v>
          </cell>
          <cell r="L33">
            <v>265</v>
          </cell>
          <cell r="M33">
            <v>16802011.000000007</v>
          </cell>
          <cell r="N33">
            <v>563</v>
          </cell>
          <cell r="O33">
            <v>2090566.0000000002</v>
          </cell>
          <cell r="P33">
            <v>87</v>
          </cell>
          <cell r="Q33">
            <v>663280</v>
          </cell>
          <cell r="R33">
            <v>29</v>
          </cell>
          <cell r="S33">
            <v>23819548.999999996</v>
          </cell>
          <cell r="T33">
            <v>727</v>
          </cell>
        </row>
        <row r="34">
          <cell r="C34">
            <v>4697784.9999999991</v>
          </cell>
          <cell r="D34">
            <v>43</v>
          </cell>
          <cell r="E34">
            <v>17017394.999999996</v>
          </cell>
          <cell r="F34">
            <v>84</v>
          </cell>
          <cell r="G34">
            <v>4513070.9999999991</v>
          </cell>
          <cell r="H34">
            <v>64</v>
          </cell>
          <cell r="I34">
            <v>444983</v>
          </cell>
          <cell r="J34">
            <v>19</v>
          </cell>
          <cell r="K34">
            <v>347600.00000000006</v>
          </cell>
          <cell r="L34">
            <v>22</v>
          </cell>
          <cell r="M34">
            <v>5780795</v>
          </cell>
          <cell r="N34">
            <v>93</v>
          </cell>
          <cell r="O34">
            <v>1495626.0000000007</v>
          </cell>
          <cell r="P34">
            <v>29</v>
          </cell>
          <cell r="Q34">
            <v>254351</v>
          </cell>
          <cell r="R34">
            <v>18</v>
          </cell>
          <cell r="S34">
            <v>1509655.9999999998</v>
          </cell>
          <cell r="T34">
            <v>41</v>
          </cell>
        </row>
        <row r="35">
          <cell r="C35">
            <v>79045236.999999896</v>
          </cell>
          <cell r="D35">
            <v>38058</v>
          </cell>
          <cell r="E35">
            <v>76400142.000000104</v>
          </cell>
          <cell r="F35">
            <v>34915</v>
          </cell>
          <cell r="G35">
            <v>26144388.000000205</v>
          </cell>
          <cell r="H35">
            <v>17586</v>
          </cell>
          <cell r="I35">
            <v>5357177.0000000084</v>
          </cell>
          <cell r="J35">
            <v>2125</v>
          </cell>
          <cell r="K35">
            <v>8129670.0000000056</v>
          </cell>
          <cell r="L35">
            <v>2577</v>
          </cell>
          <cell r="M35">
            <v>44211041.999999508</v>
          </cell>
          <cell r="N35">
            <v>22449</v>
          </cell>
          <cell r="O35">
            <v>6897975.9999999953</v>
          </cell>
          <cell r="P35">
            <v>2360</v>
          </cell>
          <cell r="Q35">
            <v>2164073.0000000005</v>
          </cell>
          <cell r="R35">
            <v>830</v>
          </cell>
          <cell r="S35">
            <v>9456406.9999999683</v>
          </cell>
          <cell r="T35">
            <v>3383</v>
          </cell>
        </row>
      </sheetData>
      <sheetData sheetId="5">
        <row r="2">
          <cell r="E2">
            <v>42274</v>
          </cell>
          <cell r="K2">
            <v>54413</v>
          </cell>
        </row>
        <row r="3">
          <cell r="E3">
            <v>1665814786</v>
          </cell>
          <cell r="K3">
            <v>1319137411</v>
          </cell>
        </row>
        <row r="4">
          <cell r="E4">
            <v>5692</v>
          </cell>
          <cell r="K4">
            <v>45322</v>
          </cell>
        </row>
        <row r="5">
          <cell r="E5">
            <v>2339773670</v>
          </cell>
          <cell r="K5">
            <v>665098602</v>
          </cell>
        </row>
        <row r="6">
          <cell r="E6">
            <v>4227</v>
          </cell>
          <cell r="K6">
            <v>25631</v>
          </cell>
        </row>
        <row r="7">
          <cell r="E7">
            <v>514594415</v>
          </cell>
          <cell r="K7">
            <v>468945709</v>
          </cell>
        </row>
        <row r="8">
          <cell r="E8">
            <v>7323</v>
          </cell>
          <cell r="K8">
            <v>3145</v>
          </cell>
        </row>
        <row r="9">
          <cell r="E9">
            <v>335944095.99999988</v>
          </cell>
          <cell r="K9">
            <v>97435882</v>
          </cell>
        </row>
        <row r="10">
          <cell r="E10">
            <v>392</v>
          </cell>
          <cell r="K10">
            <v>7780</v>
          </cell>
        </row>
        <row r="11">
          <cell r="E11">
            <v>36038831</v>
          </cell>
          <cell r="K11">
            <v>519042931</v>
          </cell>
        </row>
        <row r="12">
          <cell r="E12">
            <v>122262</v>
          </cell>
          <cell r="K12">
            <v>30176</v>
          </cell>
        </row>
        <row r="13">
          <cell r="E13">
            <v>267518614</v>
          </cell>
          <cell r="K13">
            <v>845474111.99999988</v>
          </cell>
        </row>
        <row r="14">
          <cell r="K14">
            <v>4688</v>
          </cell>
        </row>
        <row r="15">
          <cell r="K15">
            <v>389921920</v>
          </cell>
        </row>
        <row r="16">
          <cell r="K16">
            <v>2562</v>
          </cell>
        </row>
        <row r="17">
          <cell r="K17">
            <v>418491144</v>
          </cell>
        </row>
        <row r="18">
          <cell r="K18">
            <v>8453</v>
          </cell>
        </row>
        <row r="19">
          <cell r="K19">
            <v>436136701</v>
          </cell>
        </row>
        <row r="28">
          <cell r="C28">
            <v>644183864.99999952</v>
          </cell>
          <cell r="D28">
            <v>9912</v>
          </cell>
          <cell r="E28">
            <v>280421770.99999952</v>
          </cell>
          <cell r="F28">
            <v>6805</v>
          </cell>
          <cell r="G28">
            <v>172610784.00000024</v>
          </cell>
          <cell r="H28">
            <v>7773</v>
          </cell>
          <cell r="I28">
            <v>13593788.999999991</v>
          </cell>
          <cell r="J28">
            <v>721</v>
          </cell>
          <cell r="K28">
            <v>112344047.99999985</v>
          </cell>
          <cell r="L28">
            <v>3649</v>
          </cell>
          <cell r="M28">
            <v>192099315.99999949</v>
          </cell>
          <cell r="N28">
            <v>6730</v>
          </cell>
          <cell r="O28">
            <v>96773688.000000313</v>
          </cell>
          <cell r="P28">
            <v>1653</v>
          </cell>
          <cell r="Q28">
            <v>50092233.000000015</v>
          </cell>
          <cell r="R28">
            <v>1388</v>
          </cell>
          <cell r="S28">
            <v>103695291.99999982</v>
          </cell>
          <cell r="T28">
            <v>3643</v>
          </cell>
        </row>
        <row r="29">
          <cell r="C29">
            <v>236546517.00000012</v>
          </cell>
          <cell r="D29">
            <v>1023</v>
          </cell>
          <cell r="E29">
            <v>126971433.99999996</v>
          </cell>
          <cell r="F29">
            <v>1076</v>
          </cell>
          <cell r="G29">
            <v>201058340.00000012</v>
          </cell>
          <cell r="H29">
            <v>958</v>
          </cell>
          <cell r="I29">
            <v>69608771.999999985</v>
          </cell>
          <cell r="J29">
            <v>92</v>
          </cell>
          <cell r="K29">
            <v>348373928.9999997</v>
          </cell>
          <cell r="L29">
            <v>895</v>
          </cell>
          <cell r="M29">
            <v>546110476.0000006</v>
          </cell>
          <cell r="N29">
            <v>907</v>
          </cell>
          <cell r="O29">
            <v>256579881.00000018</v>
          </cell>
          <cell r="P29">
            <v>233</v>
          </cell>
          <cell r="Q29">
            <v>340409895.00000006</v>
          </cell>
          <cell r="R29">
            <v>125</v>
          </cell>
          <cell r="S29">
            <v>214114426.00000018</v>
          </cell>
          <cell r="T29">
            <v>383</v>
          </cell>
        </row>
        <row r="30">
          <cell r="C30">
            <v>181393601.00000003</v>
          </cell>
          <cell r="D30">
            <v>1077</v>
          </cell>
          <cell r="E30">
            <v>53443834.999999985</v>
          </cell>
          <cell r="F30">
            <v>578</v>
          </cell>
          <cell r="G30">
            <v>51965176.000000097</v>
          </cell>
          <cell r="H30">
            <v>647</v>
          </cell>
          <cell r="I30">
            <v>7141669.9999999972</v>
          </cell>
          <cell r="J30">
            <v>77</v>
          </cell>
          <cell r="K30">
            <v>42730625.999999948</v>
          </cell>
          <cell r="L30">
            <v>460</v>
          </cell>
          <cell r="M30">
            <v>43227085.000000022</v>
          </cell>
          <cell r="N30">
            <v>528</v>
          </cell>
          <cell r="O30">
            <v>25841814.999999981</v>
          </cell>
          <cell r="P30">
            <v>295</v>
          </cell>
          <cell r="Q30">
            <v>24920847</v>
          </cell>
          <cell r="R30">
            <v>161</v>
          </cell>
          <cell r="S30">
            <v>83929760.00000006</v>
          </cell>
          <cell r="T30">
            <v>404</v>
          </cell>
        </row>
        <row r="31">
          <cell r="C31">
            <v>172143108.99999964</v>
          </cell>
          <cell r="D31">
            <v>3624</v>
          </cell>
          <cell r="E31">
            <v>100437455.99999994</v>
          </cell>
          <cell r="F31">
            <v>1606</v>
          </cell>
          <cell r="G31">
            <v>12809128.999999993</v>
          </cell>
          <cell r="H31">
            <v>356</v>
          </cell>
          <cell r="I31">
            <v>1076074.9999999998</v>
          </cell>
          <cell r="J31">
            <v>40</v>
          </cell>
          <cell r="K31">
            <v>7141165</v>
          </cell>
          <cell r="L31">
            <v>283</v>
          </cell>
          <cell r="M31">
            <v>15708126.999999985</v>
          </cell>
          <cell r="N31">
            <v>571</v>
          </cell>
          <cell r="O31">
            <v>2375308</v>
          </cell>
          <cell r="P31">
            <v>97</v>
          </cell>
          <cell r="Q31">
            <v>652955</v>
          </cell>
          <cell r="R31">
            <v>31</v>
          </cell>
          <cell r="S31">
            <v>23600772.000000004</v>
          </cell>
          <cell r="T31">
            <v>715</v>
          </cell>
        </row>
        <row r="32">
          <cell r="C32">
            <v>3441759.9999999991</v>
          </cell>
          <cell r="D32">
            <v>39</v>
          </cell>
          <cell r="E32">
            <v>18467564.999999996</v>
          </cell>
          <cell r="F32">
            <v>84</v>
          </cell>
          <cell r="G32">
            <v>5204508.0000000009</v>
          </cell>
          <cell r="H32">
            <v>58</v>
          </cell>
          <cell r="I32">
            <v>446488.00000000012</v>
          </cell>
          <cell r="J32">
            <v>20</v>
          </cell>
          <cell r="K32">
            <v>369952</v>
          </cell>
          <cell r="L32">
            <v>22</v>
          </cell>
          <cell r="M32">
            <v>5069881.9999999991</v>
          </cell>
          <cell r="N32">
            <v>88</v>
          </cell>
          <cell r="O32">
            <v>1337780</v>
          </cell>
          <cell r="P32">
            <v>28</v>
          </cell>
          <cell r="Q32">
            <v>240133.00000000006</v>
          </cell>
          <cell r="R32">
            <v>17</v>
          </cell>
          <cell r="S32">
            <v>1460763</v>
          </cell>
          <cell r="T32">
            <v>36</v>
          </cell>
        </row>
        <row r="33">
          <cell r="C33">
            <v>81428558.999999568</v>
          </cell>
          <cell r="D33">
            <v>38738</v>
          </cell>
          <cell r="E33">
            <v>85356541.000000313</v>
          </cell>
          <cell r="F33">
            <v>35173</v>
          </cell>
          <cell r="G33">
            <v>25297771.999999929</v>
          </cell>
          <cell r="H33">
            <v>15839</v>
          </cell>
          <cell r="I33">
            <v>5569088.0000000047</v>
          </cell>
          <cell r="J33">
            <v>2195</v>
          </cell>
          <cell r="K33">
            <v>8083211.0000000037</v>
          </cell>
          <cell r="L33">
            <v>2471</v>
          </cell>
          <cell r="M33">
            <v>43259226.000000171</v>
          </cell>
          <cell r="N33">
            <v>21352</v>
          </cell>
          <cell r="O33">
            <v>7013447.9999999879</v>
          </cell>
          <cell r="P33">
            <v>2382</v>
          </cell>
          <cell r="Q33">
            <v>2175081.0000000028</v>
          </cell>
          <cell r="R33">
            <v>840</v>
          </cell>
          <cell r="S33">
            <v>9335688</v>
          </cell>
          <cell r="T33">
            <v>3272</v>
          </cell>
        </row>
      </sheetData>
      <sheetData sheetId="6">
        <row r="2">
          <cell r="E2">
            <v>41396</v>
          </cell>
          <cell r="K2">
            <v>54656</v>
          </cell>
        </row>
        <row r="3">
          <cell r="E3">
            <v>1920814776.999999</v>
          </cell>
          <cell r="K3">
            <v>1409762708</v>
          </cell>
        </row>
        <row r="4">
          <cell r="E4">
            <v>5693</v>
          </cell>
          <cell r="K4">
            <v>45327</v>
          </cell>
        </row>
        <row r="5">
          <cell r="E5">
            <v>2746562367</v>
          </cell>
          <cell r="K5">
            <v>713967005</v>
          </cell>
        </row>
        <row r="6">
          <cell r="E6">
            <v>4100</v>
          </cell>
          <cell r="K6">
            <v>23477</v>
          </cell>
        </row>
        <row r="7">
          <cell r="E7">
            <v>521350816</v>
          </cell>
          <cell r="K7">
            <v>488749480</v>
          </cell>
        </row>
        <row r="8">
          <cell r="E8">
            <v>7392</v>
          </cell>
          <cell r="K8">
            <v>3192</v>
          </cell>
        </row>
        <row r="9">
          <cell r="E9">
            <v>351269562</v>
          </cell>
          <cell r="K9">
            <v>104479865</v>
          </cell>
        </row>
        <row r="10">
          <cell r="E10">
            <v>368</v>
          </cell>
          <cell r="K10">
            <v>7560</v>
          </cell>
        </row>
        <row r="11">
          <cell r="E11">
            <v>34142355.999999993</v>
          </cell>
          <cell r="K11">
            <v>533376066</v>
          </cell>
        </row>
        <row r="12">
          <cell r="E12">
            <v>119339</v>
          </cell>
          <cell r="K12">
            <v>28755</v>
          </cell>
        </row>
        <row r="13">
          <cell r="E13">
            <v>266609902</v>
          </cell>
          <cell r="K13">
            <v>1121974342</v>
          </cell>
        </row>
        <row r="14">
          <cell r="K14">
            <v>4688</v>
          </cell>
        </row>
        <row r="15">
          <cell r="K15">
            <v>586124973</v>
          </cell>
        </row>
        <row r="16">
          <cell r="K16">
            <v>2545</v>
          </cell>
        </row>
        <row r="17">
          <cell r="K17">
            <v>383766915</v>
          </cell>
        </row>
        <row r="18">
          <cell r="K18">
            <v>8088</v>
          </cell>
        </row>
        <row r="19">
          <cell r="K19">
            <v>498548426</v>
          </cell>
        </row>
        <row r="43">
          <cell r="C43">
            <v>700860130.00000191</v>
          </cell>
          <cell r="D43">
            <v>9835</v>
          </cell>
          <cell r="E43">
            <v>299421275.99999899</v>
          </cell>
          <cell r="F43">
            <v>6724</v>
          </cell>
          <cell r="G43">
            <v>172308852.99999985</v>
          </cell>
          <cell r="H43">
            <v>7494</v>
          </cell>
          <cell r="I43">
            <v>12762717.999999993</v>
          </cell>
          <cell r="J43">
            <v>701</v>
          </cell>
          <cell r="K43">
            <v>110345524.00000003</v>
          </cell>
          <cell r="L43">
            <v>3569</v>
          </cell>
          <cell r="M43">
            <v>193360995.99999902</v>
          </cell>
          <cell r="N43">
            <v>6524</v>
          </cell>
          <cell r="O43">
            <v>300346769.00000012</v>
          </cell>
          <cell r="P43">
            <v>1629</v>
          </cell>
          <cell r="Q43">
            <v>26425725.000000089</v>
          </cell>
          <cell r="R43">
            <v>1380</v>
          </cell>
          <cell r="S43">
            <v>104982786</v>
          </cell>
          <cell r="T43">
            <v>3540</v>
          </cell>
        </row>
        <row r="44">
          <cell r="C44">
            <v>257887319.99999988</v>
          </cell>
          <cell r="D44">
            <v>1032</v>
          </cell>
          <cell r="E44">
            <v>150981631.99999988</v>
          </cell>
          <cell r="F44">
            <v>1103</v>
          </cell>
          <cell r="G44">
            <v>220381299.00000045</v>
          </cell>
          <cell r="H44">
            <v>946</v>
          </cell>
          <cell r="I44">
            <v>76814660.999999985</v>
          </cell>
          <cell r="J44">
            <v>92</v>
          </cell>
          <cell r="K44">
            <v>365605667.99999958</v>
          </cell>
          <cell r="L44">
            <v>902</v>
          </cell>
          <cell r="M44">
            <v>824044285.00000036</v>
          </cell>
          <cell r="N44">
            <v>883</v>
          </cell>
          <cell r="O44">
            <v>249122858.00000006</v>
          </cell>
          <cell r="P44">
            <v>240</v>
          </cell>
          <cell r="Q44">
            <v>329151652.99999976</v>
          </cell>
          <cell r="R44">
            <v>128</v>
          </cell>
          <cell r="S44">
            <v>272572991</v>
          </cell>
          <cell r="T44">
            <v>367</v>
          </cell>
        </row>
        <row r="45">
          <cell r="C45">
            <v>184085079.0000003</v>
          </cell>
          <cell r="D45">
            <v>1023</v>
          </cell>
          <cell r="E45">
            <v>53142392.99999994</v>
          </cell>
          <cell r="F45">
            <v>563</v>
          </cell>
          <cell r="G45">
            <v>54526868.000000015</v>
          </cell>
          <cell r="H45">
            <v>638</v>
          </cell>
          <cell r="I45">
            <v>7261372.9999999991</v>
          </cell>
          <cell r="J45">
            <v>77</v>
          </cell>
          <cell r="K45">
            <v>41722512.000000022</v>
          </cell>
          <cell r="L45">
            <v>452</v>
          </cell>
          <cell r="M45">
            <v>41251645.00000003</v>
          </cell>
          <cell r="N45">
            <v>516</v>
          </cell>
          <cell r="O45">
            <v>26461296.000000007</v>
          </cell>
          <cell r="P45">
            <v>289</v>
          </cell>
          <cell r="Q45">
            <v>24970303.999999993</v>
          </cell>
          <cell r="R45">
            <v>154</v>
          </cell>
          <cell r="S45">
            <v>87929346.00000006</v>
          </cell>
          <cell r="T45">
            <v>388</v>
          </cell>
        </row>
        <row r="46">
          <cell r="C46">
            <v>181148785.00000021</v>
          </cell>
          <cell r="D46">
            <v>3656</v>
          </cell>
          <cell r="E46">
            <v>106247002.00000009</v>
          </cell>
          <cell r="F46">
            <v>1640</v>
          </cell>
          <cell r="G46">
            <v>13010479.999999998</v>
          </cell>
          <cell r="H46">
            <v>352</v>
          </cell>
          <cell r="I46">
            <v>1206202</v>
          </cell>
          <cell r="J46">
            <v>43</v>
          </cell>
          <cell r="K46">
            <v>7344994.9999999981</v>
          </cell>
          <cell r="L46">
            <v>293</v>
          </cell>
          <cell r="M46">
            <v>16219277.999999991</v>
          </cell>
          <cell r="N46">
            <v>588</v>
          </cell>
          <cell r="O46">
            <v>2439236.0000000005</v>
          </cell>
          <cell r="P46">
            <v>102</v>
          </cell>
          <cell r="Q46">
            <v>606712.00000000012</v>
          </cell>
          <cell r="R46">
            <v>29</v>
          </cell>
          <cell r="S46">
            <v>23046872.000000015</v>
          </cell>
          <cell r="T46">
            <v>689</v>
          </cell>
        </row>
        <row r="47">
          <cell r="C47">
            <v>3118225.0000000005</v>
          </cell>
          <cell r="D47">
            <v>36</v>
          </cell>
          <cell r="E47">
            <v>17681524.000000007</v>
          </cell>
          <cell r="F47">
            <v>84</v>
          </cell>
          <cell r="G47">
            <v>5138993</v>
          </cell>
          <cell r="H47">
            <v>47</v>
          </cell>
          <cell r="I47">
            <v>431501.00000000006</v>
          </cell>
          <cell r="J47">
            <v>20</v>
          </cell>
          <cell r="K47">
            <v>455938</v>
          </cell>
          <cell r="L47">
            <v>20</v>
          </cell>
          <cell r="M47">
            <v>4850131.9999999981</v>
          </cell>
          <cell r="N47">
            <v>87</v>
          </cell>
          <cell r="O47">
            <v>775328</v>
          </cell>
          <cell r="P47">
            <v>27</v>
          </cell>
          <cell r="Q47">
            <v>404451</v>
          </cell>
          <cell r="R47">
            <v>16</v>
          </cell>
          <cell r="S47">
            <v>1286264.0000000002</v>
          </cell>
          <cell r="T47">
            <v>31</v>
          </cell>
        </row>
        <row r="48">
          <cell r="C48">
            <v>82663168.999999374</v>
          </cell>
          <cell r="D48">
            <v>39074</v>
          </cell>
          <cell r="E48">
            <v>86493178.000000536</v>
          </cell>
          <cell r="F48">
            <v>35213</v>
          </cell>
          <cell r="G48">
            <v>23382986.999999933</v>
          </cell>
          <cell r="H48">
            <v>14000</v>
          </cell>
          <cell r="I48">
            <v>6003410.0000000121</v>
          </cell>
          <cell r="J48">
            <v>2259</v>
          </cell>
          <cell r="K48">
            <v>7901428.9999999981</v>
          </cell>
          <cell r="L48">
            <v>2324</v>
          </cell>
          <cell r="M48">
            <v>42248006.000000127</v>
          </cell>
          <cell r="N48">
            <v>20157</v>
          </cell>
          <cell r="O48">
            <v>6979485.9999999814</v>
          </cell>
          <cell r="P48">
            <v>2401</v>
          </cell>
          <cell r="Q48">
            <v>2208070.0000000014</v>
          </cell>
          <cell r="R48">
            <v>838</v>
          </cell>
          <cell r="S48">
            <v>8730166.9999999981</v>
          </cell>
          <cell r="T48">
            <v>3073</v>
          </cell>
        </row>
      </sheetData>
      <sheetData sheetId="7">
        <row r="2">
          <cell r="E2">
            <v>40306</v>
          </cell>
          <cell r="K2">
            <v>55084</v>
          </cell>
        </row>
        <row r="3">
          <cell r="E3">
            <v>2359666420</v>
          </cell>
          <cell r="K3">
            <v>1376409144</v>
          </cell>
        </row>
        <row r="4">
          <cell r="E4">
            <v>5702</v>
          </cell>
          <cell r="K4">
            <v>45258</v>
          </cell>
        </row>
        <row r="5">
          <cell r="E5">
            <v>2723897041</v>
          </cell>
          <cell r="K5">
            <v>723626930</v>
          </cell>
        </row>
        <row r="6">
          <cell r="E6">
            <v>3914</v>
          </cell>
          <cell r="K6">
            <v>21502</v>
          </cell>
        </row>
        <row r="7">
          <cell r="E7">
            <v>505331206</v>
          </cell>
          <cell r="K7">
            <v>461148127</v>
          </cell>
        </row>
        <row r="8">
          <cell r="E8">
            <v>7503</v>
          </cell>
          <cell r="K8">
            <v>3236</v>
          </cell>
        </row>
        <row r="9">
          <cell r="E9">
            <v>356179033</v>
          </cell>
          <cell r="K9">
            <v>99162770</v>
          </cell>
        </row>
        <row r="10">
          <cell r="E10">
            <v>345</v>
          </cell>
          <cell r="K10">
            <v>7262</v>
          </cell>
        </row>
        <row r="11">
          <cell r="E11">
            <v>29795677</v>
          </cell>
          <cell r="K11">
            <v>521439783</v>
          </cell>
        </row>
        <row r="12">
          <cell r="E12">
            <v>116665</v>
          </cell>
          <cell r="K12">
            <v>27264</v>
          </cell>
        </row>
        <row r="13">
          <cell r="E13">
            <v>270283923</v>
          </cell>
          <cell r="K13">
            <v>1118074755</v>
          </cell>
        </row>
        <row r="14">
          <cell r="K14">
            <v>4669</v>
          </cell>
        </row>
        <row r="15">
          <cell r="K15">
            <v>1136314854</v>
          </cell>
        </row>
        <row r="16">
          <cell r="K16">
            <v>2480</v>
          </cell>
        </row>
        <row r="17">
          <cell r="K17">
            <v>321506801</v>
          </cell>
        </row>
        <row r="18">
          <cell r="K18">
            <v>7680</v>
          </cell>
        </row>
        <row r="19">
          <cell r="K19">
            <v>487470136</v>
          </cell>
        </row>
        <row r="30">
          <cell r="C30">
            <v>560512804.00000131</v>
          </cell>
          <cell r="D30">
            <v>9817</v>
          </cell>
          <cell r="E30">
            <v>304093152.99999911</v>
          </cell>
          <cell r="F30">
            <v>6665</v>
          </cell>
          <cell r="G30">
            <v>164991299.99999949</v>
          </cell>
          <cell r="H30">
            <v>7131</v>
          </cell>
          <cell r="I30">
            <v>11585086.999999993</v>
          </cell>
          <cell r="J30">
            <v>706</v>
          </cell>
          <cell r="K30">
            <v>103259140.00000019</v>
          </cell>
          <cell r="L30">
            <v>3464</v>
          </cell>
          <cell r="M30">
            <v>173900467.00000027</v>
          </cell>
          <cell r="N30">
            <v>6236</v>
          </cell>
          <cell r="O30">
            <v>913572334.99999988</v>
          </cell>
          <cell r="P30">
            <v>1611</v>
          </cell>
          <cell r="Q30">
            <v>25835835.999999989</v>
          </cell>
          <cell r="R30">
            <v>1355</v>
          </cell>
          <cell r="S30">
            <v>101916297.9999999</v>
          </cell>
          <cell r="T30">
            <v>3321</v>
          </cell>
          <cell r="U30">
            <v>2359666420.0000124</v>
          </cell>
          <cell r="V30">
            <v>40306</v>
          </cell>
        </row>
        <row r="31">
          <cell r="C31">
            <v>371106419.00000054</v>
          </cell>
          <cell r="D31">
            <v>1070</v>
          </cell>
          <cell r="E31">
            <v>156892846.00000021</v>
          </cell>
          <cell r="F31">
            <v>1116</v>
          </cell>
          <cell r="G31">
            <v>204380945</v>
          </cell>
          <cell r="H31">
            <v>924</v>
          </cell>
          <cell r="I31">
            <v>72485746.999999985</v>
          </cell>
          <cell r="J31">
            <v>91</v>
          </cell>
          <cell r="K31">
            <v>361694413.99999982</v>
          </cell>
          <cell r="L31">
            <v>901</v>
          </cell>
          <cell r="M31">
            <v>840430707.00000012</v>
          </cell>
          <cell r="N31">
            <v>871</v>
          </cell>
          <cell r="O31">
            <v>185424502.99999976</v>
          </cell>
          <cell r="P31">
            <v>240</v>
          </cell>
          <cell r="Q31">
            <v>268354600.99999979</v>
          </cell>
          <cell r="R31">
            <v>120</v>
          </cell>
          <cell r="S31">
            <v>263126859.00000012</v>
          </cell>
          <cell r="T31">
            <v>369</v>
          </cell>
          <cell r="U31">
            <v>2723897041.0000048</v>
          </cell>
          <cell r="V31">
            <v>5702</v>
          </cell>
        </row>
        <row r="32">
          <cell r="C32">
            <v>177071552.00000021</v>
          </cell>
          <cell r="D32">
            <v>956</v>
          </cell>
          <cell r="E32">
            <v>47688122</v>
          </cell>
          <cell r="F32">
            <v>513</v>
          </cell>
          <cell r="G32">
            <v>53244005.999999978</v>
          </cell>
          <cell r="H32">
            <v>617</v>
          </cell>
          <cell r="I32">
            <v>7353420</v>
          </cell>
          <cell r="J32">
            <v>71</v>
          </cell>
          <cell r="K32">
            <v>40404489.999999993</v>
          </cell>
          <cell r="L32">
            <v>444</v>
          </cell>
          <cell r="M32">
            <v>40820307.000000037</v>
          </cell>
          <cell r="N32">
            <v>510</v>
          </cell>
          <cell r="O32">
            <v>26586976.000000004</v>
          </cell>
          <cell r="P32">
            <v>287</v>
          </cell>
          <cell r="Q32">
            <v>24013171.999999993</v>
          </cell>
          <cell r="R32">
            <v>148</v>
          </cell>
          <cell r="S32">
            <v>88149161.00000003</v>
          </cell>
          <cell r="T32">
            <v>368</v>
          </cell>
          <cell r="U32">
            <v>505331205.99999893</v>
          </cell>
          <cell r="V32">
            <v>3914</v>
          </cell>
        </row>
        <row r="33">
          <cell r="C33">
            <v>180957679.99999964</v>
          </cell>
          <cell r="D33">
            <v>3616</v>
          </cell>
          <cell r="E33">
            <v>109781723.99999976</v>
          </cell>
          <cell r="F33">
            <v>1692</v>
          </cell>
          <cell r="G33">
            <v>12116635.999999994</v>
          </cell>
          <cell r="H33">
            <v>353</v>
          </cell>
          <cell r="I33">
            <v>1246186</v>
          </cell>
          <cell r="J33">
            <v>45</v>
          </cell>
          <cell r="K33">
            <v>7984516.0000000075</v>
          </cell>
          <cell r="L33">
            <v>332</v>
          </cell>
          <cell r="M33">
            <v>16254213.000000002</v>
          </cell>
          <cell r="N33">
            <v>620</v>
          </cell>
          <cell r="O33">
            <v>2807332.9999999991</v>
          </cell>
          <cell r="P33">
            <v>116</v>
          </cell>
          <cell r="Q33">
            <v>665477</v>
          </cell>
          <cell r="R33">
            <v>30</v>
          </cell>
          <cell r="S33">
            <v>24365268.000000004</v>
          </cell>
          <cell r="T33">
            <v>699</v>
          </cell>
          <cell r="U33">
            <v>356179033.00000107</v>
          </cell>
          <cell r="V33">
            <v>7503</v>
          </cell>
        </row>
        <row r="34">
          <cell r="C34">
            <v>717459</v>
          </cell>
          <cell r="D34">
            <v>36</v>
          </cell>
          <cell r="E34">
            <v>16969708.000000011</v>
          </cell>
          <cell r="F34">
            <v>80</v>
          </cell>
          <cell r="G34">
            <v>4521076</v>
          </cell>
          <cell r="H34">
            <v>42</v>
          </cell>
          <cell r="I34">
            <v>275585</v>
          </cell>
          <cell r="J34">
            <v>16</v>
          </cell>
          <cell r="K34">
            <v>374222</v>
          </cell>
          <cell r="L34">
            <v>19</v>
          </cell>
          <cell r="M34">
            <v>4843916.0000000009</v>
          </cell>
          <cell r="N34">
            <v>84</v>
          </cell>
          <cell r="O34">
            <v>697222.00000000012</v>
          </cell>
          <cell r="P34">
            <v>28</v>
          </cell>
          <cell r="Q34">
            <v>329964</v>
          </cell>
          <cell r="R34">
            <v>12</v>
          </cell>
          <cell r="S34">
            <v>1066525</v>
          </cell>
          <cell r="T34">
            <v>28</v>
          </cell>
          <cell r="U34">
            <v>29795676.99999997</v>
          </cell>
          <cell r="V34">
            <v>345</v>
          </cell>
        </row>
        <row r="35">
          <cell r="C35">
            <v>86043230.000000119</v>
          </cell>
          <cell r="D35">
            <v>39589</v>
          </cell>
          <cell r="E35">
            <v>88201377.000000447</v>
          </cell>
          <cell r="F35">
            <v>35192</v>
          </cell>
          <cell r="G35">
            <v>21894163.999999981</v>
          </cell>
          <cell r="H35">
            <v>12435</v>
          </cell>
          <cell r="I35">
            <v>6216744.9999999804</v>
          </cell>
          <cell r="J35">
            <v>2307</v>
          </cell>
          <cell r="K35">
            <v>7723000.9999999953</v>
          </cell>
          <cell r="L35">
            <v>2102</v>
          </cell>
          <cell r="M35">
            <v>41825145.000000164</v>
          </cell>
          <cell r="N35">
            <v>18943</v>
          </cell>
          <cell r="O35">
            <v>7226485.0000000056</v>
          </cell>
          <cell r="P35">
            <v>2387</v>
          </cell>
          <cell r="Q35">
            <v>2307750.9999999991</v>
          </cell>
          <cell r="R35">
            <v>815</v>
          </cell>
          <cell r="S35">
            <v>8846024.9999999907</v>
          </cell>
          <cell r="T35">
            <v>2895</v>
          </cell>
          <cell r="U35">
            <v>270283923.00000215</v>
          </cell>
          <cell r="V35">
            <v>116665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B24">
            <v>9639.8096256000008</v>
          </cell>
        </row>
        <row r="25">
          <cell r="B25">
            <v>6113.4359742720007</v>
          </cell>
        </row>
        <row r="27">
          <cell r="B27">
            <v>7705.5390720000005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89"/>
  <sheetViews>
    <sheetView view="pageBreakPreview" topLeftCell="A2" zoomScaleNormal="100" zoomScaleSheetLayoutView="100" workbookViewId="0">
      <selection activeCell="B44" sqref="B44"/>
    </sheetView>
  </sheetViews>
  <sheetFormatPr baseColWidth="10" defaultRowHeight="15" outlineLevelRow="1" x14ac:dyDescent="0.25"/>
  <cols>
    <col min="2" max="2" width="22.7109375" customWidth="1"/>
    <col min="3" max="3" width="11.5703125" bestFit="1" customWidth="1"/>
    <col min="4" max="4" width="15.42578125" bestFit="1" customWidth="1"/>
    <col min="5" max="5" width="11.5703125" bestFit="1" customWidth="1"/>
    <col min="6" max="6" width="16.28515625" bestFit="1" customWidth="1"/>
    <col min="7" max="7" width="11.5703125" bestFit="1" customWidth="1"/>
    <col min="8" max="8" width="15.5703125" bestFit="1" customWidth="1"/>
    <col min="9" max="9" width="11.5703125" bestFit="1" customWidth="1"/>
    <col min="10" max="10" width="16.28515625" bestFit="1" customWidth="1"/>
    <col min="11" max="11" width="11.5703125" bestFit="1" customWidth="1"/>
    <col min="12" max="12" width="15.5703125" bestFit="1" customWidth="1"/>
    <col min="13" max="13" width="11.5703125" bestFit="1" customWidth="1"/>
    <col min="14" max="14" width="16.28515625" bestFit="1" customWidth="1"/>
    <col min="15" max="15" width="11.7109375" style="4" bestFit="1" customWidth="1"/>
    <col min="16" max="16" width="15.5703125" style="4" bestFit="1" customWidth="1"/>
    <col min="18" max="18" width="14.28515625" customWidth="1"/>
    <col min="19" max="19" width="13.42578125" customWidth="1"/>
    <col min="20" max="20" width="14.140625" customWidth="1"/>
    <col min="21" max="21" width="15.85546875" customWidth="1"/>
    <col min="22" max="22" width="17" customWidth="1"/>
    <col min="24" max="24" width="19" customWidth="1"/>
    <col min="25" max="25" width="16.140625" customWidth="1"/>
    <col min="27" max="27" width="17.7109375" customWidth="1"/>
    <col min="28" max="28" width="17" customWidth="1"/>
    <col min="36" max="36" width="16.85546875" customWidth="1"/>
  </cols>
  <sheetData>
    <row r="3" spans="2:41" x14ac:dyDescent="0.25">
      <c r="B3" s="1"/>
      <c r="C3" s="62">
        <v>2007</v>
      </c>
      <c r="D3" s="62"/>
      <c r="E3" s="62">
        <v>2008</v>
      </c>
      <c r="F3" s="62"/>
      <c r="G3" s="62">
        <v>2009</v>
      </c>
      <c r="H3" s="62"/>
      <c r="I3" s="62">
        <v>2010</v>
      </c>
      <c r="J3" s="62"/>
      <c r="K3" s="62">
        <v>2011</v>
      </c>
      <c r="L3" s="62"/>
      <c r="M3" s="62">
        <v>2012</v>
      </c>
      <c r="N3" s="62"/>
      <c r="O3" s="62">
        <v>2013</v>
      </c>
      <c r="P3" s="62"/>
    </row>
    <row r="4" spans="2:41" x14ac:dyDescent="0.25">
      <c r="B4" s="1"/>
      <c r="C4" s="1" t="s">
        <v>132</v>
      </c>
      <c r="D4" s="1" t="s">
        <v>8</v>
      </c>
      <c r="E4" s="1" t="s">
        <v>132</v>
      </c>
      <c r="F4" s="1" t="s">
        <v>8</v>
      </c>
      <c r="G4" s="1" t="s">
        <v>132</v>
      </c>
      <c r="H4" s="1" t="s">
        <v>8</v>
      </c>
      <c r="I4" s="1" t="s">
        <v>132</v>
      </c>
      <c r="J4" s="1" t="s">
        <v>8</v>
      </c>
      <c r="K4" s="1" t="s">
        <v>132</v>
      </c>
      <c r="L4" s="1" t="s">
        <v>8</v>
      </c>
      <c r="M4" s="1" t="s">
        <v>132</v>
      </c>
      <c r="N4" s="1" t="s">
        <v>8</v>
      </c>
      <c r="O4" s="2" t="s">
        <v>132</v>
      </c>
      <c r="P4" s="2" t="s">
        <v>8</v>
      </c>
    </row>
    <row r="5" spans="2:41" x14ac:dyDescent="0.25">
      <c r="B5" s="3" t="s">
        <v>133</v>
      </c>
    </row>
    <row r="6" spans="2:41" x14ac:dyDescent="0.25">
      <c r="B6" s="5" t="s">
        <v>47</v>
      </c>
      <c r="C6" s="6">
        <f>+'[1]2007'!E2+'[1]2007'!E10</f>
        <v>40651</v>
      </c>
      <c r="D6" s="6">
        <f>+'[1]2007'!E3+'[1]2007'!E11</f>
        <v>2389462097</v>
      </c>
      <c r="E6" s="6">
        <f>+'[1]2008'!E2+'[1]2008'!E10</f>
        <v>41764</v>
      </c>
      <c r="F6" s="6">
        <f>+'[1]2008'!E3+'[1]2008'!E11</f>
        <v>1954957132.999999</v>
      </c>
      <c r="G6" s="6">
        <f>+'[1]2009'!E2+'[1]2009'!E10</f>
        <v>42666</v>
      </c>
      <c r="H6" s="6">
        <f>+'[1]2009'!E3+'[1]2009'!E11</f>
        <v>1701853617</v>
      </c>
      <c r="I6" s="6">
        <f>+'[1]2010'!E2+'[1]2010'!E10</f>
        <v>43233</v>
      </c>
      <c r="J6" s="6">
        <f>+'[1]2010'!E3+'[1]2010'!E11</f>
        <v>1803721883</v>
      </c>
      <c r="K6" s="6">
        <f>+'[1]2011'!E2+'[1]2011'!E10</f>
        <v>43799</v>
      </c>
      <c r="L6" s="6">
        <f>+'[1]2011'!E3+'[1]2011'!E11</f>
        <v>1078961944</v>
      </c>
      <c r="M6" s="6">
        <f>'[1]2012'!E2+'[1]2012'!E10+'[1]2012'!E14</f>
        <v>41235</v>
      </c>
      <c r="N6" s="6">
        <f>'[1]2012'!E3+'[1]2012'!E11+'[1]2012'!E15</f>
        <v>1055629223</v>
      </c>
      <c r="O6" s="7">
        <f>'[1]2013'!E2+'[1]2013'!E10+'[1]2013'!E14</f>
        <v>42679</v>
      </c>
      <c r="P6" s="7">
        <f>'[1]2013'!E3+'[1]2013'!E11+'[1]2013'!E15</f>
        <v>1038381295</v>
      </c>
    </row>
    <row r="7" spans="2:41" x14ac:dyDescent="0.25">
      <c r="B7" s="5" t="s">
        <v>79</v>
      </c>
      <c r="C7" s="6">
        <f>+'[1]2007'!E4</f>
        <v>5702</v>
      </c>
      <c r="D7" s="6">
        <f>+'[1]2007'!E5</f>
        <v>2723897041</v>
      </c>
      <c r="E7" s="6">
        <f>+'[1]2008'!E4</f>
        <v>5693</v>
      </c>
      <c r="F7" s="6">
        <f>+'[1]2008'!E5</f>
        <v>2746562367</v>
      </c>
      <c r="G7" s="6">
        <f>+'[1]2009'!E4</f>
        <v>5692</v>
      </c>
      <c r="H7" s="6">
        <f>+'[1]2009'!E5</f>
        <v>2339773670</v>
      </c>
      <c r="I7" s="6">
        <f>+'[1]2010'!E4</f>
        <v>5754</v>
      </c>
      <c r="J7" s="6">
        <f>+'[1]2010'!E5</f>
        <v>2614363810</v>
      </c>
      <c r="K7" s="6">
        <f>+'[1]2011'!E4</f>
        <v>5828</v>
      </c>
      <c r="L7" s="6">
        <f>+'[1]2011'!E5</f>
        <v>3269770071</v>
      </c>
      <c r="M7" s="6">
        <f>'[1]2012'!E4</f>
        <v>7528</v>
      </c>
      <c r="N7" s="6">
        <f>'[1]2012'!E5</f>
        <v>3306637760</v>
      </c>
      <c r="O7" s="7">
        <f>'[1]2013'!E4</f>
        <v>7673</v>
      </c>
      <c r="P7" s="7">
        <f>'[1]2013'!E5</f>
        <v>3347495664</v>
      </c>
    </row>
    <row r="8" spans="2:41" x14ac:dyDescent="0.25">
      <c r="B8" s="5" t="s">
        <v>134</v>
      </c>
      <c r="C8" s="6">
        <f>+'[1]2007'!E6</f>
        <v>3914</v>
      </c>
      <c r="D8" s="6">
        <f>+'[1]2007'!E7</f>
        <v>505331206</v>
      </c>
      <c r="E8" s="6">
        <f>+'[1]2008'!E6</f>
        <v>4100</v>
      </c>
      <c r="F8" s="6">
        <f>+'[1]2008'!E7</f>
        <v>521350816</v>
      </c>
      <c r="G8" s="6">
        <f>+'[1]2009'!E6</f>
        <v>4227</v>
      </c>
      <c r="H8" s="6">
        <f>+'[1]2009'!E7</f>
        <v>514594415</v>
      </c>
      <c r="I8" s="6">
        <f>+'[1]2010'!E6</f>
        <v>4322</v>
      </c>
      <c r="J8" s="6">
        <f>+'[1]2010'!E7</f>
        <v>511136778</v>
      </c>
      <c r="K8" s="6">
        <f>+'[1]2011'!E6</f>
        <v>4477</v>
      </c>
      <c r="L8" s="6">
        <f>+'[1]2011'!E7</f>
        <v>544458829</v>
      </c>
      <c r="M8" s="6">
        <f>'[1]2012'!E6</f>
        <v>5440</v>
      </c>
      <c r="N8" s="6">
        <f>'[1]2012'!E7</f>
        <v>587519168</v>
      </c>
      <c r="O8" s="7">
        <f>'[1]2013'!E6</f>
        <v>5555</v>
      </c>
      <c r="P8" s="7">
        <f>'[1]2013'!E7</f>
        <v>574841494</v>
      </c>
    </row>
    <row r="9" spans="2:41" ht="14.25" customHeight="1" x14ac:dyDescent="0.25">
      <c r="B9" s="5" t="s">
        <v>135</v>
      </c>
      <c r="C9" s="6">
        <f>+'[1]2007'!E8</f>
        <v>7503</v>
      </c>
      <c r="D9" s="6">
        <f>'[1]2007'!E9</f>
        <v>356179033</v>
      </c>
      <c r="E9" s="6">
        <f>+'[1]2008'!E8</f>
        <v>7392</v>
      </c>
      <c r="F9" s="6">
        <f>'[1]2008'!E9</f>
        <v>351269562</v>
      </c>
      <c r="G9" s="6">
        <f>+'[1]2009'!E8</f>
        <v>7323</v>
      </c>
      <c r="H9" s="6">
        <f>'[1]2009'!E9</f>
        <v>335944095.99999988</v>
      </c>
      <c r="I9" s="6">
        <f>+'[1]2010'!E8</f>
        <v>7236</v>
      </c>
      <c r="J9" s="6">
        <f>'[1]2010'!E9</f>
        <v>340704238</v>
      </c>
      <c r="K9" s="6">
        <f>+'[1]2011'!E8</f>
        <v>7201</v>
      </c>
      <c r="L9" s="6">
        <f>'[1]2011'!E9</f>
        <v>313092262</v>
      </c>
      <c r="M9" s="6">
        <f>'[1]2012'!E8</f>
        <v>7754</v>
      </c>
      <c r="N9" s="6">
        <f>'[1]2012'!E9</f>
        <v>371418945</v>
      </c>
      <c r="O9" s="7">
        <f>'[1]2013'!E8</f>
        <v>7463</v>
      </c>
      <c r="P9" s="7">
        <f>'[1]2013'!E9</f>
        <v>336516184</v>
      </c>
    </row>
    <row r="10" spans="2:41" x14ac:dyDescent="0.25">
      <c r="B10" s="5" t="s">
        <v>5</v>
      </c>
      <c r="C10" s="6">
        <f>'[1]2007'!E12</f>
        <v>116665</v>
      </c>
      <c r="D10" s="6">
        <f>'[1]2007'!E13</f>
        <v>270283923</v>
      </c>
      <c r="E10" s="6">
        <f>'[1]2008'!E12</f>
        <v>119339</v>
      </c>
      <c r="F10" s="6">
        <f>'[1]2008'!E13</f>
        <v>266609902</v>
      </c>
      <c r="G10" s="6">
        <f>'[1]2009'!E12</f>
        <v>122262</v>
      </c>
      <c r="H10" s="6">
        <f>'[1]2009'!E13</f>
        <v>267518614</v>
      </c>
      <c r="I10" s="6">
        <f>'[1]2010'!E12</f>
        <v>124283</v>
      </c>
      <c r="J10" s="6">
        <f>'[1]2010'!E13</f>
        <v>257806111.99999991</v>
      </c>
      <c r="K10" s="6">
        <f>'[1]2011'!E12</f>
        <v>126399</v>
      </c>
      <c r="L10" s="6">
        <f>'[1]2011'!E13</f>
        <v>252585621</v>
      </c>
      <c r="M10" s="6">
        <f>'[1]2012'!E12</f>
        <v>125496</v>
      </c>
      <c r="N10" s="6">
        <f>'[1]2012'!E13</f>
        <v>234086292</v>
      </c>
      <c r="O10" s="7">
        <f>'[1]2013'!E12</f>
        <v>130020</v>
      </c>
      <c r="P10" s="7">
        <f>'[1]2013'!E13</f>
        <v>233654702</v>
      </c>
    </row>
    <row r="11" spans="2:41" ht="14.25" customHeight="1" x14ac:dyDescent="0.25">
      <c r="B11" s="8" t="s">
        <v>136</v>
      </c>
      <c r="C11" s="6">
        <f>SUM(C6:C10)</f>
        <v>174435</v>
      </c>
      <c r="D11" s="6">
        <f t="shared" ref="D11:P11" si="0">SUM(D6:D10)</f>
        <v>6245153300</v>
      </c>
      <c r="E11" s="6">
        <f t="shared" si="0"/>
        <v>178288</v>
      </c>
      <c r="F11" s="6">
        <f t="shared" si="0"/>
        <v>5840749779.999999</v>
      </c>
      <c r="G11" s="6">
        <f t="shared" si="0"/>
        <v>182170</v>
      </c>
      <c r="H11" s="6">
        <f t="shared" si="0"/>
        <v>5159684412</v>
      </c>
      <c r="I11" s="6">
        <f t="shared" si="0"/>
        <v>184828</v>
      </c>
      <c r="J11" s="6">
        <f t="shared" si="0"/>
        <v>5527732821</v>
      </c>
      <c r="K11" s="6">
        <f t="shared" si="0"/>
        <v>187704</v>
      </c>
      <c r="L11" s="6">
        <f t="shared" si="0"/>
        <v>5458868727</v>
      </c>
      <c r="M11" s="6">
        <f t="shared" si="0"/>
        <v>187453</v>
      </c>
      <c r="N11" s="6">
        <f t="shared" si="0"/>
        <v>5555291388</v>
      </c>
      <c r="O11" s="6">
        <f t="shared" si="0"/>
        <v>193390</v>
      </c>
      <c r="P11" s="6">
        <f t="shared" si="0"/>
        <v>5530889339</v>
      </c>
    </row>
    <row r="12" spans="2:41" ht="14.25" customHeight="1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2:41" ht="14.25" customHeight="1" x14ac:dyDescent="0.25">
      <c r="B13" s="3" t="s">
        <v>137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</row>
    <row r="14" spans="2:41" ht="14.25" customHeight="1" x14ac:dyDescent="0.25">
      <c r="B14" s="1"/>
      <c r="C14" s="62">
        <v>2007</v>
      </c>
      <c r="D14" s="62"/>
      <c r="E14" s="62">
        <v>2008</v>
      </c>
      <c r="F14" s="62"/>
      <c r="G14" s="62">
        <v>2009</v>
      </c>
      <c r="H14" s="62"/>
      <c r="I14" s="62">
        <v>2010</v>
      </c>
      <c r="J14" s="62"/>
      <c r="K14" s="62">
        <v>2011</v>
      </c>
      <c r="L14" s="62"/>
      <c r="M14" s="62">
        <v>2012</v>
      </c>
      <c r="N14" s="62"/>
      <c r="O14" s="62">
        <v>2013</v>
      </c>
      <c r="P14" s="62"/>
    </row>
    <row r="15" spans="2:41" x14ac:dyDescent="0.25">
      <c r="B15" s="1"/>
      <c r="C15" s="1" t="s">
        <v>132</v>
      </c>
      <c r="D15" s="1" t="s">
        <v>8</v>
      </c>
      <c r="E15" s="1" t="s">
        <v>132</v>
      </c>
      <c r="F15" s="1" t="s">
        <v>8</v>
      </c>
      <c r="G15" s="1" t="s">
        <v>132</v>
      </c>
      <c r="H15" s="1" t="s">
        <v>8</v>
      </c>
      <c r="I15" s="1" t="s">
        <v>132</v>
      </c>
      <c r="J15" s="1" t="s">
        <v>8</v>
      </c>
      <c r="K15" s="1" t="s">
        <v>132</v>
      </c>
      <c r="L15" s="1" t="s">
        <v>8</v>
      </c>
      <c r="M15" s="1" t="s">
        <v>132</v>
      </c>
      <c r="N15" s="1" t="s">
        <v>8</v>
      </c>
      <c r="O15" s="2" t="s">
        <v>132</v>
      </c>
      <c r="P15" s="2" t="s">
        <v>8</v>
      </c>
      <c r="AK15" s="12"/>
      <c r="AL15" s="12"/>
      <c r="AM15" s="12"/>
      <c r="AN15" s="12"/>
      <c r="AO15" s="12"/>
    </row>
    <row r="16" spans="2:41" ht="15" customHeight="1" x14ac:dyDescent="0.25">
      <c r="B16" s="13" t="s">
        <v>138</v>
      </c>
      <c r="C16" s="7">
        <f>+'[1]2007'!K2</f>
        <v>55084</v>
      </c>
      <c r="D16" s="7">
        <f>'[1]2007'!K3</f>
        <v>1376409144</v>
      </c>
      <c r="E16" s="7">
        <f>+'[1]2008'!K2</f>
        <v>54656</v>
      </c>
      <c r="F16" s="7">
        <f>'[1]2008'!K3</f>
        <v>1409762708</v>
      </c>
      <c r="G16" s="7">
        <f>+'[1]2009'!K2</f>
        <v>54413</v>
      </c>
      <c r="H16" s="7">
        <f>'[1]2009'!K3</f>
        <v>1319137411</v>
      </c>
      <c r="I16" s="7">
        <f>+'[1]2010'!K2</f>
        <v>53798</v>
      </c>
      <c r="J16" s="7">
        <f>'[1]2010'!K3</f>
        <v>1429118720</v>
      </c>
      <c r="K16" s="7">
        <f>+'[1]2011'!K2</f>
        <v>53240</v>
      </c>
      <c r="L16" s="7">
        <f>'[1]2011'!K3</f>
        <v>1256821541</v>
      </c>
      <c r="M16" s="7">
        <f>+'[1]2012'!K2</f>
        <v>50729</v>
      </c>
      <c r="N16" s="7">
        <f>'[1]2012'!K3</f>
        <v>1293340226</v>
      </c>
      <c r="O16" s="7">
        <f>+'[1]2013'!K2</f>
        <v>51998</v>
      </c>
      <c r="P16" s="7">
        <f>'[1]2013'!K3</f>
        <v>1222515453</v>
      </c>
      <c r="AI16" s="12"/>
      <c r="AJ16" s="12"/>
      <c r="AK16" s="12"/>
      <c r="AL16" s="14"/>
      <c r="AM16" s="12"/>
      <c r="AN16" s="12"/>
      <c r="AO16" s="12"/>
    </row>
    <row r="17" spans="2:41" ht="15" hidden="1" customHeight="1" outlineLevel="1" x14ac:dyDescent="0.25">
      <c r="B17" s="15" t="s">
        <v>47</v>
      </c>
      <c r="C17" s="7">
        <f>'[1]2007'!D30+'[1]2007'!D34</f>
        <v>9853</v>
      </c>
      <c r="D17" s="7">
        <f>'[1]2007'!C30+'[1]2007'!C34</f>
        <v>561230263.00000131</v>
      </c>
      <c r="E17" s="7">
        <f>'[1]2008'!D43+'[1]2008'!D47</f>
        <v>9871</v>
      </c>
      <c r="F17" s="7">
        <f>'[1]2008'!C43+'[1]2008'!C47</f>
        <v>703978355.00000191</v>
      </c>
      <c r="G17" s="7">
        <f>'[1]2009'!D28+'[1]2009'!D32</f>
        <v>9951</v>
      </c>
      <c r="H17" s="7">
        <f>'[1]2009'!C28+'[1]2009'!C32</f>
        <v>647625624.99999952</v>
      </c>
      <c r="I17" s="7">
        <f>SUM('[1]2010'!D30+'[1]2010'!D34)</f>
        <v>10048</v>
      </c>
      <c r="J17" s="7">
        <f>SUM('[1]2010'!C30+'[1]2010'!C34)</f>
        <v>761900637.0000025</v>
      </c>
      <c r="K17" s="7">
        <f>'[1]2011'!D28+'[1]2011'!D32</f>
        <v>10040</v>
      </c>
      <c r="L17" s="7">
        <f>'[1]2011'!C28+'[1]2011'!C32</f>
        <v>312453503.00000089</v>
      </c>
      <c r="M17" s="7">
        <f>'[1]2012'!$D$28+'[1]2012'!$D$32+'[1]2012'!$D$34</f>
        <v>9264</v>
      </c>
      <c r="N17" s="7">
        <f>'[1]2012'!$C$28+'[1]2012'!$C$32+'[1]2012'!$C$34</f>
        <v>316756918.99999964</v>
      </c>
      <c r="O17" s="7">
        <f>'[1]2013'!$R$137+'[1]2013'!$R$141+'[1]2013'!$R$143</f>
        <v>9459</v>
      </c>
      <c r="P17" s="7">
        <f>'[1]2013'!$Q$137+'[1]2013'!$Q$141+'[1]2013'!$Q$143</f>
        <v>297343704.00000024</v>
      </c>
      <c r="AJ17" s="7">
        <f>'[1]2007'!U30+'[1]2007'!U34</f>
        <v>2389462097.0000124</v>
      </c>
      <c r="AK17" s="7">
        <f>'[1]2007'!V30+'[1]2007'!V34</f>
        <v>40651</v>
      </c>
      <c r="AL17" s="7">
        <f>'[1]2007'!W30+'[1]2007'!W34</f>
        <v>0</v>
      </c>
      <c r="AM17" s="7">
        <f>'[1]2007'!X30+'[1]2007'!X34</f>
        <v>0</v>
      </c>
      <c r="AN17" s="14"/>
      <c r="AO17" s="12"/>
    </row>
    <row r="18" spans="2:41" ht="15" hidden="1" customHeight="1" outlineLevel="1" x14ac:dyDescent="0.25">
      <c r="B18" s="15" t="s">
        <v>79</v>
      </c>
      <c r="C18" s="7">
        <f>'[1]2007'!D31</f>
        <v>1070</v>
      </c>
      <c r="D18" s="7">
        <f>'[1]2007'!C31</f>
        <v>371106419.00000054</v>
      </c>
      <c r="E18" s="7">
        <f>'[1]2008'!D44</f>
        <v>1032</v>
      </c>
      <c r="F18" s="7">
        <f>'[1]2008'!C44</f>
        <v>257887319.99999988</v>
      </c>
      <c r="G18" s="7">
        <f>'[1]2009'!D29</f>
        <v>1023</v>
      </c>
      <c r="H18" s="7">
        <f>'[1]2009'!C29</f>
        <v>236546517.00000012</v>
      </c>
      <c r="I18" s="7">
        <f>'[1]2010'!D31</f>
        <v>1022</v>
      </c>
      <c r="J18" s="7">
        <f>'[1]2010'!C31</f>
        <v>240219557.00000033</v>
      </c>
      <c r="K18" s="7">
        <f>'[1]2011'!D29</f>
        <v>1025</v>
      </c>
      <c r="L18" s="7">
        <f>'[1]2011'!C29</f>
        <v>516307910.99999988</v>
      </c>
      <c r="M18" s="7">
        <f>'[1]2012'!$D$29</f>
        <v>1289</v>
      </c>
      <c r="N18" s="7">
        <f>'[1]2012'!$C$29</f>
        <v>519334218.99999988</v>
      </c>
      <c r="O18" s="7">
        <f>'[1]2013'!$R$138</f>
        <v>1295</v>
      </c>
      <c r="P18" s="7">
        <f>'[1]2013'!$Q$138</f>
        <v>489834779.00000024</v>
      </c>
      <c r="AJ18" s="7">
        <f>'[1]2007'!U31</f>
        <v>2723897041.0000048</v>
      </c>
      <c r="AK18" s="7">
        <f>'[1]2007'!V31</f>
        <v>5702</v>
      </c>
      <c r="AL18" s="7">
        <f>'[1]2007'!W31</f>
        <v>0</v>
      </c>
      <c r="AM18" s="7">
        <f>'[1]2007'!X31</f>
        <v>0</v>
      </c>
      <c r="AN18" s="14"/>
      <c r="AO18" s="12"/>
    </row>
    <row r="19" spans="2:41" ht="15" hidden="1" customHeight="1" outlineLevel="1" x14ac:dyDescent="0.25">
      <c r="B19" s="15" t="s">
        <v>134</v>
      </c>
      <c r="C19" s="7">
        <f>'[1]2007'!D32</f>
        <v>956</v>
      </c>
      <c r="D19" s="7">
        <f>'[1]2007'!C32</f>
        <v>177071552.00000021</v>
      </c>
      <c r="E19" s="7">
        <f>'[1]2008'!D45</f>
        <v>1023</v>
      </c>
      <c r="F19" s="7">
        <f>'[1]2008'!C45</f>
        <v>184085079.0000003</v>
      </c>
      <c r="G19" s="7">
        <f>'[1]2009'!D30</f>
        <v>1077</v>
      </c>
      <c r="H19" s="7">
        <f>'[1]2009'!C30</f>
        <v>181393601.00000003</v>
      </c>
      <c r="I19" s="7">
        <f>'[1]2010'!D32</f>
        <v>1086</v>
      </c>
      <c r="J19" s="7">
        <f>'[1]2010'!C32</f>
        <v>176126081.00000003</v>
      </c>
      <c r="K19" s="7">
        <f>'[1]2011'!D30</f>
        <v>1120</v>
      </c>
      <c r="L19" s="7">
        <f>'[1]2011'!C30</f>
        <v>193566733.99999979</v>
      </c>
      <c r="M19" s="7">
        <f>'[1]2012'!$D$30</f>
        <v>1336</v>
      </c>
      <c r="N19" s="7">
        <f>'[1]2012'!$C$30</f>
        <v>202578614.99999985</v>
      </c>
      <c r="O19" s="7">
        <f>'[1]2013'!$R$139</f>
        <v>1350</v>
      </c>
      <c r="P19" s="7">
        <f>'[1]2013'!$Q$139</f>
        <v>199236825.99999988</v>
      </c>
      <c r="AJ19" s="7">
        <f>'[1]2007'!U32</f>
        <v>505331205.99999893</v>
      </c>
      <c r="AK19" s="7">
        <f>'[1]2007'!V32</f>
        <v>3914</v>
      </c>
      <c r="AL19" s="7">
        <f>'[1]2007'!W32</f>
        <v>0</v>
      </c>
      <c r="AM19" s="7">
        <f>'[1]2007'!X32</f>
        <v>0</v>
      </c>
      <c r="AN19" s="14"/>
      <c r="AO19" s="12"/>
    </row>
    <row r="20" spans="2:41" ht="15" hidden="1" customHeight="1" outlineLevel="1" x14ac:dyDescent="0.25">
      <c r="B20" s="15" t="s">
        <v>135</v>
      </c>
      <c r="C20" s="7">
        <f>'[1]2007'!D33</f>
        <v>3616</v>
      </c>
      <c r="D20" s="7">
        <f>'[1]2007'!C33</f>
        <v>180957679.99999964</v>
      </c>
      <c r="E20" s="7">
        <f>'[1]2008'!D46</f>
        <v>3656</v>
      </c>
      <c r="F20" s="7">
        <f>'[1]2008'!C46</f>
        <v>181148785.00000021</v>
      </c>
      <c r="G20" s="7">
        <f>'[1]2009'!D31</f>
        <v>3624</v>
      </c>
      <c r="H20" s="7">
        <f>'[1]2009'!C31</f>
        <v>172143108.99999964</v>
      </c>
      <c r="I20" s="7">
        <f>'[1]2010'!D33</f>
        <v>3584</v>
      </c>
      <c r="J20" s="7">
        <f>'[1]2010'!C33</f>
        <v>171827207.99999982</v>
      </c>
      <c r="K20" s="7">
        <f>'[1]2011'!D31</f>
        <v>3561</v>
      </c>
      <c r="L20" s="7">
        <f>'[1]2011'!C31</f>
        <v>157773937.00000021</v>
      </c>
      <c r="M20" s="7">
        <f>'[1]2012'!$D$31</f>
        <v>3714</v>
      </c>
      <c r="N20" s="7">
        <f>'[1]2012'!$C$31</f>
        <v>188551727</v>
      </c>
      <c r="O20" s="7">
        <f>'[1]2013'!$R$140</f>
        <v>3527</v>
      </c>
      <c r="P20" s="7">
        <f>'[1]2013'!$Q$140</f>
        <v>170406096.00000003</v>
      </c>
      <c r="AJ20" s="7">
        <f>'[1]2007'!U33</f>
        <v>356179033.00000107</v>
      </c>
      <c r="AK20" s="7">
        <f>'[1]2007'!V33</f>
        <v>7503</v>
      </c>
      <c r="AL20" s="7">
        <f>'[1]2007'!W33</f>
        <v>0</v>
      </c>
      <c r="AM20" s="7">
        <f>'[1]2007'!X33</f>
        <v>0</v>
      </c>
      <c r="AN20" s="14"/>
      <c r="AO20" s="12"/>
    </row>
    <row r="21" spans="2:41" ht="15" hidden="1" customHeight="1" outlineLevel="1" x14ac:dyDescent="0.25">
      <c r="B21" s="15" t="s">
        <v>5</v>
      </c>
      <c r="C21" s="7">
        <f>'[1]2007'!D35</f>
        <v>39589</v>
      </c>
      <c r="D21" s="7">
        <f>'[1]2007'!C35</f>
        <v>86043230.000000119</v>
      </c>
      <c r="E21" s="7">
        <f>'[1]2008'!D48</f>
        <v>39074</v>
      </c>
      <c r="F21" s="7">
        <f>'[1]2008'!C48</f>
        <v>82663168.999999374</v>
      </c>
      <c r="G21" s="7">
        <f>'[1]2009'!D33</f>
        <v>38738</v>
      </c>
      <c r="H21" s="7">
        <f>'[1]2009'!C33</f>
        <v>81428558.999999568</v>
      </c>
      <c r="I21" s="7">
        <f>'[1]2010'!D35</f>
        <v>38058</v>
      </c>
      <c r="J21" s="7">
        <f>'[1]2010'!C35</f>
        <v>79045236.999999896</v>
      </c>
      <c r="K21" s="7">
        <f>'[1]2011'!D33</f>
        <v>37494</v>
      </c>
      <c r="L21" s="7">
        <f>'[1]2011'!C33</f>
        <v>76719455.999999791</v>
      </c>
      <c r="M21" s="7">
        <f>'[1]2012'!$D$33</f>
        <v>35126</v>
      </c>
      <c r="N21" s="7">
        <f>'[1]2012'!$C$33</f>
        <v>66118746.000000305</v>
      </c>
      <c r="O21" s="7">
        <f>'[1]2013'!$R$142</f>
        <v>36367</v>
      </c>
      <c r="P21" s="7">
        <f>'[1]2013'!$Q$142</f>
        <v>65694048.000000082</v>
      </c>
      <c r="AJ21" s="7">
        <f>'[1]2007'!U35</f>
        <v>270283923.00000215</v>
      </c>
      <c r="AK21" s="7">
        <f>'[1]2007'!V35</f>
        <v>116665</v>
      </c>
      <c r="AL21" s="7">
        <f>'[1]2007'!W35</f>
        <v>0</v>
      </c>
      <c r="AM21" s="7">
        <f>'[1]2007'!X35</f>
        <v>0</v>
      </c>
      <c r="AN21" s="14"/>
      <c r="AO21" s="12"/>
    </row>
    <row r="22" spans="2:41" ht="15" hidden="1" customHeight="1" outlineLevel="1" x14ac:dyDescent="0.25">
      <c r="B22" s="15" t="s">
        <v>51</v>
      </c>
      <c r="C22" s="7">
        <f>SUM(C17:C21)</f>
        <v>55084</v>
      </c>
      <c r="D22" s="7">
        <f>SUM(D17:D21)</f>
        <v>1376409144.0000019</v>
      </c>
      <c r="E22" s="7">
        <f t="shared" ref="E22:P22" si="1">SUM(E17:E21)</f>
        <v>54656</v>
      </c>
      <c r="F22" s="7">
        <f t="shared" si="1"/>
        <v>1409762708.0000017</v>
      </c>
      <c r="G22" s="7">
        <f t="shared" si="1"/>
        <v>54413</v>
      </c>
      <c r="H22" s="7">
        <f t="shared" si="1"/>
        <v>1319137410.9999988</v>
      </c>
      <c r="I22" s="7">
        <f t="shared" si="1"/>
        <v>53798</v>
      </c>
      <c r="J22" s="7">
        <f t="shared" si="1"/>
        <v>1429118720.0000026</v>
      </c>
      <c r="K22" s="7">
        <f t="shared" si="1"/>
        <v>53240</v>
      </c>
      <c r="L22" s="7">
        <f t="shared" si="1"/>
        <v>1256821541.0000005</v>
      </c>
      <c r="M22" s="7">
        <f t="shared" si="1"/>
        <v>50729</v>
      </c>
      <c r="N22" s="7">
        <f t="shared" si="1"/>
        <v>1293340225.9999998</v>
      </c>
      <c r="O22" s="7">
        <f t="shared" si="1"/>
        <v>51998</v>
      </c>
      <c r="P22" s="7">
        <f t="shared" si="1"/>
        <v>1222515453.0000005</v>
      </c>
      <c r="AJ22" s="7">
        <f t="shared" ref="AJ22" si="2">SUM(AJ17:AJ21)</f>
        <v>6245153300.0000191</v>
      </c>
      <c r="AK22" s="7">
        <f>SUM(AK17:AK21)</f>
        <v>174435</v>
      </c>
      <c r="AL22" s="7">
        <f>SUM(AL17:AL21)</f>
        <v>0</v>
      </c>
      <c r="AM22" s="7">
        <f t="shared" ref="AM22" si="3">SUM(AM17:AM21)</f>
        <v>0</v>
      </c>
      <c r="AN22" s="14"/>
      <c r="AO22" s="12"/>
    </row>
    <row r="23" spans="2:41" ht="14.25" customHeight="1" collapsed="1" x14ac:dyDescent="0.25">
      <c r="B23" s="13" t="s">
        <v>139</v>
      </c>
      <c r="C23" s="7">
        <f>'[1]2007'!K4</f>
        <v>45258</v>
      </c>
      <c r="D23" s="7">
        <f>'[1]2007'!K5</f>
        <v>723626930</v>
      </c>
      <c r="E23" s="7">
        <f>'[1]2008'!K4</f>
        <v>45327</v>
      </c>
      <c r="F23" s="7">
        <f>'[1]2008'!K5</f>
        <v>713967005</v>
      </c>
      <c r="G23" s="7">
        <f>'[1]2009'!K4</f>
        <v>45322</v>
      </c>
      <c r="H23" s="7">
        <f>'[1]2009'!K5</f>
        <v>665098602</v>
      </c>
      <c r="I23" s="7">
        <f>'[1]2010'!K4</f>
        <v>45114</v>
      </c>
      <c r="J23" s="7">
        <f>'[1]2010'!K5</f>
        <v>657340517</v>
      </c>
      <c r="K23" s="7">
        <f>'[1]2011'!K4</f>
        <v>45023</v>
      </c>
      <c r="L23" s="7">
        <f>'[1]2011'!K5</f>
        <v>627536137</v>
      </c>
      <c r="M23" s="7">
        <f>'[1]2012'!K4</f>
        <v>44302</v>
      </c>
      <c r="N23" s="7">
        <f>'[1]2012'!K5</f>
        <v>630021489</v>
      </c>
      <c r="O23" s="7">
        <f>'[1]2013'!K4</f>
        <v>44998</v>
      </c>
      <c r="P23" s="7">
        <f>'[1]2013'!K5</f>
        <v>612003325</v>
      </c>
      <c r="AI23" s="12"/>
      <c r="AJ23" s="12"/>
      <c r="AK23" s="12"/>
      <c r="AL23" s="12"/>
      <c r="AM23" s="12"/>
      <c r="AN23" s="12"/>
      <c r="AO23" s="12"/>
    </row>
    <row r="24" spans="2:41" ht="14.25" hidden="1" customHeight="1" outlineLevel="1" x14ac:dyDescent="0.25">
      <c r="B24" s="15" t="s">
        <v>47</v>
      </c>
      <c r="C24" s="7">
        <f>'[1]2007'!F30+'[1]2007'!F34</f>
        <v>6745</v>
      </c>
      <c r="D24" s="7">
        <f>'[1]2007'!E30+'[1]2007'!E34</f>
        <v>321062860.99999911</v>
      </c>
      <c r="E24" s="7">
        <f>'[1]2008'!F43+'[1]2008'!F47</f>
        <v>6808</v>
      </c>
      <c r="F24" s="7">
        <f>'[1]2008'!E43+'[1]2008'!E47</f>
        <v>317102799.99999899</v>
      </c>
      <c r="G24" s="7">
        <f>'[1]2009'!F28+'[1]2009'!F32</f>
        <v>6889</v>
      </c>
      <c r="H24" s="7">
        <f>'[1]2009'!E28+'[1]2009'!E32</f>
        <v>298889335.99999952</v>
      </c>
      <c r="I24" s="7">
        <f>SUM('[1]2010'!F30+'[1]2010'!F34)</f>
        <v>6931</v>
      </c>
      <c r="J24" s="7">
        <f>SUM('[1]2010'!E30+'[1]2010'!E34)</f>
        <v>295228495.9999997</v>
      </c>
      <c r="K24" s="7">
        <f>'[1]2011'!F28+'[1]2011'!F32</f>
        <v>6915</v>
      </c>
      <c r="L24" s="7">
        <f>'[1]2011'!E28+'[1]2011'!E32</f>
        <v>200591986.99999982</v>
      </c>
      <c r="M24" s="7">
        <f>'[1]2012'!F28+'[1]2012'!F32+'[1]2012'!F34</f>
        <v>6461</v>
      </c>
      <c r="N24" s="7">
        <f>'[1]2012'!E28+'[1]2012'!E32+'[1]2012'!E34</f>
        <v>187303119.99999991</v>
      </c>
      <c r="O24" s="7">
        <f>'[1]2013'!$T$137+'[1]2013'!$T$141+'[1]2013'!$T$143</f>
        <v>6626</v>
      </c>
      <c r="P24" s="7">
        <f>'[1]2013'!S137+'[1]2013'!S141+'[1]2013'!S143</f>
        <v>185522001.00000003</v>
      </c>
      <c r="AI24" s="12"/>
      <c r="AJ24" s="12"/>
      <c r="AK24" s="12"/>
      <c r="AL24" s="12"/>
      <c r="AM24" s="12"/>
      <c r="AN24" s="12"/>
      <c r="AO24" s="12"/>
    </row>
    <row r="25" spans="2:41" ht="14.25" hidden="1" customHeight="1" outlineLevel="1" x14ac:dyDescent="0.25">
      <c r="B25" s="15" t="s">
        <v>79</v>
      </c>
      <c r="C25" s="7">
        <f>'[1]2007'!F31</f>
        <v>1116</v>
      </c>
      <c r="D25" s="7">
        <f>'[1]2007'!E31</f>
        <v>156892846.00000021</v>
      </c>
      <c r="E25" s="7">
        <f>'[1]2008'!F44</f>
        <v>1103</v>
      </c>
      <c r="F25" s="7">
        <f>'[1]2008'!E44</f>
        <v>150981631.99999988</v>
      </c>
      <c r="G25" s="7">
        <f>'[1]2009'!F29</f>
        <v>1076</v>
      </c>
      <c r="H25" s="7">
        <f>'[1]2009'!E29</f>
        <v>126971433.99999996</v>
      </c>
      <c r="I25" s="7">
        <f>'[1]2010'!F31</f>
        <v>1085</v>
      </c>
      <c r="J25" s="7">
        <f>'[1]2010'!E31</f>
        <v>124675635.00000022</v>
      </c>
      <c r="K25" s="7">
        <f>'[1]2011'!F29</f>
        <v>1099</v>
      </c>
      <c r="L25" s="7">
        <f>'[1]2011'!E29</f>
        <v>202354943.00000006</v>
      </c>
      <c r="M25" s="7">
        <f>'[1]2012'!F29</f>
        <v>1357</v>
      </c>
      <c r="N25" s="7">
        <f>'[1]2012'!E29</f>
        <v>199851646.00000009</v>
      </c>
      <c r="O25" s="7">
        <f>'[1]2013'!T138</f>
        <v>1358</v>
      </c>
      <c r="P25" s="7">
        <f>'[1]2013'!S138</f>
        <v>201894292.00000033</v>
      </c>
      <c r="AI25" s="12"/>
      <c r="AJ25" s="12"/>
      <c r="AK25" s="12"/>
      <c r="AL25" s="12"/>
      <c r="AM25" s="12"/>
      <c r="AN25" s="12"/>
      <c r="AO25" s="12"/>
    </row>
    <row r="26" spans="2:41" ht="14.25" hidden="1" customHeight="1" outlineLevel="1" x14ac:dyDescent="0.25">
      <c r="B26" s="15" t="s">
        <v>134</v>
      </c>
      <c r="C26" s="7">
        <f>'[1]2007'!F32</f>
        <v>513</v>
      </c>
      <c r="D26" s="7">
        <f>'[1]2007'!E32</f>
        <v>47688122</v>
      </c>
      <c r="E26" s="7">
        <f>'[1]2008'!F45</f>
        <v>563</v>
      </c>
      <c r="F26" s="7">
        <f>'[1]2008'!E45</f>
        <v>53142392.99999994</v>
      </c>
      <c r="G26" s="7">
        <f>'[1]2009'!F30</f>
        <v>578</v>
      </c>
      <c r="H26" s="7">
        <f>'[1]2009'!E30</f>
        <v>53443834.999999985</v>
      </c>
      <c r="I26" s="7">
        <f>'[1]2010'!F32</f>
        <v>598</v>
      </c>
      <c r="J26" s="7">
        <f>'[1]2010'!E32</f>
        <v>56326862.000000007</v>
      </c>
      <c r="K26" s="7">
        <f>'[1]2011'!F30</f>
        <v>624</v>
      </c>
      <c r="L26" s="7">
        <f>'[1]2011'!E30</f>
        <v>54881645</v>
      </c>
      <c r="M26" s="7">
        <f>'[1]2012'!F30</f>
        <v>733</v>
      </c>
      <c r="N26" s="7">
        <f>'[1]2012'!E30</f>
        <v>62700197.999999993</v>
      </c>
      <c r="O26" s="7">
        <f>'[1]2013'!T139</f>
        <v>752</v>
      </c>
      <c r="P26" s="7">
        <f>'[1]2013'!S139</f>
        <v>59134627.999999955</v>
      </c>
      <c r="AI26" s="12"/>
      <c r="AJ26" s="12"/>
      <c r="AK26" s="12"/>
      <c r="AL26" s="12"/>
      <c r="AM26" s="12"/>
      <c r="AN26" s="12"/>
      <c r="AO26" s="12"/>
    </row>
    <row r="27" spans="2:41" ht="14.25" hidden="1" customHeight="1" outlineLevel="1" x14ac:dyDescent="0.25">
      <c r="B27" s="15" t="s">
        <v>135</v>
      </c>
      <c r="C27" s="7">
        <f>'[1]2007'!F33</f>
        <v>1692</v>
      </c>
      <c r="D27" s="7">
        <f>'[1]2007'!E33</f>
        <v>109781723.99999976</v>
      </c>
      <c r="E27" s="7">
        <f>'[1]2008'!F46</f>
        <v>1640</v>
      </c>
      <c r="F27" s="7">
        <f>'[1]2008'!E46</f>
        <v>106247002.00000009</v>
      </c>
      <c r="G27" s="7">
        <f>'[1]2009'!F31</f>
        <v>1606</v>
      </c>
      <c r="H27" s="7">
        <f>'[1]2009'!E31</f>
        <v>100437455.99999994</v>
      </c>
      <c r="I27" s="7">
        <f>'[1]2010'!F33</f>
        <v>1585</v>
      </c>
      <c r="J27" s="7">
        <f>'[1]2010'!E33</f>
        <v>104709381.99999997</v>
      </c>
      <c r="K27" s="7">
        <f>'[1]2011'!F31</f>
        <v>1571</v>
      </c>
      <c r="L27" s="7">
        <f>'[1]2011'!E31</f>
        <v>96274612.999999985</v>
      </c>
      <c r="M27" s="7">
        <f>'[1]2012'!F31</f>
        <v>1618</v>
      </c>
      <c r="N27" s="7">
        <f>'[1]2012'!E31</f>
        <v>110820355.99999999</v>
      </c>
      <c r="O27" s="7">
        <f>'[1]2013'!T140</f>
        <v>1580</v>
      </c>
      <c r="P27" s="7">
        <f>'[1]2013'!S140</f>
        <v>96954075.000000089</v>
      </c>
    </row>
    <row r="28" spans="2:41" ht="14.25" hidden="1" customHeight="1" outlineLevel="1" x14ac:dyDescent="0.25">
      <c r="B28" s="15" t="s">
        <v>5</v>
      </c>
      <c r="C28" s="7">
        <f>'[1]2007'!F35</f>
        <v>35192</v>
      </c>
      <c r="D28" s="7">
        <f>'[1]2007'!E35</f>
        <v>88201377.000000447</v>
      </c>
      <c r="E28" s="7">
        <f>'[1]2008'!F48</f>
        <v>35213</v>
      </c>
      <c r="F28" s="7">
        <f>'[1]2008'!E48</f>
        <v>86493178.000000536</v>
      </c>
      <c r="G28" s="7">
        <f>'[1]2009'!F33</f>
        <v>35173</v>
      </c>
      <c r="H28" s="7">
        <f>'[1]2009'!E33</f>
        <v>85356541.000000313</v>
      </c>
      <c r="I28" s="7">
        <f>'[1]2010'!F35</f>
        <v>34915</v>
      </c>
      <c r="J28" s="7">
        <f>'[1]2010'!E35</f>
        <v>76400142.000000104</v>
      </c>
      <c r="K28" s="7">
        <f>'[1]2011'!F33</f>
        <v>34814</v>
      </c>
      <c r="L28" s="7">
        <f>'[1]2011'!E33</f>
        <v>73432948.999999985</v>
      </c>
      <c r="M28" s="7">
        <f>'[1]2012'!F33</f>
        <v>34133</v>
      </c>
      <c r="N28" s="7">
        <f>'[1]2012'!E33</f>
        <v>69346169.000000164</v>
      </c>
      <c r="O28" s="7">
        <f>'[1]2013'!T142</f>
        <v>34682</v>
      </c>
      <c r="P28" s="7">
        <f>'[1]2013'!S142</f>
        <v>68498329.000000462</v>
      </c>
    </row>
    <row r="29" spans="2:41" ht="14.25" hidden="1" customHeight="1" outlineLevel="1" x14ac:dyDescent="0.25">
      <c r="B29" s="15" t="s">
        <v>51</v>
      </c>
      <c r="C29" s="7">
        <f>SUM(C24:C28)</f>
        <v>45258</v>
      </c>
      <c r="D29" s="7">
        <f>SUM(D24:D28)</f>
        <v>723626929.99999952</v>
      </c>
      <c r="E29" s="7">
        <f t="shared" ref="E29:P29" si="4">SUM(E24:E28)</f>
        <v>45327</v>
      </c>
      <c r="F29" s="7">
        <f t="shared" si="4"/>
        <v>713967004.99999952</v>
      </c>
      <c r="G29" s="7">
        <f t="shared" si="4"/>
        <v>45322</v>
      </c>
      <c r="H29" s="7">
        <f t="shared" si="4"/>
        <v>665098601.99999976</v>
      </c>
      <c r="I29" s="7">
        <f t="shared" si="4"/>
        <v>45114</v>
      </c>
      <c r="J29" s="7">
        <f t="shared" si="4"/>
        <v>657340517</v>
      </c>
      <c r="K29" s="7">
        <f t="shared" si="4"/>
        <v>45023</v>
      </c>
      <c r="L29" s="7">
        <f t="shared" si="4"/>
        <v>627536136.99999988</v>
      </c>
      <c r="M29" s="7">
        <f t="shared" si="4"/>
        <v>44302</v>
      </c>
      <c r="N29" s="7">
        <f t="shared" si="4"/>
        <v>630021489.00000012</v>
      </c>
      <c r="O29" s="7">
        <f t="shared" si="4"/>
        <v>44998</v>
      </c>
      <c r="P29" s="7">
        <f t="shared" si="4"/>
        <v>612003325.00000083</v>
      </c>
    </row>
    <row r="30" spans="2:41" ht="15" customHeight="1" collapsed="1" x14ac:dyDescent="0.25">
      <c r="B30" s="13" t="s">
        <v>140</v>
      </c>
      <c r="C30" s="7">
        <f>'[1]2007'!K6</f>
        <v>21502</v>
      </c>
      <c r="D30" s="7">
        <f>'[1]2007'!K7</f>
        <v>461148127</v>
      </c>
      <c r="E30" s="7">
        <f>'[1]2008'!K6</f>
        <v>23477</v>
      </c>
      <c r="F30" s="7">
        <f>'[1]2008'!K7</f>
        <v>488749480</v>
      </c>
      <c r="G30" s="7">
        <f>'[1]2009'!K6</f>
        <v>25631</v>
      </c>
      <c r="H30" s="7">
        <f>'[1]2009'!K7</f>
        <v>468945709</v>
      </c>
      <c r="I30" s="7">
        <f>'[1]2010'!K6</f>
        <v>27610</v>
      </c>
      <c r="J30" s="7">
        <f>'[1]2010'!K7</f>
        <v>471105567</v>
      </c>
      <c r="K30" s="7">
        <f>'[1]2011'!K6</f>
        <v>29478</v>
      </c>
      <c r="L30" s="7">
        <f>'[1]2011'!K7</f>
        <v>463089216</v>
      </c>
      <c r="M30" s="7">
        <f>'[1]2012'!K6</f>
        <v>30589</v>
      </c>
      <c r="N30" s="7">
        <f>'[1]2012'!K7</f>
        <v>424720759</v>
      </c>
      <c r="O30" s="7">
        <f>'[1]2013'!K6</f>
        <v>32250</v>
      </c>
      <c r="P30" s="7">
        <f>'[1]2013'!K7</f>
        <v>413357231</v>
      </c>
    </row>
    <row r="31" spans="2:41" ht="15" hidden="1" customHeight="1" outlineLevel="1" x14ac:dyDescent="0.25">
      <c r="B31" s="15" t="s">
        <v>47</v>
      </c>
      <c r="C31" s="7">
        <f>'[1]2007'!H30+'[1]2007'!H34</f>
        <v>7173</v>
      </c>
      <c r="D31" s="7">
        <f>'[1]2007'!G30+'[1]2007'!G34</f>
        <v>169512375.99999949</v>
      </c>
      <c r="E31" s="7">
        <f>'[1]2008'!H43+'[1]2008'!H47</f>
        <v>7541</v>
      </c>
      <c r="F31" s="7">
        <f>'[1]2008'!G43+'[1]2008'!G47</f>
        <v>177447845.99999985</v>
      </c>
      <c r="G31" s="7">
        <f>'[1]2009'!H28+'[1]2009'!H32</f>
        <v>7831</v>
      </c>
      <c r="H31" s="7">
        <f>'[1]2009'!G28+'[1]2009'!G32</f>
        <v>177815292.00000024</v>
      </c>
      <c r="I31" s="7">
        <f>SUM('[1]2010'!H30+'[1]2010'!H34)</f>
        <v>8031</v>
      </c>
      <c r="J31" s="7">
        <f>SUM('[1]2010'!G30+'[1]2010'!G34)</f>
        <v>175797864.00000006</v>
      </c>
      <c r="K31" s="7">
        <f>'[1]2011'!H28+'[1]2011'!H32</f>
        <v>8307</v>
      </c>
      <c r="L31" s="7">
        <f>'[1]2011'!G28+'[1]2011'!G32</f>
        <v>150415610.99999928</v>
      </c>
      <c r="M31" s="7">
        <f>'[1]2012'!H28+'[1]2012'!H32+'[1]2012'!H34</f>
        <v>7766</v>
      </c>
      <c r="N31" s="7">
        <f>'[1]2012'!G28+'[1]2012'!G32+'[1]2012'!G34</f>
        <v>152634560.99999967</v>
      </c>
      <c r="O31" s="7">
        <f>'[1]2013'!V137+'[1]2013'!V141</f>
        <v>8066</v>
      </c>
      <c r="P31" s="7">
        <f>'[1]2013'!U137+'[1]2013'!U141</f>
        <v>151866008.99999976</v>
      </c>
    </row>
    <row r="32" spans="2:41" ht="15" hidden="1" customHeight="1" outlineLevel="1" x14ac:dyDescent="0.25">
      <c r="B32" s="15" t="s">
        <v>79</v>
      </c>
      <c r="C32" s="7">
        <f>'[1]2007'!H31</f>
        <v>924</v>
      </c>
      <c r="D32" s="7">
        <f>'[1]2007'!G31</f>
        <v>204380945</v>
      </c>
      <c r="E32" s="7">
        <f>'[1]2008'!H44</f>
        <v>946</v>
      </c>
      <c r="F32" s="7">
        <f>'[1]2008'!G44</f>
        <v>220381299.00000045</v>
      </c>
      <c r="G32" s="7">
        <f>'[1]2009'!H29</f>
        <v>958</v>
      </c>
      <c r="H32" s="7">
        <f>'[1]2009'!G29</f>
        <v>201058340.00000012</v>
      </c>
      <c r="I32" s="7">
        <f>'[1]2010'!H31</f>
        <v>977</v>
      </c>
      <c r="J32" s="7">
        <f>'[1]2010'!G31</f>
        <v>205598826.99999964</v>
      </c>
      <c r="K32" s="7">
        <f>'[1]2011'!H29</f>
        <v>988</v>
      </c>
      <c r="L32" s="7">
        <f>'[1]2011'!G29</f>
        <v>220589430.99999961</v>
      </c>
      <c r="M32" s="7">
        <f>'[1]2012'!H29</f>
        <v>1258</v>
      </c>
      <c r="N32" s="7">
        <f>'[1]2012'!G29</f>
        <v>170183362.00000009</v>
      </c>
      <c r="O32" s="7">
        <f>'[1]2013'!V138</f>
        <v>1301</v>
      </c>
      <c r="P32" s="7">
        <f>'[1]2013'!U138</f>
        <v>163088373.99999985</v>
      </c>
    </row>
    <row r="33" spans="2:41" ht="15" hidden="1" customHeight="1" outlineLevel="1" x14ac:dyDescent="0.25">
      <c r="B33" s="15" t="s">
        <v>134</v>
      </c>
      <c r="C33" s="7">
        <f>'[1]2007'!H32</f>
        <v>617</v>
      </c>
      <c r="D33" s="7">
        <f>'[1]2007'!G32</f>
        <v>53244005.999999978</v>
      </c>
      <c r="E33" s="7">
        <f>'[1]2008'!H45</f>
        <v>638</v>
      </c>
      <c r="F33" s="7">
        <f>'[1]2008'!G45</f>
        <v>54526868.000000015</v>
      </c>
      <c r="G33" s="7">
        <f>'[1]2009'!H30</f>
        <v>647</v>
      </c>
      <c r="H33" s="7">
        <f>'[1]2009'!G30</f>
        <v>51965176.000000097</v>
      </c>
      <c r="I33" s="7">
        <f>'[1]2010'!H32</f>
        <v>654</v>
      </c>
      <c r="J33" s="7">
        <f>'[1]2010'!G32</f>
        <v>50697945</v>
      </c>
      <c r="K33" s="7">
        <f>'[1]2011'!H30</f>
        <v>662</v>
      </c>
      <c r="L33" s="7">
        <f>'[1]2011'!G30</f>
        <v>53012863.999999933</v>
      </c>
      <c r="M33" s="7">
        <f>'[1]2012'!H30</f>
        <v>770</v>
      </c>
      <c r="N33" s="7">
        <f>'[1]2012'!G30</f>
        <v>59278554.000000022</v>
      </c>
      <c r="O33" s="7">
        <f>'[1]2013'!V139</f>
        <v>789</v>
      </c>
      <c r="P33" s="7">
        <f>'[1]2013'!U139</f>
        <v>55338277.000000015</v>
      </c>
      <c r="AG33" s="12"/>
      <c r="AH33" s="12"/>
      <c r="AI33" s="12"/>
      <c r="AJ33" s="12"/>
      <c r="AK33" s="12"/>
      <c r="AL33" s="12"/>
      <c r="AM33" s="12"/>
      <c r="AN33" s="12"/>
      <c r="AO33" s="12"/>
    </row>
    <row r="34" spans="2:41" ht="15" hidden="1" customHeight="1" outlineLevel="1" x14ac:dyDescent="0.25">
      <c r="B34" s="15" t="s">
        <v>135</v>
      </c>
      <c r="C34" s="7">
        <f>'[1]2007'!H33</f>
        <v>353</v>
      </c>
      <c r="D34" s="7">
        <f>'[1]2007'!G33</f>
        <v>12116635.999999994</v>
      </c>
      <c r="E34" s="7">
        <f>'[1]2008'!H46</f>
        <v>352</v>
      </c>
      <c r="F34" s="7">
        <f>'[1]2008'!G46</f>
        <v>13010479.999999998</v>
      </c>
      <c r="G34" s="7">
        <f>'[1]2009'!H31</f>
        <v>356</v>
      </c>
      <c r="H34" s="7">
        <f>'[1]2009'!G31</f>
        <v>12809128.999999993</v>
      </c>
      <c r="I34" s="7">
        <f>'[1]2010'!H33</f>
        <v>362</v>
      </c>
      <c r="J34" s="7">
        <f>'[1]2010'!G33</f>
        <v>12866543.000000007</v>
      </c>
      <c r="K34" s="7">
        <f>'[1]2011'!H31</f>
        <v>360</v>
      </c>
      <c r="L34" s="7">
        <f>'[1]2011'!G31</f>
        <v>11548469.999999996</v>
      </c>
      <c r="M34" s="7">
        <f>'[1]2012'!H31</f>
        <v>446</v>
      </c>
      <c r="N34" s="7">
        <f>'[1]2012'!G31</f>
        <v>14386942.000000007</v>
      </c>
      <c r="O34" s="7">
        <f>'[1]2013'!V140</f>
        <v>430</v>
      </c>
      <c r="P34" s="7">
        <f>'[1]2013'!U140</f>
        <v>14275190.000000002</v>
      </c>
      <c r="AG34" s="12"/>
      <c r="AH34" s="12"/>
      <c r="AI34" s="12"/>
      <c r="AJ34" s="12"/>
      <c r="AK34" s="12"/>
      <c r="AL34" s="12"/>
      <c r="AM34" s="12"/>
      <c r="AN34" s="12"/>
      <c r="AO34" s="12"/>
    </row>
    <row r="35" spans="2:41" ht="15" hidden="1" customHeight="1" outlineLevel="1" x14ac:dyDescent="0.25">
      <c r="B35" s="15" t="s">
        <v>5</v>
      </c>
      <c r="C35" s="7">
        <f>'[1]2007'!H35</f>
        <v>12435</v>
      </c>
      <c r="D35" s="7">
        <f>'[1]2007'!G35</f>
        <v>21894163.999999981</v>
      </c>
      <c r="E35" s="7">
        <f>'[1]2008'!H48</f>
        <v>14000</v>
      </c>
      <c r="F35" s="7">
        <f>'[1]2008'!G48</f>
        <v>23382986.999999933</v>
      </c>
      <c r="G35" s="7">
        <f>'[1]2009'!H33</f>
        <v>15839</v>
      </c>
      <c r="H35" s="7">
        <f>'[1]2009'!G33</f>
        <v>25297771.999999929</v>
      </c>
      <c r="I35" s="7">
        <f>'[1]2010'!H35</f>
        <v>17586</v>
      </c>
      <c r="J35" s="7">
        <f>'[1]2010'!G35</f>
        <v>26144388.000000205</v>
      </c>
      <c r="K35" s="7">
        <f>'[1]2011'!H33</f>
        <v>19161</v>
      </c>
      <c r="L35" s="7">
        <f>'[1]2011'!G33</f>
        <v>27522839.999999981</v>
      </c>
      <c r="M35" s="7">
        <f>'[1]2012'!H33</f>
        <v>20349</v>
      </c>
      <c r="N35" s="7">
        <f>'[1]2012'!G33</f>
        <v>28237339.999999847</v>
      </c>
      <c r="O35" s="7">
        <f>'[1]2013'!V142</f>
        <v>21664</v>
      </c>
      <c r="P35" s="7">
        <f>'[1]2013'!U142</f>
        <v>28789380.999999989</v>
      </c>
      <c r="AG35" s="12"/>
      <c r="AH35" s="12"/>
      <c r="AI35" s="12"/>
      <c r="AJ35" s="12"/>
      <c r="AK35" s="12"/>
      <c r="AL35" s="12"/>
      <c r="AM35" s="12"/>
      <c r="AN35" s="12"/>
      <c r="AO35" s="12"/>
    </row>
    <row r="36" spans="2:41" ht="15" hidden="1" customHeight="1" outlineLevel="1" x14ac:dyDescent="0.25">
      <c r="B36" s="15" t="s">
        <v>51</v>
      </c>
      <c r="C36" s="7">
        <f>SUM(C31:C35)</f>
        <v>21502</v>
      </c>
      <c r="D36" s="7">
        <f>SUM(D31:D35)</f>
        <v>461148126.99999952</v>
      </c>
      <c r="E36" s="7">
        <f t="shared" ref="E36:P36" si="5">SUM(E31:E35)</f>
        <v>23477</v>
      </c>
      <c r="F36" s="7">
        <f t="shared" si="5"/>
        <v>488749480.00000024</v>
      </c>
      <c r="G36" s="7">
        <f t="shared" si="5"/>
        <v>25631</v>
      </c>
      <c r="H36" s="7">
        <f t="shared" si="5"/>
        <v>468945709.00000042</v>
      </c>
      <c r="I36" s="7">
        <f t="shared" si="5"/>
        <v>27610</v>
      </c>
      <c r="J36" s="7">
        <f t="shared" si="5"/>
        <v>471105566.99999988</v>
      </c>
      <c r="K36" s="7">
        <f t="shared" si="5"/>
        <v>29478</v>
      </c>
      <c r="L36" s="7">
        <f t="shared" si="5"/>
        <v>463089215.99999887</v>
      </c>
      <c r="M36" s="7">
        <f t="shared" si="5"/>
        <v>30589</v>
      </c>
      <c r="N36" s="7">
        <f t="shared" si="5"/>
        <v>424720758.99999958</v>
      </c>
      <c r="O36" s="7">
        <f t="shared" si="5"/>
        <v>32250</v>
      </c>
      <c r="P36" s="7">
        <f t="shared" si="5"/>
        <v>413357230.99999964</v>
      </c>
      <c r="R36" s="12"/>
      <c r="U36" s="14"/>
      <c r="V36" s="14"/>
      <c r="W36" s="14"/>
      <c r="Z36" s="14"/>
      <c r="AA36" s="14"/>
      <c r="AB36" s="14"/>
      <c r="AC36" s="14"/>
      <c r="AD36" s="14"/>
      <c r="AE36" s="12"/>
      <c r="AF36" s="14"/>
      <c r="AG36" s="14"/>
      <c r="AH36" s="14"/>
      <c r="AI36" s="14"/>
      <c r="AJ36" s="14"/>
      <c r="AK36" s="14"/>
      <c r="AL36" s="14"/>
      <c r="AM36" s="14"/>
      <c r="AN36" s="12"/>
      <c r="AO36" s="12"/>
    </row>
    <row r="37" spans="2:41" collapsed="1" x14ac:dyDescent="0.25">
      <c r="B37" s="13" t="s">
        <v>141</v>
      </c>
      <c r="C37" s="7">
        <f>'[1]2007'!K8</f>
        <v>3236</v>
      </c>
      <c r="D37" s="7">
        <f>'[1]2007'!K9</f>
        <v>99162770</v>
      </c>
      <c r="E37" s="7">
        <f>'[1]2008'!K8</f>
        <v>3192</v>
      </c>
      <c r="F37" s="7">
        <f>'[1]2008'!K9</f>
        <v>104479865</v>
      </c>
      <c r="G37" s="7">
        <f>'[1]2009'!K8</f>
        <v>3145</v>
      </c>
      <c r="H37" s="7">
        <f>'[1]2009'!K9</f>
        <v>97435882</v>
      </c>
      <c r="I37" s="7">
        <f>'[1]2010'!K8</f>
        <v>3072</v>
      </c>
      <c r="J37" s="7">
        <f>'[1]2010'!K9</f>
        <v>93621504</v>
      </c>
      <c r="K37" s="7">
        <f>'[1]2011'!K8</f>
        <v>3041</v>
      </c>
      <c r="L37" s="7">
        <f>'[1]2011'!K9</f>
        <v>112252096</v>
      </c>
      <c r="M37" s="7">
        <f>'[1]2012'!K8</f>
        <v>2959</v>
      </c>
      <c r="N37" s="7">
        <f>'[1]2012'!K9</f>
        <v>113270755</v>
      </c>
      <c r="O37" s="7">
        <f>'[1]2013'!K8</f>
        <v>2985</v>
      </c>
      <c r="P37" s="7">
        <f>'[1]2013'!K9</f>
        <v>126344321</v>
      </c>
      <c r="R37" s="12"/>
      <c r="AE37" s="12"/>
      <c r="AF37" s="14"/>
      <c r="AG37" s="14"/>
      <c r="AH37" s="14"/>
      <c r="AI37" s="14"/>
      <c r="AJ37" s="14"/>
      <c r="AK37" s="14"/>
      <c r="AL37" s="14"/>
      <c r="AM37" s="14"/>
      <c r="AN37" s="12"/>
      <c r="AO37" s="12"/>
    </row>
    <row r="38" spans="2:41" hidden="1" outlineLevel="1" x14ac:dyDescent="0.25">
      <c r="B38" s="15" t="s">
        <v>47</v>
      </c>
      <c r="C38" s="7">
        <f>'[1]2007'!J30+'[1]2007'!J34</f>
        <v>722</v>
      </c>
      <c r="D38" s="7">
        <f>'[1]2007'!I30+'[1]2007'!I34</f>
        <v>11860671.999999993</v>
      </c>
      <c r="E38" s="7">
        <f>'[1]2008'!J43+'[1]2008'!J47</f>
        <v>721</v>
      </c>
      <c r="F38" s="7">
        <f>'[1]2008'!I43+'[1]2008'!I47</f>
        <v>13194218.999999993</v>
      </c>
      <c r="G38" s="7">
        <f>'[1]2009'!J28+'[1]2009'!J32</f>
        <v>741</v>
      </c>
      <c r="H38" s="7">
        <f>'[1]2009'!I28+'[1]2009'!I32</f>
        <v>14040276.999999991</v>
      </c>
      <c r="I38" s="7">
        <f>SUM('[1]2010'!J30+'[1]2010'!J34)</f>
        <v>734</v>
      </c>
      <c r="J38" s="7">
        <f>SUM('[1]2010'!I30+'[1]2010'!I34)</f>
        <v>18270339.999999985</v>
      </c>
      <c r="K38" s="7">
        <f>'[1]2011'!J28+'[1]2011'!J32</f>
        <v>739</v>
      </c>
      <c r="L38" s="7">
        <f>'[1]2011'!I28+'[1]2011'!I32</f>
        <v>24094873.000000019</v>
      </c>
      <c r="M38" s="7">
        <f>'[1]2012'!J28+'[1]2012'!J32+'[1]2012'!J34</f>
        <v>709</v>
      </c>
      <c r="N38" s="7">
        <f>'[1]2012'!I28+'[1]2012'!I32+'[1]2012'!I34</f>
        <v>11669349.000000007</v>
      </c>
      <c r="O38" s="7">
        <f>'[1]2013'!X$137+'[1]2013'!X$141</f>
        <v>738</v>
      </c>
      <c r="P38" s="7">
        <f>'[1]2013'!W$137+'[1]2013'!W$141</f>
        <v>17666435.999999989</v>
      </c>
      <c r="R38" s="12"/>
      <c r="AE38" s="12"/>
      <c r="AF38" s="14"/>
      <c r="AG38" s="14"/>
      <c r="AH38" s="14"/>
      <c r="AI38" s="14"/>
      <c r="AJ38" s="14"/>
      <c r="AK38" s="14"/>
      <c r="AL38" s="14"/>
      <c r="AM38" s="14"/>
      <c r="AN38" s="12"/>
      <c r="AO38" s="12"/>
    </row>
    <row r="39" spans="2:41" hidden="1" outlineLevel="1" x14ac:dyDescent="0.25">
      <c r="B39" s="15" t="s">
        <v>79</v>
      </c>
      <c r="C39" s="7">
        <f>'[1]2007'!J31</f>
        <v>91</v>
      </c>
      <c r="D39" s="7">
        <f>'[1]2007'!I31</f>
        <v>72485746.999999985</v>
      </c>
      <c r="E39" s="7">
        <f>'[1]2008'!J44</f>
        <v>92</v>
      </c>
      <c r="F39" s="7">
        <f>'[1]2008'!I44</f>
        <v>76814660.999999985</v>
      </c>
      <c r="G39" s="7">
        <f>'[1]2009'!J29</f>
        <v>92</v>
      </c>
      <c r="H39" s="7">
        <f>'[1]2009'!I29</f>
        <v>69608771.999999985</v>
      </c>
      <c r="I39" s="7">
        <f>'[1]2010'!J31</f>
        <v>95</v>
      </c>
      <c r="J39" s="7">
        <f>'[1]2010'!I31</f>
        <v>62219667.000000007</v>
      </c>
      <c r="K39" s="7">
        <f>'[1]2011'!J29</f>
        <v>95</v>
      </c>
      <c r="L39" s="7">
        <f>'[1]2011'!I29</f>
        <v>75074290</v>
      </c>
      <c r="M39" s="7">
        <f>'[1]2012'!J29</f>
        <v>99</v>
      </c>
      <c r="N39" s="7">
        <f>'[1]2012'!I29</f>
        <v>87167223</v>
      </c>
      <c r="O39" s="7">
        <f>'[1]2013'!X$138</f>
        <v>97</v>
      </c>
      <c r="P39" s="7">
        <f>'[1]2013'!W$138</f>
        <v>94526557.000000015</v>
      </c>
      <c r="R39" s="12"/>
      <c r="AE39" s="12"/>
      <c r="AF39" s="14"/>
      <c r="AG39" s="14"/>
      <c r="AH39" s="14"/>
      <c r="AI39" s="14"/>
      <c r="AJ39" s="14"/>
      <c r="AK39" s="14"/>
      <c r="AL39" s="14"/>
      <c r="AM39" s="14"/>
      <c r="AN39" s="12"/>
      <c r="AO39" s="12"/>
    </row>
    <row r="40" spans="2:41" hidden="1" outlineLevel="1" x14ac:dyDescent="0.25">
      <c r="B40" s="15" t="s">
        <v>134</v>
      </c>
      <c r="C40" s="7">
        <f>'[1]2007'!J32</f>
        <v>71</v>
      </c>
      <c r="D40" s="7">
        <f>'[1]2007'!I32</f>
        <v>7353420</v>
      </c>
      <c r="E40" s="7">
        <f>'[1]2008'!J45</f>
        <v>77</v>
      </c>
      <c r="F40" s="7">
        <f>'[1]2008'!I45</f>
        <v>7261372.9999999991</v>
      </c>
      <c r="G40" s="7">
        <f>'[1]2009'!J30</f>
        <v>77</v>
      </c>
      <c r="H40" s="7">
        <f>'[1]2009'!I30</f>
        <v>7141669.9999999972</v>
      </c>
      <c r="I40" s="7">
        <f>'[1]2010'!J32</f>
        <v>84</v>
      </c>
      <c r="J40" s="7">
        <f>'[1]2010'!I32</f>
        <v>6790727.9999999972</v>
      </c>
      <c r="K40" s="7">
        <f>'[1]2011'!J30</f>
        <v>88</v>
      </c>
      <c r="L40" s="7">
        <f>'[1]2011'!I30</f>
        <v>7131701</v>
      </c>
      <c r="M40" s="7">
        <f>'[1]2012'!J30</f>
        <v>107</v>
      </c>
      <c r="N40" s="7">
        <f>'[1]2012'!I30</f>
        <v>8620368</v>
      </c>
      <c r="O40" s="7">
        <f>'[1]2013'!X$139</f>
        <v>109</v>
      </c>
      <c r="P40" s="7">
        <f>'[1]2013'!W$139</f>
        <v>8591299.0000000037</v>
      </c>
      <c r="R40" s="12"/>
      <c r="AE40" s="12"/>
      <c r="AF40" s="14"/>
      <c r="AG40" s="14"/>
      <c r="AH40" s="14"/>
      <c r="AI40" s="14"/>
      <c r="AJ40" s="14"/>
      <c r="AK40" s="14"/>
      <c r="AL40" s="14"/>
      <c r="AM40" s="14"/>
      <c r="AN40" s="12"/>
      <c r="AO40" s="12"/>
    </row>
    <row r="41" spans="2:41" hidden="1" outlineLevel="1" x14ac:dyDescent="0.25">
      <c r="B41" s="15" t="s">
        <v>135</v>
      </c>
      <c r="C41" s="7">
        <f>'[1]2007'!J33</f>
        <v>45</v>
      </c>
      <c r="D41" s="7">
        <f>'[1]2007'!I33</f>
        <v>1246186</v>
      </c>
      <c r="E41" s="7">
        <f>'[1]2008'!J46</f>
        <v>43</v>
      </c>
      <c r="F41" s="7">
        <f>'[1]2008'!I46</f>
        <v>1206202</v>
      </c>
      <c r="G41" s="7">
        <f>'[1]2009'!J31</f>
        <v>40</v>
      </c>
      <c r="H41" s="7">
        <f>'[1]2009'!I31</f>
        <v>1076074.9999999998</v>
      </c>
      <c r="I41" s="7">
        <f>'[1]2010'!J33</f>
        <v>34</v>
      </c>
      <c r="J41" s="7">
        <f>'[1]2010'!I33</f>
        <v>983592.00000000023</v>
      </c>
      <c r="K41" s="7">
        <f>'[1]2011'!J31</f>
        <v>30</v>
      </c>
      <c r="L41" s="7">
        <f>'[1]2011'!I31</f>
        <v>925037</v>
      </c>
      <c r="M41" s="7">
        <f>'[1]2012'!J31</f>
        <v>30</v>
      </c>
      <c r="N41" s="7">
        <f>'[1]2012'!I31</f>
        <v>970641.99999999988</v>
      </c>
      <c r="O41" s="7">
        <f>'[1]2013'!X$140</f>
        <v>29</v>
      </c>
      <c r="P41" s="7">
        <f>'[1]2013'!W$140</f>
        <v>765591.00000000023</v>
      </c>
      <c r="R41" s="12"/>
      <c r="AE41" s="12"/>
      <c r="AF41" s="14"/>
      <c r="AG41" s="14"/>
      <c r="AH41" s="14"/>
      <c r="AI41" s="14"/>
      <c r="AJ41" s="14"/>
      <c r="AK41" s="14"/>
      <c r="AL41" s="14"/>
      <c r="AM41" s="14"/>
      <c r="AN41" s="12"/>
      <c r="AO41" s="12"/>
    </row>
    <row r="42" spans="2:41" hidden="1" outlineLevel="1" x14ac:dyDescent="0.25">
      <c r="B42" s="15" t="s">
        <v>5</v>
      </c>
      <c r="C42" s="7">
        <f>'[1]2007'!J35</f>
        <v>2307</v>
      </c>
      <c r="D42" s="7">
        <f>'[1]2007'!I35</f>
        <v>6216744.9999999804</v>
      </c>
      <c r="E42" s="7">
        <f>'[1]2008'!J48</f>
        <v>2259</v>
      </c>
      <c r="F42" s="7">
        <f>'[1]2008'!I48</f>
        <v>6003410.0000000121</v>
      </c>
      <c r="G42" s="7">
        <f>'[1]2009'!J33</f>
        <v>2195</v>
      </c>
      <c r="H42" s="7">
        <f>'[1]2009'!I33</f>
        <v>5569088.0000000047</v>
      </c>
      <c r="I42" s="7">
        <f>'[1]2010'!J35</f>
        <v>2125</v>
      </c>
      <c r="J42" s="7">
        <f>'[1]2010'!I35</f>
        <v>5357177.0000000084</v>
      </c>
      <c r="K42" s="7">
        <f>'[1]2011'!J33</f>
        <v>2089</v>
      </c>
      <c r="L42" s="7">
        <f>'[1]2011'!I33</f>
        <v>5026194.9999999851</v>
      </c>
      <c r="M42" s="7">
        <f>'[1]2012'!J33</f>
        <v>2014</v>
      </c>
      <c r="N42" s="7">
        <f>'[1]2012'!I33</f>
        <v>4843172.9999999963</v>
      </c>
      <c r="O42" s="7">
        <f>'[1]2013'!X$142</f>
        <v>2012</v>
      </c>
      <c r="P42" s="7">
        <f>'[1]2013'!W$142</f>
        <v>4794437.9999999925</v>
      </c>
      <c r="R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2:41" hidden="1" outlineLevel="1" x14ac:dyDescent="0.25">
      <c r="B43" s="15" t="s">
        <v>51</v>
      </c>
      <c r="C43" s="7">
        <f>SUM(C38:C42)</f>
        <v>3236</v>
      </c>
      <c r="D43" s="7">
        <f>SUM(D38:D42)</f>
        <v>99162769.999999955</v>
      </c>
      <c r="E43" s="7">
        <f t="shared" ref="E43:P43" si="6">SUM(E38:E42)</f>
        <v>3192</v>
      </c>
      <c r="F43" s="7">
        <f t="shared" si="6"/>
        <v>104479864.99999999</v>
      </c>
      <c r="G43" s="7">
        <f t="shared" si="6"/>
        <v>3145</v>
      </c>
      <c r="H43" s="7">
        <f t="shared" si="6"/>
        <v>97435881.99999997</v>
      </c>
      <c r="I43" s="7">
        <f t="shared" si="6"/>
        <v>3072</v>
      </c>
      <c r="J43" s="7">
        <f t="shared" si="6"/>
        <v>93621504.000000015</v>
      </c>
      <c r="K43" s="7">
        <f t="shared" si="6"/>
        <v>3041</v>
      </c>
      <c r="L43" s="7">
        <f t="shared" si="6"/>
        <v>112252096</v>
      </c>
      <c r="M43" s="7">
        <f t="shared" si="6"/>
        <v>2959</v>
      </c>
      <c r="N43" s="7">
        <f t="shared" si="6"/>
        <v>113270755</v>
      </c>
      <c r="O43" s="7">
        <f t="shared" si="6"/>
        <v>2985</v>
      </c>
      <c r="P43" s="7">
        <f t="shared" si="6"/>
        <v>126344321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4"/>
      <c r="AE43" s="14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2:41" collapsed="1" x14ac:dyDescent="0.25">
      <c r="B44" s="13" t="s">
        <v>142</v>
      </c>
      <c r="C44" s="7">
        <f>'[1]2007'!K10</f>
        <v>7262</v>
      </c>
      <c r="D44" s="7">
        <f>'[1]2007'!K11</f>
        <v>521439783</v>
      </c>
      <c r="E44" s="7">
        <f>'[1]2008'!K10</f>
        <v>7560</v>
      </c>
      <c r="F44" s="7">
        <f>'[1]2008'!K11</f>
        <v>533376066</v>
      </c>
      <c r="G44" s="7">
        <f>'[1]2009'!K10</f>
        <v>7780</v>
      </c>
      <c r="H44" s="7">
        <f>'[1]2009'!K11</f>
        <v>519042931</v>
      </c>
      <c r="I44" s="7">
        <f>'[1]2010'!K10</f>
        <v>7954</v>
      </c>
      <c r="J44" s="7">
        <f>'[1]2010'!K11</f>
        <v>521922272</v>
      </c>
      <c r="K44" s="7">
        <f>'[1]2011'!K10</f>
        <v>8151</v>
      </c>
      <c r="L44" s="7">
        <f>'[1]2011'!K11</f>
        <v>529332057</v>
      </c>
      <c r="M44" s="7">
        <f>'[1]2012'!K10</f>
        <v>8388</v>
      </c>
      <c r="N44" s="7">
        <f>'[1]2012'!K11</f>
        <v>520651735</v>
      </c>
      <c r="O44" s="7">
        <f>'[1]2013'!K10</f>
        <v>8761</v>
      </c>
      <c r="P44" s="7">
        <f>'[1]2013'!K11</f>
        <v>504710084</v>
      </c>
      <c r="R44" s="14"/>
      <c r="S44" s="14"/>
      <c r="T44" s="12"/>
      <c r="U44" s="12"/>
      <c r="V44" s="12"/>
      <c r="W44" s="12"/>
    </row>
    <row r="45" spans="2:41" hidden="1" outlineLevel="1" x14ac:dyDescent="0.25">
      <c r="B45" s="15" t="s">
        <v>47</v>
      </c>
      <c r="C45" s="7">
        <f>'[1]2007'!L30+'[1]2007'!L34</f>
        <v>3483</v>
      </c>
      <c r="D45" s="7">
        <f>'[1]2007'!K30+'[1]2007'!K34</f>
        <v>103633362.00000019</v>
      </c>
      <c r="E45" s="7">
        <f>'[1]2008'!L43+'[1]2008'!L47</f>
        <v>3589</v>
      </c>
      <c r="F45" s="7">
        <f>'[1]2008'!K43+'[1]2008'!K47</f>
        <v>110801462.00000003</v>
      </c>
      <c r="G45" s="7">
        <f>'[1]2009'!L28+'[1]2009'!L32</f>
        <v>3671</v>
      </c>
      <c r="H45" s="7">
        <f>'[1]2009'!K28+'[1]2009'!K32</f>
        <v>112713999.99999985</v>
      </c>
      <c r="I45" s="7">
        <f>SUM('[1]2010'!L30+'[1]2010'!L34)</f>
        <v>3726</v>
      </c>
      <c r="J45" s="7">
        <f>SUM('[1]2010'!K30+'[1]2010'!K34)</f>
        <v>112725954.99999993</v>
      </c>
      <c r="K45" s="7">
        <f>'[1]2011'!L28+'[1]2011'!L32</f>
        <v>3772</v>
      </c>
      <c r="L45" s="7">
        <f>'[1]2011'!K28+'[1]2011'!K32</f>
        <v>83288963.000000104</v>
      </c>
      <c r="M45" s="7">
        <f>'[1]2012'!L28+'[1]2012'!L32+'[1]2012'!L34</f>
        <v>3552</v>
      </c>
      <c r="N45" s="7">
        <f>'[1]2012'!K28+'[1]2012'!K32+'[1]2012'!K34</f>
        <v>80017496.000000089</v>
      </c>
      <c r="O45" s="7">
        <f>'[1]2013'!Z$137+'[1]2013'!Z$141</f>
        <v>3704</v>
      </c>
      <c r="P45" s="7">
        <f>'[1]2013'!Y$137+'[1]2013'!Y$141</f>
        <v>81067213.999999911</v>
      </c>
      <c r="R45" s="14"/>
      <c r="S45" s="14"/>
      <c r="T45" s="12"/>
      <c r="U45" s="12"/>
      <c r="V45" s="12"/>
      <c r="W45" s="12"/>
    </row>
    <row r="46" spans="2:41" hidden="1" outlineLevel="1" x14ac:dyDescent="0.25">
      <c r="B46" s="15" t="s">
        <v>79</v>
      </c>
      <c r="C46" s="7">
        <f>'[1]2007'!L31</f>
        <v>901</v>
      </c>
      <c r="D46" s="7">
        <f>'[1]2007'!K31</f>
        <v>361694413.99999982</v>
      </c>
      <c r="E46" s="7">
        <f>'[1]2008'!L44</f>
        <v>902</v>
      </c>
      <c r="F46" s="7">
        <f>'[1]2008'!K44</f>
        <v>365605667.99999958</v>
      </c>
      <c r="G46" s="7">
        <f>'[1]2009'!L29</f>
        <v>895</v>
      </c>
      <c r="H46" s="7">
        <f>'[1]2009'!K29</f>
        <v>348373928.9999997</v>
      </c>
      <c r="I46" s="7">
        <f>'[1]2010'!L31</f>
        <v>912</v>
      </c>
      <c r="J46" s="7">
        <f>'[1]2010'!K31</f>
        <v>352165107.0000003</v>
      </c>
      <c r="K46" s="7">
        <f>'[1]2011'!L29</f>
        <v>918</v>
      </c>
      <c r="L46" s="7">
        <f>'[1]2011'!K29</f>
        <v>375100159.00000077</v>
      </c>
      <c r="M46" s="7">
        <f>'[1]2012'!L29</f>
        <v>1113</v>
      </c>
      <c r="N46" s="7">
        <f>'[1]2012'!K29</f>
        <v>364171666.00000012</v>
      </c>
      <c r="O46" s="7">
        <f>'[1]2013'!Z$138</f>
        <v>1139</v>
      </c>
      <c r="P46" s="7">
        <f>'[1]2013'!Y$138</f>
        <v>348044188</v>
      </c>
      <c r="R46" s="14"/>
      <c r="S46" s="14"/>
      <c r="T46" s="12"/>
      <c r="U46" s="12"/>
      <c r="V46" s="12"/>
      <c r="W46" s="12"/>
    </row>
    <row r="47" spans="2:41" hidden="1" outlineLevel="1" x14ac:dyDescent="0.25">
      <c r="B47" s="15" t="s">
        <v>134</v>
      </c>
      <c r="C47" s="7">
        <f>'[1]2007'!L32</f>
        <v>444</v>
      </c>
      <c r="D47" s="7">
        <f>'[1]2007'!K32</f>
        <v>40404489.999999993</v>
      </c>
      <c r="E47" s="7">
        <f>'[1]2008'!L45</f>
        <v>452</v>
      </c>
      <c r="F47" s="7">
        <f>'[1]2008'!K45</f>
        <v>41722512.000000022</v>
      </c>
      <c r="G47" s="7">
        <f>'[1]2009'!L30</f>
        <v>460</v>
      </c>
      <c r="H47" s="7">
        <f>'[1]2009'!K30</f>
        <v>42730625.999999948</v>
      </c>
      <c r="I47" s="7">
        <f>'[1]2010'!L32</f>
        <v>474</v>
      </c>
      <c r="J47" s="7">
        <f>'[1]2010'!K32</f>
        <v>41959433.000000015</v>
      </c>
      <c r="K47" s="7">
        <f>'[1]2011'!L30</f>
        <v>496</v>
      </c>
      <c r="L47" s="7">
        <f>'[1]2011'!K30</f>
        <v>56412985</v>
      </c>
      <c r="M47" s="7">
        <f>'[1]2012'!L30</f>
        <v>648</v>
      </c>
      <c r="N47" s="7">
        <f>'[1]2012'!K30</f>
        <v>62455439.00000003</v>
      </c>
      <c r="O47" s="7">
        <f>'[1]2013'!Z$139</f>
        <v>656</v>
      </c>
      <c r="P47" s="7">
        <f>'[1]2013'!Y$139</f>
        <v>61508332.000000007</v>
      </c>
      <c r="R47" s="14"/>
      <c r="S47" s="14"/>
      <c r="T47" s="12"/>
      <c r="U47" s="12"/>
      <c r="V47" s="12"/>
      <c r="W47" s="12"/>
    </row>
    <row r="48" spans="2:41" hidden="1" outlineLevel="1" x14ac:dyDescent="0.25">
      <c r="B48" s="15" t="s">
        <v>135</v>
      </c>
      <c r="C48" s="7">
        <f>'[1]2007'!L33</f>
        <v>332</v>
      </c>
      <c r="D48" s="7">
        <f>'[1]2007'!K33</f>
        <v>7984516.0000000075</v>
      </c>
      <c r="E48" s="7">
        <f>'[1]2008'!L46</f>
        <v>293</v>
      </c>
      <c r="F48" s="7">
        <f>'[1]2008'!K46</f>
        <v>7344994.9999999981</v>
      </c>
      <c r="G48" s="7">
        <f>'[1]2009'!L31</f>
        <v>283</v>
      </c>
      <c r="H48" s="7">
        <f>'[1]2009'!K31</f>
        <v>7141165</v>
      </c>
      <c r="I48" s="7">
        <f>'[1]2010'!L33</f>
        <v>265</v>
      </c>
      <c r="J48" s="7">
        <f>'[1]2010'!K33</f>
        <v>6942106.9999999981</v>
      </c>
      <c r="K48" s="7">
        <f>'[1]2011'!L31</f>
        <v>268</v>
      </c>
      <c r="L48" s="7">
        <f>'[1]2011'!K31</f>
        <v>6591244.9999999981</v>
      </c>
      <c r="M48" s="7">
        <f>'[1]2012'!L31</f>
        <v>331</v>
      </c>
      <c r="N48" s="7">
        <f>'[1]2012'!K31</f>
        <v>7959536.0000000028</v>
      </c>
      <c r="O48" s="7">
        <f>'[1]2013'!Z$140</f>
        <v>325</v>
      </c>
      <c r="P48" s="7">
        <f>'[1]2013'!Y$140</f>
        <v>7678705.0000000019</v>
      </c>
      <c r="R48" s="14"/>
      <c r="S48" s="14"/>
      <c r="T48" s="12"/>
      <c r="U48" s="12"/>
      <c r="V48" s="12"/>
      <c r="W48" s="12"/>
    </row>
    <row r="49" spans="2:31" hidden="1" outlineLevel="1" x14ac:dyDescent="0.25">
      <c r="B49" s="15" t="s">
        <v>5</v>
      </c>
      <c r="C49" s="7">
        <f>'[1]2007'!L35</f>
        <v>2102</v>
      </c>
      <c r="D49" s="7">
        <f>'[1]2007'!K35</f>
        <v>7723000.9999999953</v>
      </c>
      <c r="E49" s="7">
        <f>'[1]2008'!L48</f>
        <v>2324</v>
      </c>
      <c r="F49" s="7">
        <f>'[1]2008'!K48</f>
        <v>7901428.9999999981</v>
      </c>
      <c r="G49" s="7">
        <f>'[1]2009'!L33</f>
        <v>2471</v>
      </c>
      <c r="H49" s="7">
        <f>'[1]2009'!K33</f>
        <v>8083211.0000000037</v>
      </c>
      <c r="I49" s="7">
        <f>'[1]2010'!L35</f>
        <v>2577</v>
      </c>
      <c r="J49" s="7">
        <f>'[1]2010'!K35</f>
        <v>8129670.0000000056</v>
      </c>
      <c r="K49" s="7">
        <f>'[1]2011'!L33</f>
        <v>2697</v>
      </c>
      <c r="L49" s="7">
        <f>'[1]2011'!K33</f>
        <v>7938704.9999999916</v>
      </c>
      <c r="M49" s="7">
        <f>'[1]2012'!L33</f>
        <v>2744</v>
      </c>
      <c r="N49" s="7">
        <f>'[1]2012'!K33</f>
        <v>6047598.0000000028</v>
      </c>
      <c r="O49" s="7">
        <f>'[1]2013'!Z$142</f>
        <v>2937</v>
      </c>
      <c r="P49" s="7">
        <f>'[1]2013'!Y$142</f>
        <v>6411645.0000000056</v>
      </c>
      <c r="S49" s="14"/>
      <c r="T49" s="12"/>
      <c r="U49" s="12"/>
      <c r="V49" s="12"/>
      <c r="W49" s="12"/>
    </row>
    <row r="50" spans="2:31" hidden="1" outlineLevel="1" x14ac:dyDescent="0.25">
      <c r="B50" s="15" t="s">
        <v>51</v>
      </c>
      <c r="C50" s="7">
        <f>SUM(C45:C49)</f>
        <v>7262</v>
      </c>
      <c r="D50" s="7">
        <f>SUM(D45:D49)</f>
        <v>521439783</v>
      </c>
      <c r="E50" s="7">
        <f t="shared" ref="E50:P50" si="7">SUM(E45:E49)</f>
        <v>7560</v>
      </c>
      <c r="F50" s="7">
        <f t="shared" si="7"/>
        <v>533376065.99999964</v>
      </c>
      <c r="G50" s="7">
        <f t="shared" si="7"/>
        <v>7780</v>
      </c>
      <c r="H50" s="7">
        <f t="shared" si="7"/>
        <v>519042930.99999946</v>
      </c>
      <c r="I50" s="7">
        <f t="shared" si="7"/>
        <v>7954</v>
      </c>
      <c r="J50" s="7">
        <f t="shared" si="7"/>
        <v>521922272.00000024</v>
      </c>
      <c r="K50" s="7">
        <f t="shared" si="7"/>
        <v>8151</v>
      </c>
      <c r="L50" s="7">
        <f t="shared" si="7"/>
        <v>529332057.00000089</v>
      </c>
      <c r="M50" s="7">
        <f t="shared" si="7"/>
        <v>8388</v>
      </c>
      <c r="N50" s="7">
        <f t="shared" si="7"/>
        <v>520651735.00000024</v>
      </c>
      <c r="O50" s="7">
        <f t="shared" si="7"/>
        <v>8761</v>
      </c>
      <c r="P50" s="7">
        <f t="shared" si="7"/>
        <v>504710083.99999988</v>
      </c>
      <c r="S50" s="12"/>
      <c r="T50" s="12"/>
      <c r="U50" s="12"/>
      <c r="V50" s="12"/>
      <c r="W50" s="12"/>
      <c r="AD50" s="12"/>
      <c r="AE50" s="12"/>
    </row>
    <row r="51" spans="2:31" collapsed="1" x14ac:dyDescent="0.25">
      <c r="B51" s="13" t="s">
        <v>143</v>
      </c>
      <c r="C51" s="7">
        <f>'[1]2007'!K12</f>
        <v>27264</v>
      </c>
      <c r="D51" s="7">
        <f>'[1]2007'!K13</f>
        <v>1118074755</v>
      </c>
      <c r="E51" s="7">
        <f>'[1]2008'!K12</f>
        <v>28755</v>
      </c>
      <c r="F51" s="7">
        <f>'[1]2008'!K13</f>
        <v>1121974342</v>
      </c>
      <c r="G51" s="7">
        <f>'[1]2009'!K12</f>
        <v>30176</v>
      </c>
      <c r="H51" s="7">
        <f>'[1]2009'!K13</f>
        <v>845474111.99999988</v>
      </c>
      <c r="I51" s="7">
        <f>'[1]2010'!K12</f>
        <v>31351</v>
      </c>
      <c r="J51" s="7">
        <f>'[1]2010'!K13</f>
        <v>985755368</v>
      </c>
      <c r="K51" s="7">
        <f>'[1]2011'!K12</f>
        <v>32587</v>
      </c>
      <c r="L51" s="7">
        <f>'[1]2011'!K13</f>
        <v>1007058520</v>
      </c>
      <c r="M51" s="7">
        <f>'[1]2012'!K12</f>
        <v>33644</v>
      </c>
      <c r="N51" s="7">
        <f>'[1]2012'!K13</f>
        <v>1047476179.999999</v>
      </c>
      <c r="O51" s="7">
        <f>'[1]2013'!K12</f>
        <v>33999</v>
      </c>
      <c r="P51" s="7">
        <f>'[1]2013'!K13</f>
        <v>1115425869</v>
      </c>
      <c r="S51" s="12"/>
      <c r="T51" s="12"/>
      <c r="U51" s="12"/>
      <c r="V51" s="12"/>
      <c r="W51" s="12"/>
    </row>
    <row r="52" spans="2:31" hidden="1" outlineLevel="1" x14ac:dyDescent="0.25">
      <c r="B52" s="15" t="s">
        <v>47</v>
      </c>
      <c r="C52" s="7">
        <f>'[1]2007'!N30+'[1]2007'!N34</f>
        <v>6320</v>
      </c>
      <c r="D52" s="7">
        <f>'[1]2007'!M30+'[1]2007'!M34</f>
        <v>178744383.00000027</v>
      </c>
      <c r="E52" s="7">
        <f>'[1]2008'!N43+'[1]2008'!N47</f>
        <v>6611</v>
      </c>
      <c r="F52" s="7">
        <f>'[1]2008'!M43+'[1]2008'!M47</f>
        <v>198211127.99999902</v>
      </c>
      <c r="G52" s="7">
        <f>'[1]2009'!N28+'[1]2009'!N32</f>
        <v>6818</v>
      </c>
      <c r="H52" s="7">
        <f>'[1]2009'!M28+'[1]2009'!M32</f>
        <v>197169197.99999949</v>
      </c>
      <c r="I52" s="7">
        <f>SUM('[1]2010'!N30+'[1]2010'!N34)</f>
        <v>6898</v>
      </c>
      <c r="J52" s="7">
        <f>SUM('[1]2010'!M30+'[1]2010'!M34)</f>
        <v>205811067.00000075</v>
      </c>
      <c r="K52" s="7">
        <f>'[1]2011'!N28+'[1]2011'!N32</f>
        <v>7044</v>
      </c>
      <c r="L52" s="7">
        <f>'[1]2011'!M28+'[1]2011'!M32</f>
        <v>137364176.00000048</v>
      </c>
      <c r="M52" s="7">
        <f>'[1]2012'!N28+'[1]2012'!N32+'[1]2012'!N34</f>
        <v>6701</v>
      </c>
      <c r="N52" s="7">
        <f>'[1]2012'!M28+'[1]2012'!M32+'[1]2012'!M34</f>
        <v>138764885.99999997</v>
      </c>
      <c r="O52" s="7">
        <f>'[1]2013'!AB$137+'[1]2013'!AB$141+'[1]2013'!AB143</f>
        <v>6824</v>
      </c>
      <c r="P52" s="7">
        <f>'[1]2013'!AA$137+'[1]2013'!AA$141+'[1]2013'!AA143</f>
        <v>128495430.99999978</v>
      </c>
      <c r="S52" s="12"/>
      <c r="T52" s="12"/>
      <c r="U52" s="12"/>
      <c r="V52" s="12"/>
      <c r="W52" s="12"/>
    </row>
    <row r="53" spans="2:31" hidden="1" outlineLevel="1" x14ac:dyDescent="0.25">
      <c r="B53" s="15" t="s">
        <v>79</v>
      </c>
      <c r="C53" s="7">
        <f>'[1]2007'!N31</f>
        <v>871</v>
      </c>
      <c r="D53" s="7">
        <f>'[1]2007'!M31</f>
        <v>840430707.00000012</v>
      </c>
      <c r="E53" s="7">
        <f>'[1]2008'!N44</f>
        <v>883</v>
      </c>
      <c r="F53" s="7">
        <f>'[1]2008'!M44</f>
        <v>824044285.00000036</v>
      </c>
      <c r="G53" s="7">
        <f>'[1]2009'!N29</f>
        <v>907</v>
      </c>
      <c r="H53" s="7">
        <f>'[1]2009'!M29</f>
        <v>546110476.0000006</v>
      </c>
      <c r="I53" s="7">
        <f>'[1]2010'!N31</f>
        <v>898</v>
      </c>
      <c r="J53" s="7">
        <f>'[1]2010'!M31</f>
        <v>676157671.00000012</v>
      </c>
      <c r="K53" s="7">
        <f>'[1]2011'!N29</f>
        <v>929</v>
      </c>
      <c r="L53" s="7">
        <f>'[1]2011'!M29</f>
        <v>766916104.00000024</v>
      </c>
      <c r="M53" s="7">
        <f>'[1]2012'!N29</f>
        <v>1219</v>
      </c>
      <c r="N53" s="7">
        <f>'[1]2012'!M29</f>
        <v>795325303.00000024</v>
      </c>
      <c r="O53" s="7">
        <f>'[1]2013'!AB$138</f>
        <v>1219</v>
      </c>
      <c r="P53" s="7">
        <f>'[1]2013'!AA$138</f>
        <v>880263515.00000012</v>
      </c>
      <c r="S53" s="12"/>
      <c r="T53" s="12"/>
      <c r="U53" s="12"/>
      <c r="V53" s="12"/>
      <c r="W53" s="12"/>
    </row>
    <row r="54" spans="2:31" hidden="1" outlineLevel="1" x14ac:dyDescent="0.25">
      <c r="B54" s="15" t="s">
        <v>134</v>
      </c>
      <c r="C54" s="7">
        <f>'[1]2007'!N32</f>
        <v>510</v>
      </c>
      <c r="D54" s="7">
        <f>'[1]2007'!M32</f>
        <v>40820307.000000037</v>
      </c>
      <c r="E54" s="7">
        <f>'[1]2008'!N45</f>
        <v>516</v>
      </c>
      <c r="F54" s="7">
        <f>'[1]2008'!M45</f>
        <v>41251645.00000003</v>
      </c>
      <c r="G54" s="7">
        <f>'[1]2009'!N30</f>
        <v>528</v>
      </c>
      <c r="H54" s="7">
        <f>'[1]2009'!M30</f>
        <v>43227085.000000022</v>
      </c>
      <c r="I54" s="7">
        <f>'[1]2010'!N32</f>
        <v>543</v>
      </c>
      <c r="J54" s="7">
        <f>'[1]2010'!M32</f>
        <v>42773576.999999993</v>
      </c>
      <c r="K54" s="7">
        <f>'[1]2011'!N30</f>
        <v>563</v>
      </c>
      <c r="L54" s="7">
        <f>'[1]2011'!M30</f>
        <v>44299612.999999978</v>
      </c>
      <c r="M54" s="7">
        <f>'[1]2012'!N30</f>
        <v>700</v>
      </c>
      <c r="N54" s="7">
        <f>'[1]2012'!M30</f>
        <v>50448579.000000015</v>
      </c>
      <c r="O54" s="7">
        <f>'[1]2013'!AB$139</f>
        <v>692</v>
      </c>
      <c r="P54" s="7">
        <f>'[1]2013'!AA$139</f>
        <v>47572845.000000015</v>
      </c>
    </row>
    <row r="55" spans="2:31" hidden="1" outlineLevel="1" x14ac:dyDescent="0.25">
      <c r="B55" s="15" t="s">
        <v>135</v>
      </c>
      <c r="C55" s="7">
        <f>'[1]2007'!N33</f>
        <v>620</v>
      </c>
      <c r="D55" s="7">
        <f>'[1]2007'!M33</f>
        <v>16254213.000000002</v>
      </c>
      <c r="E55" s="7">
        <f>'[1]2008'!N46</f>
        <v>588</v>
      </c>
      <c r="F55" s="7">
        <f>'[1]2008'!M46</f>
        <v>16219277.999999991</v>
      </c>
      <c r="G55" s="7">
        <f>'[1]2009'!N31</f>
        <v>571</v>
      </c>
      <c r="H55" s="7">
        <f>'[1]2009'!M31</f>
        <v>15708126.999999985</v>
      </c>
      <c r="I55" s="7">
        <f>'[1]2010'!N33</f>
        <v>563</v>
      </c>
      <c r="J55" s="7">
        <f>'[1]2010'!M33</f>
        <v>16802011.000000007</v>
      </c>
      <c r="K55" s="7">
        <f>'[1]2011'!N31</f>
        <v>568</v>
      </c>
      <c r="L55" s="7">
        <f>'[1]2011'!M31</f>
        <v>15063151.999999991</v>
      </c>
      <c r="M55" s="7">
        <f>'[1]2012'!N31</f>
        <v>696</v>
      </c>
      <c r="N55" s="7">
        <f>'[1]2012'!M31</f>
        <v>19915753.999999993</v>
      </c>
      <c r="O55" s="7">
        <f>'[1]2013'!AB$140</f>
        <v>615</v>
      </c>
      <c r="P55" s="7">
        <f>'[1]2013'!AA$140</f>
        <v>17394679.000000019</v>
      </c>
    </row>
    <row r="56" spans="2:31" hidden="1" outlineLevel="1" x14ac:dyDescent="0.25">
      <c r="B56" s="15" t="s">
        <v>5</v>
      </c>
      <c r="C56" s="7">
        <f>'[1]2007'!N35</f>
        <v>18943</v>
      </c>
      <c r="D56" s="7">
        <f>'[1]2007'!M35</f>
        <v>41825145.000000164</v>
      </c>
      <c r="E56" s="7">
        <f>'[1]2008'!N48</f>
        <v>20157</v>
      </c>
      <c r="F56" s="7">
        <f>'[1]2008'!M48</f>
        <v>42248006.000000127</v>
      </c>
      <c r="G56" s="7">
        <f>'[1]2009'!N33</f>
        <v>21352</v>
      </c>
      <c r="H56" s="7">
        <f>'[1]2009'!M33</f>
        <v>43259226.000000171</v>
      </c>
      <c r="I56" s="7">
        <f>'[1]2010'!N35</f>
        <v>22449</v>
      </c>
      <c r="J56" s="7">
        <f>'[1]2010'!M35</f>
        <v>44211041.999999508</v>
      </c>
      <c r="K56" s="7">
        <f>'[1]2011'!N33</f>
        <v>23483</v>
      </c>
      <c r="L56" s="7">
        <f>'[1]2011'!M33</f>
        <v>43415474.999999844</v>
      </c>
      <c r="M56" s="7">
        <f>'[1]2012'!N33</f>
        <v>24328</v>
      </c>
      <c r="N56" s="7">
        <f>'[1]2012'!M33</f>
        <v>43021657.999999747</v>
      </c>
      <c r="O56" s="7">
        <f>'[1]2013'!AB$142</f>
        <v>24649</v>
      </c>
      <c r="P56" s="7">
        <f>'[1]2013'!AA$142</f>
        <v>41699399.000000037</v>
      </c>
    </row>
    <row r="57" spans="2:31" hidden="1" outlineLevel="1" x14ac:dyDescent="0.25">
      <c r="B57" s="15" t="s">
        <v>51</v>
      </c>
      <c r="C57" s="7">
        <f>SUM(C52:C56)</f>
        <v>27264</v>
      </c>
      <c r="D57" s="7">
        <f>SUM(D52:D56)</f>
        <v>1118074755.0000007</v>
      </c>
      <c r="E57" s="7">
        <f>SUM(E52:E56)</f>
        <v>28755</v>
      </c>
      <c r="F57" s="7">
        <f>SUM(F52:F56)</f>
        <v>1121974341.9999995</v>
      </c>
      <c r="G57" s="7">
        <f t="shared" ref="G57:N57" si="8">SUM(G52:G56)</f>
        <v>30176</v>
      </c>
      <c r="H57" s="7">
        <f t="shared" si="8"/>
        <v>845474112.00000024</v>
      </c>
      <c r="I57" s="7">
        <f t="shared" si="8"/>
        <v>31351</v>
      </c>
      <c r="J57" s="7">
        <f t="shared" si="8"/>
        <v>985755368.00000036</v>
      </c>
      <c r="K57" s="7">
        <f t="shared" si="8"/>
        <v>32587</v>
      </c>
      <c r="L57" s="7">
        <f t="shared" si="8"/>
        <v>1007058520.0000006</v>
      </c>
      <c r="M57" s="7">
        <f t="shared" si="8"/>
        <v>33644</v>
      </c>
      <c r="N57" s="7">
        <f t="shared" si="8"/>
        <v>1047476180</v>
      </c>
      <c r="O57" s="7">
        <f>SUM(O52:O56)</f>
        <v>33999</v>
      </c>
      <c r="P57" s="7">
        <f>SUM(P52:P56)</f>
        <v>1115425869</v>
      </c>
    </row>
    <row r="58" spans="2:31" collapsed="1" x14ac:dyDescent="0.25">
      <c r="B58" s="13" t="s">
        <v>144</v>
      </c>
      <c r="C58" s="7">
        <f>'[1]2007'!K14</f>
        <v>4669</v>
      </c>
      <c r="D58" s="7">
        <f>'[1]2007'!K15</f>
        <v>1136314854</v>
      </c>
      <c r="E58" s="7">
        <f>'[1]2008'!K14</f>
        <v>4688</v>
      </c>
      <c r="F58" s="7">
        <f>'[1]2008'!K15</f>
        <v>586124973</v>
      </c>
      <c r="G58" s="7">
        <f>'[1]2009'!K14</f>
        <v>4688</v>
      </c>
      <c r="H58" s="7">
        <f>'[1]2009'!K15</f>
        <v>389921920</v>
      </c>
      <c r="I58" s="7">
        <f>'[1]2010'!K14</f>
        <v>4661</v>
      </c>
      <c r="J58" s="7">
        <f>'[1]2010'!K15</f>
        <v>391044221</v>
      </c>
      <c r="K58" s="7">
        <f>'[1]2011'!K14</f>
        <v>4635</v>
      </c>
      <c r="L58" s="7">
        <f>'[1]2011'!K15</f>
        <v>413815467</v>
      </c>
      <c r="M58" s="7">
        <f>'[1]2012'!K14</f>
        <v>5072</v>
      </c>
      <c r="N58" s="7">
        <f>'[1]2012'!K15</f>
        <v>489170437</v>
      </c>
      <c r="O58" s="7">
        <f>'[1]2013'!K14</f>
        <v>5166</v>
      </c>
      <c r="P58" s="7">
        <f>'[1]2013'!K15</f>
        <v>469862273</v>
      </c>
    </row>
    <row r="59" spans="2:31" hidden="1" outlineLevel="1" x14ac:dyDescent="0.25">
      <c r="B59" s="15" t="s">
        <v>47</v>
      </c>
      <c r="C59" s="7">
        <f>'[1]2007'!P30+'[1]2007'!P34</f>
        <v>1639</v>
      </c>
      <c r="D59" s="7">
        <f>'[1]2007'!O30+'[1]2007'!O34</f>
        <v>914269556.99999988</v>
      </c>
      <c r="E59" s="7">
        <f>'[1]2008'!P43+'[1]2008'!P47</f>
        <v>1656</v>
      </c>
      <c r="F59" s="7">
        <f>'[1]2008'!O43+'[1]2008'!O47</f>
        <v>301122097.00000012</v>
      </c>
      <c r="G59" s="7">
        <f>'[1]2009'!P28+'[1]2009'!P32</f>
        <v>1681</v>
      </c>
      <c r="H59" s="7">
        <f>'[1]2009'!O28+'[1]2009'!O32</f>
        <v>98111468.000000313</v>
      </c>
      <c r="I59" s="7">
        <f>SUM('[1]2010'!P30+'[1]2010'!P34)</f>
        <v>1682</v>
      </c>
      <c r="J59" s="7">
        <f>SUM('[1]2010'!O30+'[1]2010'!O34)</f>
        <v>96114814.000000238</v>
      </c>
      <c r="K59" s="7">
        <f>'[1]2011'!P28+'[1]2011'!P32</f>
        <v>1684</v>
      </c>
      <c r="L59" s="7">
        <f>'[1]2011'!O28+'[1]2011'!O32</f>
        <v>29945729.000000034</v>
      </c>
      <c r="M59" s="7">
        <f>'[1]2012'!P28+'[1]2012'!P32+'[1]2012'!P34</f>
        <v>1774</v>
      </c>
      <c r="N59" s="7">
        <f>'[1]2012'!O28+'[1]2012'!O32+'[1]2012'!O34</f>
        <v>36468022</v>
      </c>
      <c r="O59" s="7">
        <f>'[1]2013'!AD$137+'[1]2013'!AD$141</f>
        <v>1835</v>
      </c>
      <c r="P59" s="7">
        <f>'[1]2013'!AC$137+'[1]2013'!AC$141</f>
        <v>38827070.000000007</v>
      </c>
      <c r="R59" s="14"/>
    </row>
    <row r="60" spans="2:31" hidden="1" outlineLevel="1" x14ac:dyDescent="0.25">
      <c r="B60" s="15" t="s">
        <v>79</v>
      </c>
      <c r="C60" s="7">
        <f>'[1]2007'!P31</f>
        <v>240</v>
      </c>
      <c r="D60" s="7">
        <f>'[1]2007'!O31</f>
        <v>185424502.99999976</v>
      </c>
      <c r="E60" s="7">
        <f>'[1]2008'!P44</f>
        <v>240</v>
      </c>
      <c r="F60" s="7">
        <f>'[1]2008'!O44</f>
        <v>249122858.00000006</v>
      </c>
      <c r="G60" s="7">
        <f>'[1]2009'!P29</f>
        <v>233</v>
      </c>
      <c r="H60" s="7">
        <f>'[1]2009'!O29</f>
        <v>256579881.00000018</v>
      </c>
      <c r="I60" s="7">
        <f>'[1]2010'!P31</f>
        <v>241</v>
      </c>
      <c r="J60" s="7">
        <f>'[1]2010'!O31</f>
        <v>259409790.00000009</v>
      </c>
      <c r="K60" s="7">
        <f>'[1]2011'!P29</f>
        <v>239</v>
      </c>
      <c r="L60" s="7">
        <f>'[1]2011'!O29</f>
        <v>348791763.00000012</v>
      </c>
      <c r="M60" s="7">
        <f>'[1]2012'!P29</f>
        <v>404</v>
      </c>
      <c r="N60" s="7">
        <f>'[1]2012'!O29</f>
        <v>412817581.99999988</v>
      </c>
      <c r="O60" s="7">
        <f>'[1]2013'!AD$138</f>
        <v>406</v>
      </c>
      <c r="P60" s="7">
        <f>'[1]2013'!AC$138</f>
        <v>394564650.99999988</v>
      </c>
      <c r="R60" s="14"/>
    </row>
    <row r="61" spans="2:31" hidden="1" outlineLevel="1" x14ac:dyDescent="0.25">
      <c r="B61" s="15" t="s">
        <v>134</v>
      </c>
      <c r="C61" s="7">
        <f>'[1]2007'!P32</f>
        <v>287</v>
      </c>
      <c r="D61" s="7">
        <f>'[1]2007'!O32</f>
        <v>26586976.000000004</v>
      </c>
      <c r="E61" s="7">
        <f>'[1]2008'!P45</f>
        <v>289</v>
      </c>
      <c r="F61" s="7">
        <f>'[1]2008'!O45</f>
        <v>26461296.000000007</v>
      </c>
      <c r="G61" s="7">
        <f>'[1]2009'!P30</f>
        <v>295</v>
      </c>
      <c r="H61" s="7">
        <f>'[1]2009'!O30</f>
        <v>25841814.999999981</v>
      </c>
      <c r="I61" s="7">
        <f>'[1]2010'!P32</f>
        <v>291</v>
      </c>
      <c r="J61" s="7">
        <f>'[1]2010'!O32</f>
        <v>26531075.000000019</v>
      </c>
      <c r="K61" s="7">
        <f>'[1]2011'!P30</f>
        <v>300</v>
      </c>
      <c r="L61" s="7">
        <f>'[1]2011'!O30</f>
        <v>26442317.999999981</v>
      </c>
      <c r="M61" s="7">
        <f>'[1]2012'!P30</f>
        <v>374</v>
      </c>
      <c r="N61" s="7">
        <f>'[1]2012'!O30</f>
        <v>30903062</v>
      </c>
      <c r="O61" s="7">
        <f>'[1]2013'!AD$139</f>
        <v>379</v>
      </c>
      <c r="P61" s="7">
        <f>'[1]2013'!AC$139</f>
        <v>27796843.999999996</v>
      </c>
      <c r="R61" s="14"/>
    </row>
    <row r="62" spans="2:31" hidden="1" outlineLevel="1" x14ac:dyDescent="0.25">
      <c r="B62" s="15" t="s">
        <v>135</v>
      </c>
      <c r="C62" s="7">
        <f>'[1]2007'!P33</f>
        <v>116</v>
      </c>
      <c r="D62" s="7">
        <f>'[1]2007'!O33</f>
        <v>2807332.9999999991</v>
      </c>
      <c r="E62" s="7">
        <f>'[1]2008'!P46</f>
        <v>102</v>
      </c>
      <c r="F62" s="7">
        <f>'[1]2008'!O46</f>
        <v>2439236.0000000005</v>
      </c>
      <c r="G62" s="7">
        <f>'[1]2009'!P31</f>
        <v>97</v>
      </c>
      <c r="H62" s="7">
        <f>'[1]2009'!O31</f>
        <v>2375308</v>
      </c>
      <c r="I62" s="7">
        <f>'[1]2010'!P33</f>
        <v>87</v>
      </c>
      <c r="J62" s="7">
        <f>'[1]2010'!O33</f>
        <v>2090566.0000000002</v>
      </c>
      <c r="K62" s="7">
        <f>'[1]2011'!P31</f>
        <v>85</v>
      </c>
      <c r="L62" s="7">
        <f>'[1]2011'!O31</f>
        <v>1869227.0000000007</v>
      </c>
      <c r="M62" s="7">
        <f>'[1]2012'!P31</f>
        <v>111</v>
      </c>
      <c r="N62" s="7">
        <f>'[1]2012'!O31</f>
        <v>2567896.0000000009</v>
      </c>
      <c r="O62" s="7">
        <f>'[1]2013'!AD$140</f>
        <v>102</v>
      </c>
      <c r="P62" s="7">
        <f>'[1]2013'!AC$140</f>
        <v>2387794.0000000009</v>
      </c>
      <c r="R62" s="14"/>
    </row>
    <row r="63" spans="2:31" hidden="1" outlineLevel="1" x14ac:dyDescent="0.25">
      <c r="B63" s="15" t="s">
        <v>5</v>
      </c>
      <c r="C63" s="7">
        <f>'[1]2007'!P35</f>
        <v>2387</v>
      </c>
      <c r="D63" s="7">
        <f>'[1]2007'!O35</f>
        <v>7226485.0000000056</v>
      </c>
      <c r="E63" s="7">
        <f>'[1]2008'!P48</f>
        <v>2401</v>
      </c>
      <c r="F63" s="7">
        <f>'[1]2008'!O48</f>
        <v>6979485.9999999814</v>
      </c>
      <c r="G63" s="7">
        <f>'[1]2009'!P33</f>
        <v>2382</v>
      </c>
      <c r="H63" s="7">
        <f>'[1]2009'!O33</f>
        <v>7013447.9999999879</v>
      </c>
      <c r="I63" s="7">
        <f>'[1]2010'!P35</f>
        <v>2360</v>
      </c>
      <c r="J63" s="7">
        <f>'[1]2010'!O35</f>
        <v>6897975.9999999953</v>
      </c>
      <c r="K63" s="7">
        <f>'[1]2011'!P33</f>
        <v>2327</v>
      </c>
      <c r="L63" s="7">
        <f>'[1]2011'!O33</f>
        <v>6766430.0000000065</v>
      </c>
      <c r="M63" s="7">
        <f>'[1]2012'!P33</f>
        <v>2409</v>
      </c>
      <c r="N63" s="7">
        <f>'[1]2012'!O33</f>
        <v>6413875.000000014</v>
      </c>
      <c r="O63" s="7">
        <f>'[1]2013'!AD$142</f>
        <v>2444</v>
      </c>
      <c r="P63" s="7">
        <f>'[1]2013'!AC$142</f>
        <v>6285914.0000000028</v>
      </c>
      <c r="R63" s="14"/>
    </row>
    <row r="64" spans="2:31" hidden="1" outlineLevel="1" x14ac:dyDescent="0.25">
      <c r="B64" s="15" t="s">
        <v>51</v>
      </c>
      <c r="C64" s="7">
        <f>SUM(C59:C63)</f>
        <v>4669</v>
      </c>
      <c r="D64" s="7">
        <f>SUM(D59:D63)</f>
        <v>1136314853.9999995</v>
      </c>
      <c r="E64" s="7">
        <f t="shared" ref="E64:I64" si="9">SUM(E59:E63)</f>
        <v>4688</v>
      </c>
      <c r="F64" s="7">
        <f t="shared" si="9"/>
        <v>586124973.00000024</v>
      </c>
      <c r="G64" s="7">
        <f t="shared" si="9"/>
        <v>4688</v>
      </c>
      <c r="H64" s="7">
        <f t="shared" si="9"/>
        <v>389921920.00000048</v>
      </c>
      <c r="I64" s="7">
        <f t="shared" si="9"/>
        <v>4661</v>
      </c>
      <c r="J64" s="7">
        <f>SUM(J59:J63)</f>
        <v>391044221.00000036</v>
      </c>
      <c r="K64" s="7">
        <f t="shared" ref="K64:N64" si="10">SUM(K59:K63)</f>
        <v>4635</v>
      </c>
      <c r="L64" s="7">
        <f t="shared" si="10"/>
        <v>413815467.00000018</v>
      </c>
      <c r="M64" s="7">
        <f t="shared" si="10"/>
        <v>5072</v>
      </c>
      <c r="N64" s="7">
        <f t="shared" si="10"/>
        <v>489170436.99999988</v>
      </c>
      <c r="O64" s="7">
        <f>SUM(O59:O63)</f>
        <v>5166</v>
      </c>
      <c r="P64" s="7">
        <f>SUM(P59:P63)</f>
        <v>469862272.99999988</v>
      </c>
      <c r="R64" s="14"/>
    </row>
    <row r="65" spans="2:22" collapsed="1" x14ac:dyDescent="0.25">
      <c r="B65" s="13" t="s">
        <v>145</v>
      </c>
      <c r="C65" s="7">
        <f>'[1]2007'!K16</f>
        <v>2480</v>
      </c>
      <c r="D65" s="7">
        <f>'[1]2007'!K17</f>
        <v>321506801</v>
      </c>
      <c r="E65" s="7">
        <f>'[1]2008'!K16</f>
        <v>2545</v>
      </c>
      <c r="F65" s="7">
        <f>'[1]2008'!K17</f>
        <v>383766915</v>
      </c>
      <c r="G65" s="7">
        <f>'[1]2009'!K16</f>
        <v>2562</v>
      </c>
      <c r="H65" s="7">
        <f>'[1]2009'!K17</f>
        <v>418491144</v>
      </c>
      <c r="I65" s="16">
        <f>'[1]2010'!K16</f>
        <v>2570</v>
      </c>
      <c r="J65" s="16">
        <f>'[1]2010'!K17</f>
        <v>492006294</v>
      </c>
      <c r="K65" s="7">
        <f>'[1]2011'!K16</f>
        <v>2590</v>
      </c>
      <c r="L65" s="7">
        <f>'[1]2011'!K17</f>
        <v>513557732</v>
      </c>
      <c r="M65" s="7">
        <f>'[1]2012'!K16</f>
        <v>2621</v>
      </c>
      <c r="N65" s="7">
        <f>'[1]2012'!K17</f>
        <v>503673218.99999988</v>
      </c>
      <c r="O65" s="7">
        <f>'[1]2013'!K16</f>
        <v>3555</v>
      </c>
      <c r="P65" s="7">
        <f>'[1]2013'!K17</f>
        <v>529559257</v>
      </c>
    </row>
    <row r="66" spans="2:22" hidden="1" outlineLevel="1" x14ac:dyDescent="0.25">
      <c r="B66" s="15" t="s">
        <v>47</v>
      </c>
      <c r="C66" s="7">
        <f>'[1]2007'!R30+'[1]2007'!R34</f>
        <v>1367</v>
      </c>
      <c r="D66" s="7">
        <f>'[1]2007'!Q30+'[1]2007'!Q34</f>
        <v>26165799.999999989</v>
      </c>
      <c r="E66" s="7">
        <f>'[1]2008'!R43+'[1]2008'!R47</f>
        <v>1396</v>
      </c>
      <c r="F66" s="7">
        <f>'[1]2008'!Q43+'[1]2008'!Q47</f>
        <v>26830176.000000089</v>
      </c>
      <c r="G66" s="7">
        <f>'[1]2009'!R28+'[1]2009'!R32</f>
        <v>1405</v>
      </c>
      <c r="H66" s="7">
        <f>'[1]2009'!Q28+'[1]2009'!Q32</f>
        <v>50332366.000000015</v>
      </c>
      <c r="I66" s="16">
        <f>SUM('[1]2010'!R30+'[1]2010'!R34)</f>
        <v>1418</v>
      </c>
      <c r="J66" s="16">
        <f>SUM('[1]2010'!Q30+'[1]2010'!Q34)</f>
        <v>28540173</v>
      </c>
      <c r="K66" s="7">
        <f>'[1]2011'!R28+'[1]2011'!R32</f>
        <v>1429</v>
      </c>
      <c r="L66" s="7">
        <f>'[1]2011'!Q28+'[1]2011'!Q32</f>
        <v>32440664.000000026</v>
      </c>
      <c r="M66" s="7">
        <f>'[1]2012'!R28+'[1]2012'!R32+'[1]2012'!R34</f>
        <v>1339</v>
      </c>
      <c r="N66" s="7">
        <f>'[1]2012'!Q28+'[1]2012'!Q32+'[1]2012'!Q34</f>
        <v>27905551.000000019</v>
      </c>
      <c r="O66" s="7">
        <f>'[1]2013'!AF$137+'[1]2013'!AF$141</f>
        <v>1552</v>
      </c>
      <c r="P66" s="7">
        <f>'[1]2013'!AE$137+'[1]2013'!AE$141</f>
        <v>31889942.999999993</v>
      </c>
    </row>
    <row r="67" spans="2:22" hidden="1" outlineLevel="1" x14ac:dyDescent="0.25">
      <c r="B67" s="15" t="s">
        <v>79</v>
      </c>
      <c r="C67" s="7">
        <f>'[1]2007'!R31</f>
        <v>120</v>
      </c>
      <c r="D67" s="7">
        <f>'[1]2007'!Q31</f>
        <v>268354600.99999979</v>
      </c>
      <c r="E67" s="7">
        <f>'[1]2008'!R44</f>
        <v>128</v>
      </c>
      <c r="F67" s="7">
        <f>'[1]2008'!Q44</f>
        <v>329151652.99999976</v>
      </c>
      <c r="G67" s="7">
        <f>'[1]2009'!R29</f>
        <v>125</v>
      </c>
      <c r="H67" s="7">
        <f>'[1]2009'!Q29</f>
        <v>340409895.00000006</v>
      </c>
      <c r="I67" s="16">
        <f>'[1]2010'!R31</f>
        <v>129</v>
      </c>
      <c r="J67" s="16">
        <f>'[1]2010'!Q31</f>
        <v>437190067.00000018</v>
      </c>
      <c r="K67" s="7">
        <f>'[1]2011'!R29</f>
        <v>129</v>
      </c>
      <c r="L67" s="7">
        <f>'[1]2011'!Q29</f>
        <v>460472872.99999988</v>
      </c>
      <c r="M67" s="7">
        <f>'[1]2012'!R29</f>
        <v>168</v>
      </c>
      <c r="N67" s="7">
        <f>'[1]2012'!Q29</f>
        <v>451662238.99999994</v>
      </c>
      <c r="O67" s="7">
        <f>'[1]2013'!AF$138</f>
        <v>199</v>
      </c>
      <c r="P67" s="7">
        <f>'[1]2013'!AE$138</f>
        <v>472966906.99999982</v>
      </c>
    </row>
    <row r="68" spans="2:22" hidden="1" outlineLevel="1" x14ac:dyDescent="0.25">
      <c r="B68" s="15" t="s">
        <v>134</v>
      </c>
      <c r="C68" s="7">
        <f>'[1]2007'!R32</f>
        <v>148</v>
      </c>
      <c r="D68" s="7">
        <f>'[1]2007'!Q32</f>
        <v>24013171.999999993</v>
      </c>
      <c r="E68" s="7">
        <f>'[1]2008'!R45</f>
        <v>154</v>
      </c>
      <c r="F68" s="7">
        <f>'[1]2008'!Q45</f>
        <v>24970303.999999993</v>
      </c>
      <c r="G68" s="7">
        <f>'[1]2009'!R30</f>
        <v>161</v>
      </c>
      <c r="H68" s="7">
        <f>'[1]2009'!Q30</f>
        <v>24920847</v>
      </c>
      <c r="I68" s="16">
        <f>'[1]2010'!R32</f>
        <v>164</v>
      </c>
      <c r="J68" s="16">
        <f>'[1]2010'!Q32</f>
        <v>23448700.999999993</v>
      </c>
      <c r="K68" s="7">
        <f>'[1]2011'!R30</f>
        <v>175</v>
      </c>
      <c r="L68" s="7">
        <f>'[1]2011'!Q30</f>
        <v>17931416</v>
      </c>
      <c r="M68" s="7">
        <f>'[1]2012'!R30</f>
        <v>238</v>
      </c>
      <c r="N68" s="7">
        <f>'[1]2012'!Q30</f>
        <v>21209252</v>
      </c>
      <c r="O68" s="7">
        <f>'[1]2013'!AF$139</f>
        <v>257</v>
      </c>
      <c r="P68" s="7">
        <f>'[1]2013'!AE$139</f>
        <v>20274033.000000004</v>
      </c>
      <c r="R68" s="14"/>
    </row>
    <row r="69" spans="2:22" hidden="1" outlineLevel="1" x14ac:dyDescent="0.25">
      <c r="B69" s="15" t="s">
        <v>135</v>
      </c>
      <c r="C69" s="7">
        <f>'[1]2007'!R33</f>
        <v>30</v>
      </c>
      <c r="D69" s="7">
        <f>'[1]2007'!Q33</f>
        <v>665477</v>
      </c>
      <c r="E69" s="7">
        <f>'[1]2008'!R46</f>
        <v>29</v>
      </c>
      <c r="F69" s="7">
        <f>'[1]2008'!Q46</f>
        <v>606712.00000000012</v>
      </c>
      <c r="G69" s="7">
        <f>'[1]2009'!R31</f>
        <v>31</v>
      </c>
      <c r="H69" s="7">
        <f>'[1]2009'!Q31</f>
        <v>652955</v>
      </c>
      <c r="I69" s="16">
        <f>'[1]2010'!R33</f>
        <v>29</v>
      </c>
      <c r="J69" s="16">
        <f>'[1]2010'!Q33</f>
        <v>663280</v>
      </c>
      <c r="K69" s="7">
        <f>'[1]2011'!R31</f>
        <v>30</v>
      </c>
      <c r="L69" s="7">
        <f>'[1]2011'!Q31</f>
        <v>697373</v>
      </c>
      <c r="M69" s="7">
        <f>'[1]2012'!R31</f>
        <v>36</v>
      </c>
      <c r="N69" s="7">
        <f>'[1]2012'!Q31</f>
        <v>1052266.9999999998</v>
      </c>
      <c r="O69" s="7">
        <f>'[1]2013'!AF$140</f>
        <v>50</v>
      </c>
      <c r="P69" s="7">
        <f>'[1]2013'!AE$140</f>
        <v>1618540</v>
      </c>
      <c r="R69" s="14"/>
    </row>
    <row r="70" spans="2:22" hidden="1" outlineLevel="1" x14ac:dyDescent="0.25">
      <c r="B70" s="15" t="s">
        <v>5</v>
      </c>
      <c r="C70" s="7">
        <f>'[1]2007'!R35</f>
        <v>815</v>
      </c>
      <c r="D70" s="7">
        <f>'[1]2007'!Q35</f>
        <v>2307750.9999999991</v>
      </c>
      <c r="E70" s="7">
        <f>'[1]2008'!R48</f>
        <v>838</v>
      </c>
      <c r="F70" s="7">
        <f>'[1]2008'!Q48</f>
        <v>2208070.0000000014</v>
      </c>
      <c r="G70" s="7">
        <f>'[1]2009'!R33</f>
        <v>840</v>
      </c>
      <c r="H70" s="7">
        <f>'[1]2009'!Q33</f>
        <v>2175081.0000000028</v>
      </c>
      <c r="I70" s="16">
        <f>'[1]2010'!R35</f>
        <v>830</v>
      </c>
      <c r="J70" s="16">
        <f>'[1]2010'!Q35</f>
        <v>2164073.0000000005</v>
      </c>
      <c r="K70" s="7">
        <f>'[1]2011'!R33</f>
        <v>827</v>
      </c>
      <c r="L70" s="7">
        <f>'[1]2011'!Q33</f>
        <v>2015406.000000003</v>
      </c>
      <c r="M70" s="7">
        <f>'[1]2012'!R33</f>
        <v>840</v>
      </c>
      <c r="N70" s="7">
        <f>'[1]2012'!Q33</f>
        <v>1843909.9999999972</v>
      </c>
      <c r="O70" s="7">
        <f>'[1]2013'!AF$142</f>
        <v>1497</v>
      </c>
      <c r="P70" s="7">
        <f>'[1]2013'!AE$142</f>
        <v>2809833.9999999995</v>
      </c>
      <c r="R70" s="14"/>
    </row>
    <row r="71" spans="2:22" hidden="1" outlineLevel="1" x14ac:dyDescent="0.25">
      <c r="B71" s="15" t="s">
        <v>51</v>
      </c>
      <c r="C71" s="7">
        <f>SUM(C66:C70)</f>
        <v>2480</v>
      </c>
      <c r="D71" s="7">
        <f>SUM(D66:D70)</f>
        <v>321506800.99999976</v>
      </c>
      <c r="E71" s="7">
        <f t="shared" ref="E71:I71" si="11">SUM(E66:E70)</f>
        <v>2545</v>
      </c>
      <c r="F71" s="7">
        <f t="shared" si="11"/>
        <v>383766914.99999988</v>
      </c>
      <c r="G71" s="7">
        <f t="shared" si="11"/>
        <v>2562</v>
      </c>
      <c r="H71" s="7">
        <f t="shared" si="11"/>
        <v>418491144.00000006</v>
      </c>
      <c r="I71" s="16">
        <f t="shared" si="11"/>
        <v>2570</v>
      </c>
      <c r="J71" s="16">
        <f>SUM(J66:J70)</f>
        <v>492006294.00000018</v>
      </c>
      <c r="K71" s="7">
        <f t="shared" ref="K71:N71" si="12">SUM(K66:K70)</f>
        <v>2590</v>
      </c>
      <c r="L71" s="7">
        <f t="shared" si="12"/>
        <v>513557731.99999988</v>
      </c>
      <c r="M71" s="7">
        <f t="shared" si="12"/>
        <v>2621</v>
      </c>
      <c r="N71" s="7">
        <f t="shared" si="12"/>
        <v>503673218.99999994</v>
      </c>
      <c r="O71" s="7">
        <f>SUM(O66:O70)</f>
        <v>3555</v>
      </c>
      <c r="P71" s="7">
        <f>SUM(P66:P70)</f>
        <v>529559256.99999982</v>
      </c>
      <c r="R71" s="14"/>
    </row>
    <row r="72" spans="2:22" collapsed="1" x14ac:dyDescent="0.25">
      <c r="B72" s="13" t="s">
        <v>146</v>
      </c>
      <c r="C72" s="7">
        <f>'[1]2007'!K18</f>
        <v>7680</v>
      </c>
      <c r="D72" s="7">
        <f>'[1]2007'!K19</f>
        <v>487470136</v>
      </c>
      <c r="E72" s="7">
        <f>'[1]2008'!K18</f>
        <v>8088</v>
      </c>
      <c r="F72" s="7">
        <f>'[1]2008'!K19</f>
        <v>498548426</v>
      </c>
      <c r="G72" s="7">
        <f>'[1]2009'!K18</f>
        <v>8453</v>
      </c>
      <c r="H72" s="7">
        <f>'[1]2009'!K19</f>
        <v>436136701</v>
      </c>
      <c r="I72" s="7">
        <f>'[1]2010'!K18</f>
        <v>8698</v>
      </c>
      <c r="J72" s="7">
        <f>'[1]2010'!K19</f>
        <v>485818358</v>
      </c>
      <c r="K72" s="7">
        <f>'[1]2011'!K18</f>
        <v>8959</v>
      </c>
      <c r="L72" s="7">
        <f>'[1]2011'!K19</f>
        <v>535405961</v>
      </c>
      <c r="M72" s="7">
        <f>'[1]2012'!K18</f>
        <v>9149</v>
      </c>
      <c r="N72" s="7">
        <f>'[1]2012'!K19</f>
        <v>532966588</v>
      </c>
      <c r="O72" s="7">
        <f>'[1]2013'!K18</f>
        <v>9678</v>
      </c>
      <c r="P72" s="7">
        <f>'[1]2013'!K19</f>
        <v>537111526</v>
      </c>
      <c r="R72" s="14"/>
    </row>
    <row r="73" spans="2:22" hidden="1" outlineLevel="1" x14ac:dyDescent="0.25">
      <c r="B73" s="15" t="s">
        <v>47</v>
      </c>
      <c r="C73" s="7">
        <f>'[1]2007'!T30+'[1]2007'!T34</f>
        <v>3349</v>
      </c>
      <c r="D73" s="7">
        <f>'[1]2007'!S30+'[1]2007'!S34</f>
        <v>102982822.9999999</v>
      </c>
      <c r="E73" s="7">
        <f>'[1]2008'!T43+'[1]2008'!T47</f>
        <v>3571</v>
      </c>
      <c r="F73" s="7">
        <f>'[1]2008'!S43+'[1]2008'!S47</f>
        <v>106269050</v>
      </c>
      <c r="G73" s="7">
        <f>'[1]2009'!T28+'[1]2009'!T32</f>
        <v>3679</v>
      </c>
      <c r="H73" s="7">
        <f>'[1]2009'!S28+'[1]2009'!S32</f>
        <v>105156054.99999982</v>
      </c>
      <c r="I73" s="7">
        <f>SUM('[1]2010'!T30+'[1]2010'!T34)</f>
        <v>3765</v>
      </c>
      <c r="J73" s="7">
        <f>SUM('[1]2010'!S30+'[1]2010'!S34)</f>
        <v>109332537.00000022</v>
      </c>
      <c r="K73" s="17">
        <f>'[1]2011'!T28+'[1]2011'!T32</f>
        <v>3869</v>
      </c>
      <c r="L73" s="7">
        <f>'[1]2011'!S28+'[1]2011'!S32</f>
        <v>108366438.0000003</v>
      </c>
      <c r="M73" s="7">
        <f>'[1]2012'!T28+'[1]2012'!T32+'[1]2012'!T34</f>
        <v>3669</v>
      </c>
      <c r="N73" s="7">
        <f>'[1]2012'!S28+'[1]2012'!S32+'[1]2012'!S34</f>
        <v>104109318.99999996</v>
      </c>
      <c r="O73" s="7">
        <f>'[1]2013'!AH$137+'[1]2013'!AH$141+'[1]2013'!AH143</f>
        <v>3875</v>
      </c>
      <c r="P73" s="7">
        <f>'[1]2013'!AG$137+'[1]2013'!AG$141+'[1]2013'!AG143</f>
        <v>105703487</v>
      </c>
      <c r="R73" s="14"/>
    </row>
    <row r="74" spans="2:22" hidden="1" outlineLevel="1" x14ac:dyDescent="0.25">
      <c r="B74" s="15" t="s">
        <v>79</v>
      </c>
      <c r="C74" s="7">
        <f>'[1]2007'!T31</f>
        <v>369</v>
      </c>
      <c r="D74" s="7">
        <f>'[1]2007'!S31</f>
        <v>263126859.00000012</v>
      </c>
      <c r="E74" s="7">
        <f>'[1]2008'!T44</f>
        <v>367</v>
      </c>
      <c r="F74" s="7">
        <f>'[1]2008'!S44</f>
        <v>272572991</v>
      </c>
      <c r="G74" s="7">
        <f>'[1]2009'!T29</f>
        <v>383</v>
      </c>
      <c r="H74" s="7">
        <f>'[1]2009'!S29</f>
        <v>214114426.00000018</v>
      </c>
      <c r="I74" s="7">
        <f>'[1]2010'!T31</f>
        <v>395</v>
      </c>
      <c r="J74" s="7">
        <f>'[1]2010'!S31</f>
        <v>256727488.99999928</v>
      </c>
      <c r="K74" s="17">
        <f>'[1]2011'!T29</f>
        <v>406</v>
      </c>
      <c r="L74" s="7">
        <f>'[1]2011'!S29</f>
        <v>304162596.9999997</v>
      </c>
      <c r="M74" s="7">
        <f>'[1]2012'!T29</f>
        <v>621</v>
      </c>
      <c r="N74" s="7">
        <f>'[1]2012'!S29</f>
        <v>306124519.99999976</v>
      </c>
      <c r="O74" s="7">
        <f>'[1]2013'!AH$138</f>
        <v>659</v>
      </c>
      <c r="P74" s="7">
        <f>'[1]2013'!AG$138</f>
        <v>302312401.00000006</v>
      </c>
      <c r="R74" s="12"/>
      <c r="S74" s="12"/>
      <c r="T74" s="12"/>
      <c r="U74" s="12"/>
      <c r="V74" s="12"/>
    </row>
    <row r="75" spans="2:22" hidden="1" outlineLevel="1" x14ac:dyDescent="0.25">
      <c r="B75" s="15" t="s">
        <v>134</v>
      </c>
      <c r="C75" s="7">
        <f>'[1]2007'!T32</f>
        <v>368</v>
      </c>
      <c r="D75" s="7">
        <f>'[1]2007'!S32</f>
        <v>88149161.00000003</v>
      </c>
      <c r="E75" s="7">
        <f>'[1]2008'!T45</f>
        <v>388</v>
      </c>
      <c r="F75" s="7">
        <f>'[1]2008'!S45</f>
        <v>87929346.00000006</v>
      </c>
      <c r="G75" s="7">
        <f>'[1]2009'!T30</f>
        <v>404</v>
      </c>
      <c r="H75" s="7">
        <f>'[1]2009'!S30</f>
        <v>83929760.00000006</v>
      </c>
      <c r="I75" s="7">
        <f>'[1]2010'!T32</f>
        <v>428</v>
      </c>
      <c r="J75" s="7">
        <f>'[1]2010'!S32</f>
        <v>86482376.00000003</v>
      </c>
      <c r="K75" s="17">
        <f>'[1]2011'!T30</f>
        <v>449</v>
      </c>
      <c r="L75" s="7">
        <f>'[1]2011'!S30</f>
        <v>90779553</v>
      </c>
      <c r="M75" s="7">
        <f>'[1]2012'!T30</f>
        <v>534</v>
      </c>
      <c r="N75" s="7">
        <f>'[1]2012'!S30</f>
        <v>89325100.999999925</v>
      </c>
      <c r="O75" s="7">
        <f>'[1]2013'!AH$139</f>
        <v>571</v>
      </c>
      <c r="P75" s="7">
        <f>'[1]2013'!AG$139</f>
        <v>95388409.999999985</v>
      </c>
      <c r="R75" s="14"/>
      <c r="S75" s="14"/>
      <c r="T75" s="14"/>
      <c r="U75" s="14"/>
      <c r="V75" s="14"/>
    </row>
    <row r="76" spans="2:22" hidden="1" outlineLevel="1" x14ac:dyDescent="0.25">
      <c r="B76" s="15" t="s">
        <v>135</v>
      </c>
      <c r="C76" s="7">
        <f>'[1]2007'!T33</f>
        <v>699</v>
      </c>
      <c r="D76" s="7">
        <f>'[1]2007'!S33</f>
        <v>24365268.000000004</v>
      </c>
      <c r="E76" s="7">
        <f>'[1]2008'!T46</f>
        <v>689</v>
      </c>
      <c r="F76" s="7">
        <f>'[1]2008'!S46</f>
        <v>23046872.000000015</v>
      </c>
      <c r="G76" s="7">
        <f>'[1]2009'!T31</f>
        <v>715</v>
      </c>
      <c r="H76" s="7">
        <f>'[1]2009'!S31</f>
        <v>23600772.000000004</v>
      </c>
      <c r="I76" s="7">
        <f>'[1]2010'!T33</f>
        <v>727</v>
      </c>
      <c r="J76" s="7">
        <f>'[1]2010'!S33</f>
        <v>23819548.999999996</v>
      </c>
      <c r="K76" s="17">
        <f>'[1]2011'!T31</f>
        <v>728</v>
      </c>
      <c r="L76" s="7">
        <f>'[1]2011'!S31</f>
        <v>22349207.999999993</v>
      </c>
      <c r="M76" s="7">
        <f>'[1]2012'!T31</f>
        <v>772</v>
      </c>
      <c r="N76" s="7">
        <f>'[1]2012'!S31</f>
        <v>25193825</v>
      </c>
      <c r="O76" s="7">
        <f>'[1]2013'!AH$140</f>
        <v>805</v>
      </c>
      <c r="P76" s="7">
        <f>'[1]2013'!AG$140</f>
        <v>25035513.999999963</v>
      </c>
      <c r="R76" s="14"/>
      <c r="S76" s="14"/>
      <c r="T76" s="14"/>
      <c r="U76" s="14"/>
      <c r="V76" s="14"/>
    </row>
    <row r="77" spans="2:22" hidden="1" outlineLevel="1" x14ac:dyDescent="0.25">
      <c r="B77" s="15" t="s">
        <v>5</v>
      </c>
      <c r="C77" s="7">
        <f>'[1]2007'!T35</f>
        <v>2895</v>
      </c>
      <c r="D77" s="7">
        <f>'[1]2007'!S35</f>
        <v>8846024.9999999907</v>
      </c>
      <c r="E77" s="7">
        <f>'[1]2008'!T48</f>
        <v>3073</v>
      </c>
      <c r="F77" s="7">
        <f>'[1]2008'!S48</f>
        <v>8730166.9999999981</v>
      </c>
      <c r="G77" s="7">
        <f>'[1]2009'!T33</f>
        <v>3272</v>
      </c>
      <c r="H77" s="7">
        <f>'[1]2009'!S33</f>
        <v>9335688</v>
      </c>
      <c r="I77" s="7">
        <f>'[1]2010'!T35</f>
        <v>3383</v>
      </c>
      <c r="J77" s="7">
        <f>'[1]2010'!S35</f>
        <v>9456406.9999999683</v>
      </c>
      <c r="K77" s="17">
        <f>'[1]2011'!T33</f>
        <v>3507</v>
      </c>
      <c r="L77" s="7">
        <f>'[1]2011'!S33</f>
        <v>9748164.9999999963</v>
      </c>
      <c r="M77" s="7">
        <f>'[1]2012'!T33</f>
        <v>3553</v>
      </c>
      <c r="N77" s="7">
        <f>'[1]2012'!S33</f>
        <v>8213822.9999999823</v>
      </c>
      <c r="O77" s="7">
        <f>'[1]2013'!AH$142</f>
        <v>3768</v>
      </c>
      <c r="P77" s="7">
        <f>'[1]2013'!AG$142</f>
        <v>8671714.000000013</v>
      </c>
      <c r="R77" s="14"/>
      <c r="S77" s="14"/>
      <c r="T77" s="14"/>
      <c r="U77" s="14"/>
      <c r="V77" s="14"/>
    </row>
    <row r="78" spans="2:22" hidden="1" outlineLevel="1" x14ac:dyDescent="0.25">
      <c r="B78" s="15" t="s">
        <v>51</v>
      </c>
      <c r="C78" s="7">
        <f>SUM(C73:C77)</f>
        <v>7680</v>
      </c>
      <c r="D78" s="7">
        <f>SUM(D73:D77)</f>
        <v>487470136</v>
      </c>
      <c r="E78" s="7">
        <f t="shared" ref="E78:L78" si="13">SUM(E73:E77)</f>
        <v>8088</v>
      </c>
      <c r="F78" s="7">
        <f t="shared" si="13"/>
        <v>498548426.00000006</v>
      </c>
      <c r="G78" s="7">
        <f t="shared" si="13"/>
        <v>8453</v>
      </c>
      <c r="H78" s="7">
        <f t="shared" si="13"/>
        <v>436136701.00000006</v>
      </c>
      <c r="I78" s="7">
        <f t="shared" si="13"/>
        <v>8698</v>
      </c>
      <c r="J78" s="7">
        <f t="shared" si="13"/>
        <v>485818357.99999946</v>
      </c>
      <c r="K78" s="17">
        <f t="shared" si="13"/>
        <v>8959</v>
      </c>
      <c r="L78" s="7">
        <f t="shared" si="13"/>
        <v>535405961</v>
      </c>
      <c r="M78" s="7">
        <f>SUM(M73:M77)</f>
        <v>9149</v>
      </c>
      <c r="N78" s="7">
        <f t="shared" ref="N78" si="14">SUM(N73:N77)</f>
        <v>532966587.99999964</v>
      </c>
      <c r="O78" s="7">
        <f>SUM(O73:O77)</f>
        <v>9678</v>
      </c>
      <c r="P78" s="7">
        <f>SUM(P73:P77)</f>
        <v>537111526</v>
      </c>
      <c r="R78" s="14"/>
      <c r="S78" s="14"/>
      <c r="T78" s="14"/>
      <c r="U78" s="14"/>
      <c r="V78" s="14"/>
    </row>
    <row r="79" spans="2:22" collapsed="1" x14ac:dyDescent="0.25">
      <c r="B79" s="15" t="s">
        <v>136</v>
      </c>
      <c r="C79" s="7">
        <f>SUM(C22+C29+C36+C43+C50+C57+C64+C71+C78)</f>
        <v>174435</v>
      </c>
      <c r="D79" s="7">
        <f t="shared" ref="D79:P79" si="15">SUM(D22+D29+D36+D43+D50+D57+D64+D71+D78)</f>
        <v>6245153300.0000019</v>
      </c>
      <c r="E79" s="7">
        <f t="shared" si="15"/>
        <v>178288</v>
      </c>
      <c r="F79" s="7">
        <f t="shared" si="15"/>
        <v>5840749780</v>
      </c>
      <c r="G79" s="7">
        <f t="shared" si="15"/>
        <v>182170</v>
      </c>
      <c r="H79" s="7">
        <f t="shared" si="15"/>
        <v>5159684412</v>
      </c>
      <c r="I79" s="7">
        <f t="shared" si="15"/>
        <v>184828</v>
      </c>
      <c r="J79" s="7">
        <f t="shared" si="15"/>
        <v>5527732821.0000029</v>
      </c>
      <c r="K79" s="7">
        <f t="shared" si="15"/>
        <v>187704</v>
      </c>
      <c r="L79" s="7">
        <f t="shared" si="15"/>
        <v>5458868727.000001</v>
      </c>
      <c r="M79" s="7">
        <f t="shared" si="15"/>
        <v>187453</v>
      </c>
      <c r="N79" s="7">
        <f t="shared" si="15"/>
        <v>5555291388</v>
      </c>
      <c r="O79" s="7">
        <f t="shared" si="15"/>
        <v>193390</v>
      </c>
      <c r="P79" s="7">
        <f t="shared" si="15"/>
        <v>5530889339.000001</v>
      </c>
      <c r="R79" s="14"/>
      <c r="S79" s="14"/>
      <c r="T79" s="14"/>
      <c r="U79" s="14"/>
      <c r="V79" s="14"/>
    </row>
    <row r="80" spans="2:22" x14ac:dyDescent="0.25">
      <c r="B80" s="18"/>
      <c r="C80" s="14"/>
      <c r="D80" s="14"/>
      <c r="E80" s="14"/>
      <c r="F80" s="14"/>
      <c r="G80" s="14"/>
      <c r="H80" s="14"/>
      <c r="I80" s="14"/>
      <c r="J80" s="19"/>
      <c r="K80" s="19"/>
      <c r="L80" s="19"/>
      <c r="M80" s="14"/>
      <c r="N80" s="14"/>
      <c r="O80" s="14"/>
      <c r="P80" s="14"/>
      <c r="R80" s="14"/>
      <c r="S80" s="14"/>
      <c r="T80" s="14"/>
      <c r="U80" s="14"/>
      <c r="V80" s="14"/>
    </row>
    <row r="81" spans="2:22" x14ac:dyDescent="0.25">
      <c r="B81" s="20" t="s">
        <v>147</v>
      </c>
      <c r="R81" s="14"/>
      <c r="S81" s="14"/>
      <c r="T81" s="14"/>
      <c r="U81" s="14"/>
      <c r="V81" s="14"/>
    </row>
    <row r="82" spans="2:22" hidden="1" x14ac:dyDescent="0.25">
      <c r="C82" s="4">
        <f t="shared" ref="C82:P82" si="16">SUM(C6:C10)</f>
        <v>174435</v>
      </c>
      <c r="D82" s="4">
        <f t="shared" si="16"/>
        <v>6245153300</v>
      </c>
      <c r="E82" s="4">
        <f t="shared" si="16"/>
        <v>178288</v>
      </c>
      <c r="F82" s="4">
        <f t="shared" si="16"/>
        <v>5840749779.999999</v>
      </c>
      <c r="G82" s="4">
        <f t="shared" si="16"/>
        <v>182170</v>
      </c>
      <c r="H82" s="4">
        <f t="shared" si="16"/>
        <v>5159684412</v>
      </c>
      <c r="I82" s="4">
        <f t="shared" si="16"/>
        <v>184828</v>
      </c>
      <c r="J82" s="4">
        <f t="shared" si="16"/>
        <v>5527732821</v>
      </c>
      <c r="K82" s="4">
        <f t="shared" si="16"/>
        <v>187704</v>
      </c>
      <c r="L82" s="4">
        <f t="shared" si="16"/>
        <v>5458868727</v>
      </c>
      <c r="M82" s="4">
        <f t="shared" si="16"/>
        <v>187453</v>
      </c>
      <c r="N82" s="4">
        <f t="shared" si="16"/>
        <v>5555291388</v>
      </c>
      <c r="O82" s="4">
        <f t="shared" si="16"/>
        <v>193390</v>
      </c>
      <c r="P82" s="4">
        <f t="shared" si="16"/>
        <v>5530889339</v>
      </c>
      <c r="R82" s="21">
        <f>SUM(R75:R81)</f>
        <v>0</v>
      </c>
      <c r="S82" s="21">
        <f>SUM(S75:S81)</f>
        <v>0</v>
      </c>
      <c r="T82" s="21">
        <f>SUM(T75:T81)</f>
        <v>0</v>
      </c>
      <c r="U82" s="21">
        <f t="shared" ref="U82" si="17">SUM(U75:U81)</f>
        <v>0</v>
      </c>
      <c r="V82" s="21">
        <f>SUM(V75:V81)</f>
        <v>0</v>
      </c>
    </row>
    <row r="83" spans="2:22" hidden="1" x14ac:dyDescent="0.25">
      <c r="C83" s="4">
        <f t="shared" ref="C83:P83" si="18">SUM(C16:C72)</f>
        <v>507945</v>
      </c>
      <c r="D83" s="4">
        <f t="shared" si="18"/>
        <v>17760519628</v>
      </c>
      <c r="E83" s="4">
        <f t="shared" si="18"/>
        <v>518688</v>
      </c>
      <c r="F83" s="4">
        <f t="shared" si="18"/>
        <v>16525152488.000002</v>
      </c>
      <c r="G83" s="4">
        <f t="shared" si="18"/>
        <v>529604</v>
      </c>
      <c r="H83" s="4">
        <f t="shared" si="18"/>
        <v>14606779833.999996</v>
      </c>
      <c r="I83" s="4">
        <f t="shared" si="18"/>
        <v>537088</v>
      </c>
      <c r="J83" s="4">
        <f t="shared" si="18"/>
        <v>15611561747.000006</v>
      </c>
      <c r="K83" s="4">
        <f t="shared" si="18"/>
        <v>545194</v>
      </c>
      <c r="L83" s="4">
        <f t="shared" si="18"/>
        <v>15305794259.000002</v>
      </c>
      <c r="M83" s="4">
        <f t="shared" si="18"/>
        <v>544061</v>
      </c>
      <c r="N83" s="4">
        <f t="shared" si="18"/>
        <v>15599940988</v>
      </c>
      <c r="O83" s="4">
        <f t="shared" si="18"/>
        <v>560814</v>
      </c>
      <c r="P83" s="4">
        <f t="shared" si="18"/>
        <v>15518444965.000002</v>
      </c>
    </row>
    <row r="84" spans="2:22" hidden="1" x14ac:dyDescent="0.25"/>
    <row r="85" spans="2:22" hidden="1" x14ac:dyDescent="0.25">
      <c r="C85" s="4">
        <f t="shared" ref="C85:P85" si="19">+C82-C83</f>
        <v>-333510</v>
      </c>
      <c r="D85" s="4">
        <f t="shared" si="19"/>
        <v>-11515366328</v>
      </c>
      <c r="E85" s="4">
        <f t="shared" si="19"/>
        <v>-340400</v>
      </c>
      <c r="F85" s="4">
        <f t="shared" si="19"/>
        <v>-10684402708.000004</v>
      </c>
      <c r="G85" s="4">
        <f t="shared" si="19"/>
        <v>-347434</v>
      </c>
      <c r="H85" s="4">
        <f t="shared" si="19"/>
        <v>-9447095421.9999962</v>
      </c>
      <c r="I85" s="4">
        <f t="shared" si="19"/>
        <v>-352260</v>
      </c>
      <c r="J85" s="4">
        <f t="shared" si="19"/>
        <v>-10083828926.000006</v>
      </c>
      <c r="K85" s="4">
        <f t="shared" si="19"/>
        <v>-357490</v>
      </c>
      <c r="L85" s="4">
        <f t="shared" si="19"/>
        <v>-9846925532.0000019</v>
      </c>
      <c r="M85" s="4">
        <f t="shared" si="19"/>
        <v>-356608</v>
      </c>
      <c r="N85" s="4">
        <f t="shared" si="19"/>
        <v>-10044649600</v>
      </c>
      <c r="O85" s="4">
        <f t="shared" si="19"/>
        <v>-367424</v>
      </c>
      <c r="P85" s="4">
        <f t="shared" si="19"/>
        <v>-9987555626.0000019</v>
      </c>
    </row>
    <row r="86" spans="2:22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8" spans="2:22" x14ac:dyDescent="0.25">
      <c r="B88" t="s">
        <v>148</v>
      </c>
    </row>
    <row r="89" spans="2:22" x14ac:dyDescent="0.25">
      <c r="B89" s="22" t="s">
        <v>149</v>
      </c>
    </row>
  </sheetData>
  <mergeCells count="14">
    <mergeCell ref="O3:P3"/>
    <mergeCell ref="C14:D14"/>
    <mergeCell ref="E14:F14"/>
    <mergeCell ref="G14:H14"/>
    <mergeCell ref="I14:J14"/>
    <mergeCell ref="K14:L14"/>
    <mergeCell ref="M14:N14"/>
    <mergeCell ref="O14:P14"/>
    <mergeCell ref="C3:D3"/>
    <mergeCell ref="E3:F3"/>
    <mergeCell ref="G3:H3"/>
    <mergeCell ref="I3:J3"/>
    <mergeCell ref="K3:L3"/>
    <mergeCell ref="M3:N3"/>
  </mergeCells>
  <printOptions horizontalCentered="1"/>
  <pageMargins left="0.70866141732283472" right="0.39370078740157483" top="1.1811023622047245" bottom="0.59055118110236227" header="0.51181102362204722" footer="0.31496062992125984"/>
  <pageSetup paperSize="17" scale="94" orientation="landscape" useFirstPageNumber="1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2015.01.29
&amp;R&amp;"Arial,Gras italique"&amp;10Gaz Métro - 3, Document 1
Annexe 1 - Question 6.3 - Page 1 de 1 (7 pages en liasse)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Q30"/>
  <sheetViews>
    <sheetView view="pageBreakPreview" zoomScale="60" zoomScaleNormal="80" workbookViewId="0">
      <selection activeCell="B44" sqref="B44"/>
    </sheetView>
  </sheetViews>
  <sheetFormatPr baseColWidth="10" defaultRowHeight="15" x14ac:dyDescent="0.25"/>
  <cols>
    <col min="1" max="1" width="4.28515625" style="23" customWidth="1"/>
    <col min="2" max="2" width="31.28515625" style="23" customWidth="1"/>
    <col min="3" max="3" width="11" style="23" customWidth="1"/>
    <col min="4" max="4" width="12.7109375" style="23" customWidth="1"/>
    <col min="5" max="5" width="12.28515625" style="23" customWidth="1"/>
    <col min="6" max="6" width="15.85546875" style="23" customWidth="1"/>
    <col min="7" max="7" width="12.140625" style="23" customWidth="1"/>
    <col min="8" max="8" width="9.7109375" style="23" customWidth="1"/>
    <col min="9" max="10" width="12.42578125" style="23" customWidth="1"/>
    <col min="11" max="11" width="11.5703125" style="23" customWidth="1"/>
    <col min="12" max="12" width="12.42578125" style="23" customWidth="1"/>
    <col min="13" max="13" width="11.140625" style="23" customWidth="1"/>
    <col min="14" max="14" width="12.42578125" style="23" customWidth="1"/>
    <col min="15" max="15" width="12" style="23" bestFit="1" customWidth="1"/>
    <col min="16" max="16" width="12.42578125" style="23" customWidth="1"/>
    <col min="17" max="17" width="11.140625" style="23" customWidth="1"/>
    <col min="18" max="16384" width="11.42578125" style="23"/>
  </cols>
  <sheetData>
    <row r="5" spans="2:17" x14ac:dyDescent="0.25">
      <c r="B5" s="3" t="s">
        <v>42</v>
      </c>
    </row>
    <row r="6" spans="2:17" ht="60" x14ac:dyDescent="0.25">
      <c r="B6" s="25" t="s">
        <v>0</v>
      </c>
      <c r="C6" s="26" t="s">
        <v>1</v>
      </c>
      <c r="D6" s="66" t="s">
        <v>2</v>
      </c>
      <c r="E6" s="66"/>
      <c r="F6" s="26" t="s">
        <v>3</v>
      </c>
      <c r="G6" s="26" t="s">
        <v>4</v>
      </c>
      <c r="H6" s="67" t="s">
        <v>5</v>
      </c>
      <c r="I6" s="68"/>
      <c r="J6" s="68" t="s">
        <v>47</v>
      </c>
      <c r="K6" s="68"/>
      <c r="L6" s="68" t="s">
        <v>79</v>
      </c>
      <c r="M6" s="68"/>
      <c r="N6" s="68" t="s">
        <v>127</v>
      </c>
      <c r="O6" s="68"/>
      <c r="P6" s="68" t="s">
        <v>128</v>
      </c>
      <c r="Q6" s="69"/>
    </row>
    <row r="7" spans="2:17" ht="30" x14ac:dyDescent="0.25">
      <c r="B7" s="27"/>
      <c r="C7" s="28"/>
      <c r="D7" s="29" t="s">
        <v>6</v>
      </c>
      <c r="E7" s="30" t="s">
        <v>7</v>
      </c>
      <c r="F7" s="28"/>
      <c r="G7" s="28"/>
      <c r="H7" s="31" t="s">
        <v>6</v>
      </c>
      <c r="I7" s="28" t="s">
        <v>8</v>
      </c>
      <c r="J7" s="29" t="s">
        <v>6</v>
      </c>
      <c r="K7" s="28" t="s">
        <v>8</v>
      </c>
      <c r="L7" s="29" t="s">
        <v>6</v>
      </c>
      <c r="M7" s="28" t="s">
        <v>8</v>
      </c>
      <c r="N7" s="29" t="s">
        <v>6</v>
      </c>
      <c r="O7" s="28" t="s">
        <v>8</v>
      </c>
      <c r="P7" s="29" t="s">
        <v>6</v>
      </c>
      <c r="Q7" s="32" t="s">
        <v>8</v>
      </c>
    </row>
    <row r="8" spans="2:17" x14ac:dyDescent="0.25">
      <c r="B8" s="33"/>
      <c r="C8" s="34" t="s">
        <v>9</v>
      </c>
      <c r="D8" s="35" t="s">
        <v>10</v>
      </c>
      <c r="E8" s="34" t="s">
        <v>11</v>
      </c>
      <c r="F8" s="34">
        <v>4</v>
      </c>
      <c r="G8" s="34" t="s">
        <v>12</v>
      </c>
      <c r="H8" s="33"/>
      <c r="I8" s="36"/>
      <c r="J8" s="36"/>
      <c r="K8" s="36"/>
      <c r="L8" s="36"/>
      <c r="M8" s="36"/>
      <c r="N8" s="36"/>
      <c r="O8" s="36"/>
      <c r="P8" s="36"/>
      <c r="Q8" s="37"/>
    </row>
    <row r="9" spans="2:17" x14ac:dyDescent="0.25">
      <c r="B9" s="38" t="s">
        <v>13</v>
      </c>
      <c r="C9" s="39">
        <v>38000</v>
      </c>
      <c r="D9" s="39">
        <v>1100000</v>
      </c>
      <c r="E9" s="39">
        <f>D9/$C9</f>
        <v>28.94736842105263</v>
      </c>
      <c r="F9" s="39">
        <v>6595176056</v>
      </c>
      <c r="G9" s="39">
        <f>F9/$C9</f>
        <v>173557.26463157896</v>
      </c>
      <c r="H9" s="70" t="s">
        <v>14</v>
      </c>
      <c r="I9" s="71"/>
      <c r="J9" s="71"/>
      <c r="K9" s="71"/>
      <c r="L9" s="71"/>
      <c r="M9" s="71"/>
      <c r="N9" s="71"/>
      <c r="O9" s="71"/>
      <c r="P9" s="71"/>
      <c r="Q9" s="72"/>
    </row>
    <row r="10" spans="2:17" x14ac:dyDescent="0.25">
      <c r="B10" s="40" t="s">
        <v>15</v>
      </c>
      <c r="C10" s="41">
        <v>20000</v>
      </c>
      <c r="D10" s="41">
        <v>77935</v>
      </c>
      <c r="E10" s="41">
        <f t="shared" ref="E10:E15" si="0">D10/$C10</f>
        <v>3.8967499999999999</v>
      </c>
      <c r="F10" s="41">
        <v>474759353.91999996</v>
      </c>
      <c r="G10" s="42">
        <f t="shared" ref="G10:G15" si="1">F10/$C10</f>
        <v>23737.967695999996</v>
      </c>
      <c r="H10" s="73" t="s">
        <v>34</v>
      </c>
      <c r="I10" s="74"/>
      <c r="J10" s="74"/>
      <c r="K10" s="74"/>
      <c r="L10" s="74"/>
      <c r="M10" s="74"/>
      <c r="N10" s="74"/>
      <c r="O10" s="74"/>
      <c r="P10" s="74"/>
      <c r="Q10" s="75"/>
    </row>
    <row r="11" spans="2:17" s="24" customFormat="1" x14ac:dyDescent="0.25">
      <c r="B11" s="43" t="s">
        <v>16</v>
      </c>
      <c r="C11" s="44">
        <v>9889.4188800000011</v>
      </c>
      <c r="D11" s="44">
        <v>265901</v>
      </c>
      <c r="E11" s="44">
        <f t="shared" si="0"/>
        <v>26.887424147615839</v>
      </c>
      <c r="F11" s="44">
        <v>127182745</v>
      </c>
      <c r="G11" s="44">
        <f t="shared" si="1"/>
        <v>12860.487207919743</v>
      </c>
      <c r="H11" s="45">
        <v>230770</v>
      </c>
      <c r="I11" s="46">
        <v>15516324</v>
      </c>
      <c r="J11" s="46">
        <v>34408</v>
      </c>
      <c r="K11" s="46">
        <v>11439303</v>
      </c>
      <c r="L11" s="46">
        <v>714</v>
      </c>
      <c r="M11" s="46">
        <v>51666836</v>
      </c>
      <c r="N11" s="46">
        <v>9</v>
      </c>
      <c r="O11" s="46">
        <v>48560282</v>
      </c>
      <c r="P11" s="46">
        <v>0</v>
      </c>
      <c r="Q11" s="47">
        <v>0</v>
      </c>
    </row>
    <row r="12" spans="2:17" s="24" customFormat="1" x14ac:dyDescent="0.25">
      <c r="B12" s="43" t="s">
        <v>17</v>
      </c>
      <c r="C12" s="44">
        <v>7845.7129344000014</v>
      </c>
      <c r="D12" s="44">
        <v>307104</v>
      </c>
      <c r="E12" s="44">
        <f t="shared" si="0"/>
        <v>39.142905503652067</v>
      </c>
      <c r="F12" s="44">
        <v>55537803</v>
      </c>
      <c r="G12" s="44">
        <f t="shared" si="1"/>
        <v>7078.7452286829348</v>
      </c>
      <c r="H12" s="45">
        <v>276962</v>
      </c>
      <c r="I12" s="46">
        <v>24101150</v>
      </c>
      <c r="J12" s="46">
        <v>29235</v>
      </c>
      <c r="K12" s="46">
        <v>11191576</v>
      </c>
      <c r="L12" s="46">
        <v>904</v>
      </c>
      <c r="M12" s="46">
        <v>13405546</v>
      </c>
      <c r="N12" s="46">
        <v>3</v>
      </c>
      <c r="O12" s="46">
        <v>6839531</v>
      </c>
      <c r="P12" s="46">
        <v>0</v>
      </c>
      <c r="Q12" s="47">
        <v>0</v>
      </c>
    </row>
    <row r="13" spans="2:17" s="24" customFormat="1" x14ac:dyDescent="0.25">
      <c r="B13" s="43" t="s">
        <v>18</v>
      </c>
      <c r="C13" s="44">
        <v>35000</v>
      </c>
      <c r="D13" s="44">
        <v>2096458</v>
      </c>
      <c r="E13" s="44">
        <f t="shared" si="0"/>
        <v>59.898800000000001</v>
      </c>
      <c r="F13" s="44">
        <v>9336400000</v>
      </c>
      <c r="G13" s="48">
        <f t="shared" si="1"/>
        <v>266754.28571428574</v>
      </c>
      <c r="H13" s="63" t="s">
        <v>35</v>
      </c>
      <c r="I13" s="64"/>
      <c r="J13" s="64"/>
      <c r="K13" s="64"/>
      <c r="L13" s="64"/>
      <c r="M13" s="64"/>
      <c r="N13" s="64"/>
      <c r="O13" s="64"/>
      <c r="P13" s="64"/>
      <c r="Q13" s="65"/>
    </row>
    <row r="14" spans="2:17" s="24" customFormat="1" x14ac:dyDescent="0.25">
      <c r="B14" s="43" t="s">
        <v>43</v>
      </c>
      <c r="C14" s="44">
        <v>46000</v>
      </c>
      <c r="D14" s="44">
        <v>952135</v>
      </c>
      <c r="E14" s="44">
        <f t="shared" si="0"/>
        <v>20.698586956521741</v>
      </c>
      <c r="F14" s="44">
        <v>5547756752.000001</v>
      </c>
      <c r="G14" s="48">
        <f t="shared" si="1"/>
        <v>120603.40765217393</v>
      </c>
      <c r="H14" s="63" t="s">
        <v>36</v>
      </c>
      <c r="I14" s="64"/>
      <c r="J14" s="64"/>
      <c r="K14" s="64"/>
      <c r="L14" s="64"/>
      <c r="M14" s="64"/>
      <c r="N14" s="64"/>
      <c r="O14" s="64"/>
      <c r="P14" s="64"/>
      <c r="Q14" s="65"/>
    </row>
    <row r="15" spans="2:17" s="24" customFormat="1" x14ac:dyDescent="0.25">
      <c r="B15" s="43" t="s">
        <v>19</v>
      </c>
      <c r="C15" s="44">
        <v>940.5</v>
      </c>
      <c r="D15" s="44">
        <v>41017</v>
      </c>
      <c r="E15" s="44">
        <f t="shared" si="0"/>
        <v>43.611908559276984</v>
      </c>
      <c r="F15" s="44">
        <v>168194.1</v>
      </c>
      <c r="G15" s="48">
        <f t="shared" si="1"/>
        <v>178.8347687400319</v>
      </c>
      <c r="H15" s="63" t="s">
        <v>37</v>
      </c>
      <c r="I15" s="64"/>
      <c r="J15" s="64"/>
      <c r="K15" s="64"/>
      <c r="L15" s="64"/>
      <c r="M15" s="64"/>
      <c r="N15" s="64"/>
      <c r="O15" s="64"/>
      <c r="P15" s="64"/>
      <c r="Q15" s="65"/>
    </row>
    <row r="16" spans="2:17" s="24" customFormat="1" x14ac:dyDescent="0.25">
      <c r="B16" s="43" t="s">
        <v>20</v>
      </c>
      <c r="C16" s="76" t="s">
        <v>129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2:17" s="24" customFormat="1" x14ac:dyDescent="0.25">
      <c r="B17" s="43" t="s">
        <v>21</v>
      </c>
      <c r="C17" s="44">
        <v>9808.9516800000001</v>
      </c>
      <c r="D17" s="44">
        <v>321599</v>
      </c>
      <c r="E17" s="44">
        <f>D17/$C17</f>
        <v>32.786276300629098</v>
      </c>
      <c r="F17" s="44">
        <v>61939808</v>
      </c>
      <c r="G17" s="44">
        <f>F17/$C17</f>
        <v>6314.620565038811</v>
      </c>
      <c r="H17" s="45">
        <v>290555</v>
      </c>
      <c r="I17" s="46">
        <v>22595829</v>
      </c>
      <c r="J17" s="46">
        <v>30957</v>
      </c>
      <c r="K17" s="46">
        <v>15586255</v>
      </c>
      <c r="L17" s="46">
        <v>84</v>
      </c>
      <c r="M17" s="46">
        <v>23730936</v>
      </c>
      <c r="N17" s="46">
        <v>0</v>
      </c>
      <c r="O17" s="46">
        <v>0</v>
      </c>
      <c r="P17" s="46">
        <v>3</v>
      </c>
      <c r="Q17" s="47">
        <v>26788</v>
      </c>
    </row>
    <row r="18" spans="2:17" s="24" customFormat="1" x14ac:dyDescent="0.25">
      <c r="B18" s="43" t="s">
        <v>22</v>
      </c>
      <c r="C18" s="44">
        <v>7845.7129344000014</v>
      </c>
      <c r="D18" s="44">
        <v>146434</v>
      </c>
      <c r="E18" s="41">
        <f t="shared" ref="E18:E29" si="2">D18/$C18</f>
        <v>18.664205690976953</v>
      </c>
      <c r="F18" s="44">
        <v>28464476</v>
      </c>
      <c r="G18" s="44">
        <f t="shared" ref="G18:G27" si="3">F18/$C18</f>
        <v>3628.0292483294652</v>
      </c>
      <c r="H18" s="45">
        <v>131697</v>
      </c>
      <c r="I18" s="46">
        <v>10301887</v>
      </c>
      <c r="J18" s="46">
        <v>14632</v>
      </c>
      <c r="K18" s="46">
        <v>10314437</v>
      </c>
      <c r="L18" s="46">
        <v>82</v>
      </c>
      <c r="M18" s="46">
        <v>1562802</v>
      </c>
      <c r="N18" s="46">
        <v>9</v>
      </c>
      <c r="O18" s="46">
        <v>6284510</v>
      </c>
      <c r="P18" s="46">
        <v>14</v>
      </c>
      <c r="Q18" s="47">
        <v>840</v>
      </c>
    </row>
    <row r="19" spans="2:17" s="24" customFormat="1" x14ac:dyDescent="0.25">
      <c r="B19" s="43" t="s">
        <v>23</v>
      </c>
      <c r="C19" s="44">
        <v>7105</v>
      </c>
      <c r="D19" s="44">
        <v>271578</v>
      </c>
      <c r="E19" s="44">
        <f t="shared" si="2"/>
        <v>38.223504574243492</v>
      </c>
      <c r="F19" s="44">
        <v>2027285000</v>
      </c>
      <c r="G19" s="44">
        <f t="shared" si="3"/>
        <v>285332.16045038705</v>
      </c>
      <c r="H19" s="63" t="s">
        <v>38</v>
      </c>
      <c r="I19" s="64"/>
      <c r="J19" s="64"/>
      <c r="K19" s="64"/>
      <c r="L19" s="64"/>
      <c r="M19" s="64"/>
      <c r="N19" s="64"/>
      <c r="O19" s="64"/>
      <c r="P19" s="64"/>
      <c r="Q19" s="65"/>
    </row>
    <row r="20" spans="2:17" s="24" customFormat="1" x14ac:dyDescent="0.25">
      <c r="B20" s="43" t="s">
        <v>24</v>
      </c>
      <c r="C20" s="44">
        <v>9639.8096256000008</v>
      </c>
      <c r="D20" s="44">
        <v>167160</v>
      </c>
      <c r="E20" s="44">
        <f t="shared" si="2"/>
        <v>17.340591411274435</v>
      </c>
      <c r="F20" s="44">
        <v>31422971</v>
      </c>
      <c r="G20" s="44">
        <f t="shared" si="3"/>
        <v>3259.7086685769659</v>
      </c>
      <c r="H20" s="45">
        <v>154031</v>
      </c>
      <c r="I20" s="46">
        <v>14302539</v>
      </c>
      <c r="J20" s="46">
        <v>12845</v>
      </c>
      <c r="K20" s="46">
        <v>5806982</v>
      </c>
      <c r="L20" s="46">
        <v>280</v>
      </c>
      <c r="M20" s="46">
        <v>11231884</v>
      </c>
      <c r="N20" s="46">
        <v>4</v>
      </c>
      <c r="O20" s="46">
        <v>81566</v>
      </c>
      <c r="P20" s="46">
        <v>0</v>
      </c>
      <c r="Q20" s="47">
        <v>0</v>
      </c>
    </row>
    <row r="21" spans="2:17" s="24" customFormat="1" x14ac:dyDescent="0.25">
      <c r="B21" s="43" t="s">
        <v>25</v>
      </c>
      <c r="C21" s="44">
        <f>[2]Sheet1!$B$25</f>
        <v>6113.4359742720007</v>
      </c>
      <c r="D21" s="44">
        <v>213246</v>
      </c>
      <c r="E21" s="44">
        <f t="shared" si="2"/>
        <v>34.88152994444237</v>
      </c>
      <c r="F21" s="44">
        <v>81023167</v>
      </c>
      <c r="G21" s="44">
        <f t="shared" si="3"/>
        <v>13253.294438836156</v>
      </c>
      <c r="H21" s="45">
        <v>191350</v>
      </c>
      <c r="I21" s="46">
        <v>17684179</v>
      </c>
      <c r="J21" s="46">
        <v>21588</v>
      </c>
      <c r="K21" s="46">
        <v>14931589</v>
      </c>
      <c r="L21" s="46">
        <v>307</v>
      </c>
      <c r="M21" s="46">
        <v>45745912</v>
      </c>
      <c r="N21" s="46">
        <v>1</v>
      </c>
      <c r="O21" s="46">
        <v>2661487</v>
      </c>
      <c r="P21" s="46">
        <v>0</v>
      </c>
      <c r="Q21" s="47">
        <v>0</v>
      </c>
    </row>
    <row r="22" spans="2:17" s="24" customFormat="1" x14ac:dyDescent="0.25">
      <c r="B22" s="43" t="s">
        <v>26</v>
      </c>
      <c r="C22" s="44">
        <v>7206.7228992000009</v>
      </c>
      <c r="D22" s="44">
        <v>261605</v>
      </c>
      <c r="E22" s="44">
        <f t="shared" si="2"/>
        <v>36.300133036756563</v>
      </c>
      <c r="F22" s="44">
        <v>54126375</v>
      </c>
      <c r="G22" s="44">
        <f t="shared" si="3"/>
        <v>7510.5392224818888</v>
      </c>
      <c r="H22" s="45">
        <v>231138</v>
      </c>
      <c r="I22" s="46">
        <v>21887095</v>
      </c>
      <c r="J22" s="46">
        <v>29849</v>
      </c>
      <c r="K22" s="46">
        <v>19079252</v>
      </c>
      <c r="L22" s="46">
        <v>618</v>
      </c>
      <c r="M22" s="46">
        <v>13160028</v>
      </c>
      <c r="N22" s="46">
        <v>0</v>
      </c>
      <c r="O22" s="46">
        <v>0</v>
      </c>
      <c r="P22" s="46">
        <v>0</v>
      </c>
      <c r="Q22" s="47">
        <v>0</v>
      </c>
    </row>
    <row r="23" spans="2:17" s="24" customFormat="1" x14ac:dyDescent="0.25">
      <c r="B23" s="43" t="s">
        <v>27</v>
      </c>
      <c r="C23" s="44">
        <v>3774</v>
      </c>
      <c r="D23" s="44">
        <v>39900</v>
      </c>
      <c r="E23" s="44">
        <f t="shared" si="2"/>
        <v>10.572337042925279</v>
      </c>
      <c r="F23" s="44">
        <v>99113311.753432021</v>
      </c>
      <c r="G23" s="44">
        <f t="shared" si="3"/>
        <v>26262.138779393754</v>
      </c>
      <c r="H23" s="63" t="s">
        <v>39</v>
      </c>
      <c r="I23" s="64"/>
      <c r="J23" s="64"/>
      <c r="K23" s="64"/>
      <c r="L23" s="64"/>
      <c r="M23" s="64"/>
      <c r="N23" s="64"/>
      <c r="O23" s="64"/>
      <c r="P23" s="64"/>
      <c r="Q23" s="65"/>
    </row>
    <row r="24" spans="2:17" s="24" customFormat="1" x14ac:dyDescent="0.25">
      <c r="B24" s="43" t="s">
        <v>28</v>
      </c>
      <c r="C24" s="44">
        <f>[2]Sheet1!$B$27</f>
        <v>7705.5390720000005</v>
      </c>
      <c r="D24" s="44">
        <v>305740</v>
      </c>
      <c r="E24" s="44">
        <f>D24/$C24</f>
        <v>39.677950775823405</v>
      </c>
      <c r="F24" s="44">
        <v>50060106</v>
      </c>
      <c r="G24" s="44">
        <f t="shared" si="3"/>
        <v>6496.6390452688629</v>
      </c>
      <c r="H24" s="45">
        <v>282576</v>
      </c>
      <c r="I24" s="46">
        <v>26551423</v>
      </c>
      <c r="J24" s="46">
        <v>22437</v>
      </c>
      <c r="K24" s="46">
        <v>16682282</v>
      </c>
      <c r="L24" s="46">
        <v>727</v>
      </c>
      <c r="M24" s="46">
        <v>6826401</v>
      </c>
      <c r="N24" s="46">
        <v>0</v>
      </c>
      <c r="O24" s="46">
        <v>0</v>
      </c>
      <c r="P24" s="46">
        <v>0</v>
      </c>
      <c r="Q24" s="47">
        <v>0</v>
      </c>
    </row>
    <row r="25" spans="2:17" s="24" customFormat="1" x14ac:dyDescent="0.25">
      <c r="B25" s="43" t="s">
        <v>29</v>
      </c>
      <c r="C25" s="44">
        <v>68612</v>
      </c>
      <c r="D25" s="44">
        <v>374785</v>
      </c>
      <c r="E25" s="44">
        <f t="shared" si="2"/>
        <v>5.4623826735847958</v>
      </c>
      <c r="F25" s="44">
        <v>1712086000</v>
      </c>
      <c r="G25" s="44">
        <f t="shared" si="3"/>
        <v>24953.156882178046</v>
      </c>
      <c r="H25" s="63" t="s">
        <v>40</v>
      </c>
      <c r="I25" s="64"/>
      <c r="J25" s="64"/>
      <c r="K25" s="64"/>
      <c r="L25" s="64"/>
      <c r="M25" s="64"/>
      <c r="N25" s="64"/>
      <c r="O25" s="64"/>
      <c r="P25" s="64"/>
      <c r="Q25" s="65"/>
    </row>
    <row r="26" spans="2:17" s="24" customFormat="1" x14ac:dyDescent="0.25">
      <c r="B26" s="43" t="s">
        <v>30</v>
      </c>
      <c r="C26" s="44">
        <f>[2]Sheet1!$B$24</f>
        <v>9639.8096256000008</v>
      </c>
      <c r="D26" s="44">
        <v>293264</v>
      </c>
      <c r="E26" s="44">
        <f t="shared" si="2"/>
        <v>30.422177552261221</v>
      </c>
      <c r="F26" s="46">
        <v>58756258</v>
      </c>
      <c r="G26" s="44">
        <f t="shared" si="3"/>
        <v>6095.1678800755253</v>
      </c>
      <c r="H26" s="45">
        <v>267401</v>
      </c>
      <c r="I26" s="46">
        <v>26260330</v>
      </c>
      <c r="J26" s="46">
        <v>25153</v>
      </c>
      <c r="K26" s="46">
        <v>13473911</v>
      </c>
      <c r="L26" s="46">
        <v>708</v>
      </c>
      <c r="M26" s="46">
        <v>18654678</v>
      </c>
      <c r="N26" s="46">
        <v>2</v>
      </c>
      <c r="O26" s="46">
        <v>367339</v>
      </c>
      <c r="P26" s="46">
        <v>0</v>
      </c>
      <c r="Q26" s="47">
        <v>0</v>
      </c>
    </row>
    <row r="27" spans="2:17" s="24" customFormat="1" x14ac:dyDescent="0.25">
      <c r="B27" s="43" t="s">
        <v>31</v>
      </c>
      <c r="C27" s="44">
        <v>3746.2921182720006</v>
      </c>
      <c r="D27" s="44">
        <v>184481</v>
      </c>
      <c r="E27" s="44">
        <f t="shared" si="2"/>
        <v>49.243623875516931</v>
      </c>
      <c r="F27" s="46">
        <v>80678639</v>
      </c>
      <c r="G27" s="44">
        <f t="shared" si="3"/>
        <v>21535.597452879221</v>
      </c>
      <c r="H27" s="45">
        <v>165877</v>
      </c>
      <c r="I27" s="46">
        <v>14860335</v>
      </c>
      <c r="J27" s="46">
        <v>17279</v>
      </c>
      <c r="K27" s="46">
        <v>13181175</v>
      </c>
      <c r="L27" s="46">
        <v>1316</v>
      </c>
      <c r="M27" s="46">
        <v>4140079</v>
      </c>
      <c r="N27" s="46">
        <v>3</v>
      </c>
      <c r="O27" s="46">
        <v>48495559</v>
      </c>
      <c r="P27" s="46">
        <v>6</v>
      </c>
      <c r="Q27" s="47">
        <v>1491</v>
      </c>
    </row>
    <row r="28" spans="2:17" s="24" customFormat="1" x14ac:dyDescent="0.25">
      <c r="B28" s="43" t="s">
        <v>32</v>
      </c>
      <c r="C28" s="44">
        <v>68323</v>
      </c>
      <c r="D28" s="44">
        <v>1400391</v>
      </c>
      <c r="E28" s="44">
        <f t="shared" si="2"/>
        <v>20.496626319101914</v>
      </c>
      <c r="F28" s="44">
        <v>14657156000</v>
      </c>
      <c r="G28" s="44">
        <f>F28/$C28</f>
        <v>214527.40658343458</v>
      </c>
      <c r="H28" s="63" t="s">
        <v>41</v>
      </c>
      <c r="I28" s="64"/>
      <c r="J28" s="64"/>
      <c r="K28" s="64"/>
      <c r="L28" s="64"/>
      <c r="M28" s="64"/>
      <c r="N28" s="64"/>
      <c r="O28" s="64"/>
      <c r="P28" s="64"/>
      <c r="Q28" s="65"/>
    </row>
    <row r="29" spans="2:17" s="24" customFormat="1" x14ac:dyDescent="0.25">
      <c r="B29" s="49" t="s">
        <v>33</v>
      </c>
      <c r="C29" s="50">
        <v>5297.0270284800008</v>
      </c>
      <c r="D29" s="50">
        <v>214695</v>
      </c>
      <c r="E29" s="50">
        <f t="shared" si="2"/>
        <v>40.531226071845708</v>
      </c>
      <c r="F29" s="50">
        <v>54582977</v>
      </c>
      <c r="G29" s="51">
        <f>F29/$C29</f>
        <v>10304.455066309671</v>
      </c>
      <c r="H29" s="52">
        <v>188908</v>
      </c>
      <c r="I29" s="53">
        <v>14866073</v>
      </c>
      <c r="J29" s="53">
        <v>24200</v>
      </c>
      <c r="K29" s="53">
        <v>19078695</v>
      </c>
      <c r="L29" s="53">
        <v>1579</v>
      </c>
      <c r="M29" s="53">
        <v>20197270</v>
      </c>
      <c r="N29" s="53">
        <v>5</v>
      </c>
      <c r="O29" s="53">
        <v>434968</v>
      </c>
      <c r="P29" s="53">
        <v>3</v>
      </c>
      <c r="Q29" s="54">
        <v>5971</v>
      </c>
    </row>
    <row r="30" spans="2:17" s="24" customFormat="1" x14ac:dyDescent="0.25">
      <c r="B30" s="55"/>
    </row>
  </sheetData>
  <mergeCells count="16">
    <mergeCell ref="H19:Q19"/>
    <mergeCell ref="H23:Q23"/>
    <mergeCell ref="H25:Q25"/>
    <mergeCell ref="H28:Q28"/>
    <mergeCell ref="D6:E6"/>
    <mergeCell ref="H6:I6"/>
    <mergeCell ref="J6:K6"/>
    <mergeCell ref="L6:M6"/>
    <mergeCell ref="N6:O6"/>
    <mergeCell ref="P6:Q6"/>
    <mergeCell ref="H9:Q9"/>
    <mergeCell ref="H10:Q10"/>
    <mergeCell ref="H13:Q13"/>
    <mergeCell ref="H14:Q14"/>
    <mergeCell ref="H15:Q15"/>
    <mergeCell ref="C16:Q16"/>
  </mergeCells>
  <pageMargins left="0.39370078740157483" right="0.39370078740157483" top="1.1811023622047245" bottom="0.59055118110236227" header="0.51181102362204722" footer="0.31496062992125984"/>
  <pageSetup paperSize="17" scale="97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2015.01.29
&amp;R&amp;"Arial,Gras italique"&amp;10Gaz Métro - 3, Document 1
Annexe 1 - Question 6.4 - Page 1 de 6 (7 pages en liasse)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6"/>
  <sheetViews>
    <sheetView tabSelected="1" view="pageBreakPreview" topLeftCell="A70" zoomScale="115" zoomScaleNormal="100" zoomScaleSheetLayoutView="115" workbookViewId="0">
      <selection activeCell="B60" sqref="B60"/>
    </sheetView>
  </sheetViews>
  <sheetFormatPr baseColWidth="10" defaultRowHeight="15" x14ac:dyDescent="0.25"/>
  <cols>
    <col min="1" max="1" width="4.140625" style="23" customWidth="1"/>
    <col min="2" max="2" width="42.85546875" style="23" customWidth="1"/>
    <col min="3" max="3" width="13" style="56" customWidth="1"/>
    <col min="4" max="4" width="25.7109375" style="56" customWidth="1"/>
    <col min="5" max="16384" width="11.42578125" style="23"/>
  </cols>
  <sheetData>
    <row r="2" spans="2:4" ht="30.75" customHeight="1" x14ac:dyDescent="0.25">
      <c r="B2" s="78" t="s">
        <v>126</v>
      </c>
      <c r="C2" s="78"/>
      <c r="D2" s="78"/>
    </row>
    <row r="4" spans="2:4" x14ac:dyDescent="0.25">
      <c r="B4" s="3" t="s">
        <v>124</v>
      </c>
    </row>
    <row r="5" spans="2:4" ht="30" x14ac:dyDescent="0.25">
      <c r="B5" s="36" t="s">
        <v>44</v>
      </c>
      <c r="C5" s="57" t="s">
        <v>6</v>
      </c>
      <c r="D5" s="57" t="s">
        <v>3</v>
      </c>
    </row>
    <row r="6" spans="2:4" x14ac:dyDescent="0.25">
      <c r="B6" s="58" t="s">
        <v>45</v>
      </c>
      <c r="C6" s="56">
        <v>57205</v>
      </c>
      <c r="D6" s="56">
        <v>177471737.18399999</v>
      </c>
    </row>
    <row r="7" spans="2:4" x14ac:dyDescent="0.25">
      <c r="B7" s="58" t="s">
        <v>46</v>
      </c>
      <c r="C7" s="56">
        <v>13413</v>
      </c>
      <c r="D7" s="56">
        <v>68338336.335999995</v>
      </c>
    </row>
    <row r="8" spans="2:4" x14ac:dyDescent="0.25">
      <c r="B8" s="58" t="s">
        <v>47</v>
      </c>
      <c r="C8" s="56">
        <v>6929</v>
      </c>
      <c r="D8" s="56">
        <v>128508295.888</v>
      </c>
    </row>
    <row r="9" spans="2:4" x14ac:dyDescent="0.25">
      <c r="B9" s="58" t="s">
        <v>48</v>
      </c>
      <c r="C9" s="56">
        <v>199</v>
      </c>
      <c r="D9" s="56">
        <v>1325353.456</v>
      </c>
    </row>
    <row r="10" spans="2:4" x14ac:dyDescent="0.25">
      <c r="B10" s="58" t="s">
        <v>49</v>
      </c>
      <c r="C10" s="56">
        <v>136</v>
      </c>
      <c r="D10" s="56">
        <v>37355711.855999999</v>
      </c>
    </row>
    <row r="11" spans="2:4" x14ac:dyDescent="0.25">
      <c r="B11" s="58" t="s">
        <v>50</v>
      </c>
      <c r="C11" s="56">
        <v>53</v>
      </c>
      <c r="D11" s="56">
        <v>61759919.199999996</v>
      </c>
    </row>
    <row r="12" spans="2:4" x14ac:dyDescent="0.25">
      <c r="B12" s="59" t="s">
        <v>51</v>
      </c>
      <c r="C12" s="60">
        <v>77935</v>
      </c>
      <c r="D12" s="60">
        <v>474759353.91999996</v>
      </c>
    </row>
    <row r="14" spans="2:4" x14ac:dyDescent="0.25">
      <c r="B14" s="3" t="s">
        <v>123</v>
      </c>
    </row>
    <row r="15" spans="2:4" ht="30" x14ac:dyDescent="0.25">
      <c r="B15" s="36" t="s">
        <v>44</v>
      </c>
      <c r="C15" s="57" t="s">
        <v>6</v>
      </c>
      <c r="D15" s="57" t="s">
        <v>3</v>
      </c>
    </row>
    <row r="16" spans="2:4" x14ac:dyDescent="0.25">
      <c r="B16" s="58" t="s">
        <v>52</v>
      </c>
      <c r="C16" s="56">
        <v>1731885</v>
      </c>
      <c r="D16" s="56">
        <v>4197400000</v>
      </c>
    </row>
    <row r="17" spans="2:4" x14ac:dyDescent="0.25">
      <c r="B17" s="58" t="s">
        <v>53</v>
      </c>
      <c r="C17" s="56">
        <v>201089</v>
      </c>
      <c r="D17" s="56">
        <v>476000000</v>
      </c>
    </row>
    <row r="18" spans="2:4" x14ac:dyDescent="0.25">
      <c r="B18" s="58" t="s">
        <v>54</v>
      </c>
      <c r="C18" s="56">
        <v>139579</v>
      </c>
      <c r="D18" s="56">
        <v>2861700000</v>
      </c>
    </row>
    <row r="19" spans="2:4" x14ac:dyDescent="0.25">
      <c r="B19" s="58" t="s">
        <v>55</v>
      </c>
      <c r="C19" s="56">
        <v>23898</v>
      </c>
      <c r="D19" s="56">
        <v>1800700000</v>
      </c>
    </row>
    <row r="20" spans="2:4" x14ac:dyDescent="0.25">
      <c r="B20" s="58" t="s">
        <v>56</v>
      </c>
      <c r="C20" s="56">
        <v>6</v>
      </c>
      <c r="D20" s="56">
        <v>500000</v>
      </c>
    </row>
    <row r="21" spans="2:4" x14ac:dyDescent="0.25">
      <c r="B21" s="58" t="s">
        <v>57</v>
      </c>
      <c r="C21" s="56">
        <v>1</v>
      </c>
      <c r="D21" s="56">
        <v>100000</v>
      </c>
    </row>
    <row r="22" spans="2:4" x14ac:dyDescent="0.25">
      <c r="B22" s="59" t="s">
        <v>51</v>
      </c>
      <c r="C22" s="60">
        <v>2096458</v>
      </c>
      <c r="D22" s="60">
        <v>9336400000</v>
      </c>
    </row>
    <row r="24" spans="2:4" x14ac:dyDescent="0.25">
      <c r="B24" s="3" t="s">
        <v>122</v>
      </c>
    </row>
    <row r="25" spans="2:4" ht="30" x14ac:dyDescent="0.25">
      <c r="B25" s="36" t="s">
        <v>44</v>
      </c>
      <c r="C25" s="57" t="s">
        <v>6</v>
      </c>
      <c r="D25" s="57" t="s">
        <v>3</v>
      </c>
    </row>
    <row r="26" spans="2:4" x14ac:dyDescent="0.25">
      <c r="B26" s="58" t="s">
        <v>58</v>
      </c>
      <c r="C26" s="56">
        <v>862911</v>
      </c>
      <c r="D26" s="56">
        <v>1953556953.5999999</v>
      </c>
    </row>
    <row r="27" spans="2:4" x14ac:dyDescent="0.25">
      <c r="B27" s="58" t="s">
        <v>59</v>
      </c>
      <c r="C27" s="56">
        <v>81474</v>
      </c>
      <c r="D27" s="56">
        <v>733225183.19999993</v>
      </c>
    </row>
    <row r="28" spans="2:4" x14ac:dyDescent="0.25">
      <c r="B28" s="58" t="s">
        <v>60</v>
      </c>
      <c r="C28" s="56">
        <v>5209</v>
      </c>
      <c r="D28" s="56">
        <v>520349950.39999998</v>
      </c>
    </row>
    <row r="29" spans="2:4" x14ac:dyDescent="0.25">
      <c r="B29" s="58" t="s">
        <v>61</v>
      </c>
      <c r="C29" s="56">
        <v>1560</v>
      </c>
      <c r="D29" s="56">
        <v>230172549.59999999</v>
      </c>
    </row>
    <row r="30" spans="2:4" x14ac:dyDescent="0.25">
      <c r="B30" s="58" t="s">
        <v>62</v>
      </c>
      <c r="C30" s="56">
        <v>511</v>
      </c>
      <c r="D30" s="56">
        <v>352517944</v>
      </c>
    </row>
    <row r="31" spans="2:4" x14ac:dyDescent="0.25">
      <c r="B31" s="58" t="s">
        <v>63</v>
      </c>
      <c r="C31" s="56">
        <v>272</v>
      </c>
      <c r="D31" s="56">
        <v>87236116.799999997</v>
      </c>
    </row>
    <row r="32" spans="2:4" x14ac:dyDescent="0.25">
      <c r="B32" s="58" t="s">
        <v>64</v>
      </c>
      <c r="C32" s="56">
        <v>95</v>
      </c>
      <c r="D32" s="56">
        <v>170922509.59999999</v>
      </c>
    </row>
    <row r="33" spans="2:4" x14ac:dyDescent="0.25">
      <c r="B33" s="58" t="s">
        <v>65</v>
      </c>
      <c r="C33" s="56">
        <v>26</v>
      </c>
      <c r="D33" s="56">
        <v>5175471.2</v>
      </c>
    </row>
    <row r="34" spans="2:4" x14ac:dyDescent="0.25">
      <c r="B34" s="58" t="s">
        <v>66</v>
      </c>
      <c r="C34" s="56">
        <v>25</v>
      </c>
      <c r="D34" s="56">
        <v>417574224</v>
      </c>
    </row>
    <row r="35" spans="2:4" x14ac:dyDescent="0.25">
      <c r="B35" s="58" t="s">
        <v>67</v>
      </c>
      <c r="C35" s="56">
        <v>14</v>
      </c>
      <c r="D35" s="56">
        <v>1620468.8</v>
      </c>
    </row>
    <row r="36" spans="2:4" x14ac:dyDescent="0.25">
      <c r="B36" s="58" t="s">
        <v>68</v>
      </c>
      <c r="C36" s="56">
        <v>14</v>
      </c>
      <c r="D36" s="56">
        <v>348068252.80000001</v>
      </c>
    </row>
    <row r="37" spans="2:4" x14ac:dyDescent="0.25">
      <c r="B37" s="58" t="s">
        <v>69</v>
      </c>
      <c r="C37" s="56">
        <v>6</v>
      </c>
      <c r="D37" s="56">
        <v>22098021.599999998</v>
      </c>
    </row>
    <row r="38" spans="2:4" x14ac:dyDescent="0.25">
      <c r="B38" s="58" t="s">
        <v>70</v>
      </c>
      <c r="C38" s="56">
        <v>5</v>
      </c>
      <c r="D38" s="56">
        <v>172952054.40000001</v>
      </c>
    </row>
    <row r="39" spans="2:4" x14ac:dyDescent="0.25">
      <c r="B39" s="58" t="s">
        <v>71</v>
      </c>
      <c r="C39" s="56">
        <v>3</v>
      </c>
      <c r="D39" s="56">
        <v>7329058.3999999994</v>
      </c>
    </row>
    <row r="40" spans="2:4" x14ac:dyDescent="0.25">
      <c r="B40" s="58" t="s">
        <v>72</v>
      </c>
      <c r="C40" s="56">
        <v>3</v>
      </c>
      <c r="D40" s="56">
        <v>2288186.4</v>
      </c>
    </row>
    <row r="41" spans="2:4" x14ac:dyDescent="0.25">
      <c r="B41" s="58" t="s">
        <v>73</v>
      </c>
      <c r="C41" s="56">
        <v>2</v>
      </c>
      <c r="D41" s="56">
        <v>4354680</v>
      </c>
    </row>
    <row r="42" spans="2:4" x14ac:dyDescent="0.25">
      <c r="B42" s="58" t="s">
        <v>74</v>
      </c>
      <c r="C42" s="56">
        <v>1</v>
      </c>
      <c r="D42" s="56">
        <v>385323200</v>
      </c>
    </row>
    <row r="43" spans="2:4" x14ac:dyDescent="0.25">
      <c r="B43" s="58" t="s">
        <v>75</v>
      </c>
      <c r="C43" s="56">
        <v>1</v>
      </c>
      <c r="D43" s="56">
        <v>12734140</v>
      </c>
    </row>
    <row r="44" spans="2:4" x14ac:dyDescent="0.25">
      <c r="B44" s="58" t="s">
        <v>76</v>
      </c>
      <c r="C44" s="56">
        <v>1</v>
      </c>
      <c r="D44" s="56">
        <v>4660827.2</v>
      </c>
    </row>
    <row r="45" spans="2:4" x14ac:dyDescent="0.25">
      <c r="B45" s="58" t="s">
        <v>77</v>
      </c>
      <c r="C45" s="56">
        <v>1</v>
      </c>
      <c r="D45" s="56">
        <v>0</v>
      </c>
    </row>
    <row r="46" spans="2:4" x14ac:dyDescent="0.25">
      <c r="B46" s="23" t="s">
        <v>78</v>
      </c>
      <c r="C46" s="56">
        <v>1</v>
      </c>
      <c r="D46" s="56">
        <v>115596960</v>
      </c>
    </row>
    <row r="47" spans="2:4" x14ac:dyDescent="0.25">
      <c r="B47" s="59" t="s">
        <v>51</v>
      </c>
      <c r="C47" s="60">
        <v>952135</v>
      </c>
      <c r="D47" s="60">
        <v>5547756752.000001</v>
      </c>
    </row>
    <row r="50" spans="2:4" x14ac:dyDescent="0.25">
      <c r="B50" s="3" t="s">
        <v>121</v>
      </c>
    </row>
    <row r="51" spans="2:4" ht="30" x14ac:dyDescent="0.25">
      <c r="B51" s="36" t="s">
        <v>44</v>
      </c>
      <c r="C51" s="57" t="s">
        <v>6</v>
      </c>
      <c r="D51" s="57" t="s">
        <v>3</v>
      </c>
    </row>
    <row r="52" spans="2:4" x14ac:dyDescent="0.25">
      <c r="B52" s="58" t="s">
        <v>5</v>
      </c>
      <c r="C52" s="56">
        <v>37840</v>
      </c>
      <c r="D52" s="56">
        <v>64798.6</v>
      </c>
    </row>
    <row r="53" spans="2:4" x14ac:dyDescent="0.25">
      <c r="B53" s="58" t="s">
        <v>47</v>
      </c>
      <c r="C53" s="56">
        <v>3164</v>
      </c>
      <c r="D53" s="56">
        <v>59428.4</v>
      </c>
    </row>
    <row r="54" spans="2:4" x14ac:dyDescent="0.25">
      <c r="B54" s="58" t="s">
        <v>79</v>
      </c>
      <c r="C54" s="56">
        <v>13</v>
      </c>
      <c r="D54" s="56">
        <v>43967.1</v>
      </c>
    </row>
    <row r="55" spans="2:4" x14ac:dyDescent="0.25">
      <c r="B55" s="59" t="s">
        <v>51</v>
      </c>
      <c r="C55" s="60">
        <f>SUM(C52:C54)</f>
        <v>41017</v>
      </c>
      <c r="D55" s="60">
        <f>SUM(D52:D54)</f>
        <v>168194.1</v>
      </c>
    </row>
    <row r="57" spans="2:4" x14ac:dyDescent="0.25">
      <c r="B57" s="3" t="s">
        <v>120</v>
      </c>
    </row>
    <row r="58" spans="2:4" ht="30" x14ac:dyDescent="0.25">
      <c r="B58" s="36" t="s">
        <v>44</v>
      </c>
      <c r="C58" s="57" t="s">
        <v>6</v>
      </c>
      <c r="D58" s="57" t="s">
        <v>3</v>
      </c>
    </row>
    <row r="59" spans="2:4" x14ac:dyDescent="0.25">
      <c r="B59" s="58" t="s">
        <v>47</v>
      </c>
      <c r="C59" s="79">
        <v>17136</v>
      </c>
      <c r="D59" s="56">
        <v>97810000</v>
      </c>
    </row>
    <row r="60" spans="2:4" x14ac:dyDescent="0.25">
      <c r="B60" s="58" t="s">
        <v>80</v>
      </c>
      <c r="C60" s="79">
        <v>7736</v>
      </c>
      <c r="D60" s="56">
        <v>499887000</v>
      </c>
    </row>
    <row r="61" spans="2:4" x14ac:dyDescent="0.25">
      <c r="B61" s="58" t="s">
        <v>45</v>
      </c>
      <c r="C61" s="79">
        <v>246563</v>
      </c>
      <c r="D61" s="56">
        <v>582642000</v>
      </c>
    </row>
    <row r="62" spans="2:4" x14ac:dyDescent="0.25">
      <c r="B62" s="58" t="s">
        <v>81</v>
      </c>
      <c r="C62" s="79">
        <v>92</v>
      </c>
      <c r="D62" s="56">
        <v>163446000</v>
      </c>
    </row>
    <row r="63" spans="2:4" x14ac:dyDescent="0.25">
      <c r="B63" s="58" t="s">
        <v>82</v>
      </c>
      <c r="C63" s="79">
        <v>40</v>
      </c>
      <c r="D63" s="56">
        <v>112052000</v>
      </c>
    </row>
    <row r="64" spans="2:4" x14ac:dyDescent="0.25">
      <c r="B64" s="58" t="s">
        <v>83</v>
      </c>
      <c r="C64" s="79">
        <v>8</v>
      </c>
      <c r="D64" s="56">
        <v>134963000</v>
      </c>
    </row>
    <row r="65" spans="2:5" x14ac:dyDescent="0.25">
      <c r="B65" s="58" t="s">
        <v>84</v>
      </c>
      <c r="C65" s="79">
        <v>2</v>
      </c>
      <c r="D65" s="56">
        <v>15196000</v>
      </c>
    </row>
    <row r="66" spans="2:5" x14ac:dyDescent="0.25">
      <c r="B66" s="58" t="s">
        <v>85</v>
      </c>
      <c r="C66" s="79">
        <v>1</v>
      </c>
      <c r="D66" s="56">
        <v>421289000</v>
      </c>
    </row>
    <row r="67" spans="2:5" x14ac:dyDescent="0.25">
      <c r="B67" s="59" t="s">
        <v>51</v>
      </c>
      <c r="C67" s="80">
        <v>271578</v>
      </c>
      <c r="D67" s="60">
        <v>2027285000</v>
      </c>
      <c r="E67" s="61" t="s">
        <v>130</v>
      </c>
    </row>
    <row r="69" spans="2:5" x14ac:dyDescent="0.25">
      <c r="B69" s="3" t="s">
        <v>119</v>
      </c>
    </row>
    <row r="70" spans="2:5" ht="30" x14ac:dyDescent="0.25">
      <c r="B70" s="36" t="s">
        <v>44</v>
      </c>
      <c r="C70" s="57" t="s">
        <v>6</v>
      </c>
      <c r="D70" s="57" t="s">
        <v>3</v>
      </c>
    </row>
    <row r="71" spans="2:5" x14ac:dyDescent="0.25">
      <c r="B71" s="58" t="s">
        <v>45</v>
      </c>
      <c r="C71" s="79">
        <v>17679</v>
      </c>
      <c r="D71" s="56">
        <v>30389675.416000001</v>
      </c>
    </row>
    <row r="72" spans="2:5" x14ac:dyDescent="0.25">
      <c r="B72" s="58" t="s">
        <v>86</v>
      </c>
      <c r="C72" s="81" t="s">
        <v>150</v>
      </c>
      <c r="D72" s="56">
        <v>188359.704</v>
      </c>
    </row>
    <row r="73" spans="2:5" x14ac:dyDescent="0.25">
      <c r="B73" s="58" t="s">
        <v>87</v>
      </c>
      <c r="C73" s="81"/>
      <c r="D73" s="56">
        <v>18576510.647999998</v>
      </c>
    </row>
    <row r="74" spans="2:5" x14ac:dyDescent="0.25">
      <c r="B74" s="58" t="s">
        <v>88</v>
      </c>
      <c r="C74" s="81"/>
      <c r="D74" s="56">
        <v>3761335.0559999999</v>
      </c>
    </row>
    <row r="75" spans="2:5" x14ac:dyDescent="0.25">
      <c r="B75" s="58" t="s">
        <v>89</v>
      </c>
      <c r="C75" s="81"/>
      <c r="D75" s="56">
        <v>1164.4414320000001</v>
      </c>
    </row>
    <row r="76" spans="2:5" x14ac:dyDescent="0.25">
      <c r="B76" s="58" t="s">
        <v>90</v>
      </c>
      <c r="C76" s="81"/>
      <c r="D76" s="56">
        <v>12506825.704</v>
      </c>
    </row>
    <row r="77" spans="2:5" x14ac:dyDescent="0.25">
      <c r="B77" s="58" t="s">
        <v>91</v>
      </c>
      <c r="C77" s="81"/>
      <c r="D77" s="56">
        <v>4795452.7920000004</v>
      </c>
    </row>
    <row r="78" spans="2:5" x14ac:dyDescent="0.25">
      <c r="B78" s="58" t="s">
        <v>92</v>
      </c>
      <c r="C78" s="81"/>
      <c r="D78" s="56">
        <v>2127485.5120000001</v>
      </c>
    </row>
    <row r="79" spans="2:5" x14ac:dyDescent="0.25">
      <c r="B79" s="58" t="s">
        <v>93</v>
      </c>
      <c r="C79" s="81"/>
      <c r="D79" s="56">
        <v>2039996.0319999999</v>
      </c>
    </row>
    <row r="80" spans="2:5" x14ac:dyDescent="0.25">
      <c r="B80" s="58" t="s">
        <v>94</v>
      </c>
      <c r="C80" s="81"/>
      <c r="D80" s="56">
        <v>3453762.6880000001</v>
      </c>
    </row>
    <row r="81" spans="2:5" x14ac:dyDescent="0.25">
      <c r="B81" s="58" t="s">
        <v>95</v>
      </c>
      <c r="C81" s="81"/>
      <c r="D81" s="56">
        <v>674473.95199999993</v>
      </c>
    </row>
    <row r="82" spans="2:5" x14ac:dyDescent="0.25">
      <c r="B82" s="58" t="s">
        <v>96</v>
      </c>
      <c r="C82" s="81"/>
      <c r="D82" s="56">
        <v>19900280.583999999</v>
      </c>
    </row>
    <row r="83" spans="2:5" x14ac:dyDescent="0.25">
      <c r="B83" s="58" t="s">
        <v>97</v>
      </c>
      <c r="C83" s="81"/>
      <c r="D83" s="56">
        <v>202189.11199999999</v>
      </c>
    </row>
    <row r="84" spans="2:5" x14ac:dyDescent="0.25">
      <c r="B84" s="58" t="s">
        <v>98</v>
      </c>
      <c r="C84" s="82"/>
      <c r="D84" s="56">
        <v>495800.11199999996</v>
      </c>
    </row>
    <row r="85" spans="2:5" x14ac:dyDescent="0.25">
      <c r="B85" s="59" t="s">
        <v>51</v>
      </c>
      <c r="C85" s="80">
        <v>39900</v>
      </c>
      <c r="D85" s="60">
        <v>99113311.753432021</v>
      </c>
      <c r="E85" s="23" t="s">
        <v>130</v>
      </c>
    </row>
    <row r="87" spans="2:5" x14ac:dyDescent="0.25">
      <c r="B87" s="3" t="s">
        <v>118</v>
      </c>
    </row>
    <row r="88" spans="2:5" ht="30" x14ac:dyDescent="0.25">
      <c r="B88" s="36" t="s">
        <v>44</v>
      </c>
      <c r="C88" s="57" t="s">
        <v>6</v>
      </c>
      <c r="D88" s="57" t="s">
        <v>3</v>
      </c>
    </row>
    <row r="89" spans="2:5" x14ac:dyDescent="0.25">
      <c r="B89" s="58" t="s">
        <v>45</v>
      </c>
      <c r="C89" s="56">
        <v>334761</v>
      </c>
      <c r="D89" s="56">
        <v>924893000</v>
      </c>
    </row>
    <row r="90" spans="2:5" x14ac:dyDescent="0.25">
      <c r="B90" s="58" t="s">
        <v>99</v>
      </c>
      <c r="C90" s="56">
        <v>38435</v>
      </c>
      <c r="D90" s="56">
        <v>482303000</v>
      </c>
    </row>
    <row r="91" spans="2:5" x14ac:dyDescent="0.25">
      <c r="B91" s="58" t="s">
        <v>100</v>
      </c>
      <c r="C91" s="56">
        <v>1562</v>
      </c>
      <c r="D91" s="56">
        <v>278119000</v>
      </c>
    </row>
    <row r="92" spans="2:5" x14ac:dyDescent="0.25">
      <c r="B92" s="58" t="s">
        <v>101</v>
      </c>
      <c r="C92" s="56">
        <v>27</v>
      </c>
      <c r="D92" s="56">
        <v>26770000</v>
      </c>
    </row>
    <row r="93" spans="2:5" x14ac:dyDescent="0.25">
      <c r="B93" s="59" t="s">
        <v>51</v>
      </c>
      <c r="C93" s="60">
        <v>374785</v>
      </c>
      <c r="D93" s="60">
        <v>1712086000</v>
      </c>
    </row>
    <row r="95" spans="2:5" x14ac:dyDescent="0.25">
      <c r="B95" s="3" t="s">
        <v>117</v>
      </c>
    </row>
    <row r="96" spans="2:5" ht="30" x14ac:dyDescent="0.25">
      <c r="B96" s="36" t="s">
        <v>44</v>
      </c>
      <c r="C96" s="57" t="s">
        <v>6</v>
      </c>
      <c r="D96" s="57" t="s">
        <v>3</v>
      </c>
    </row>
    <row r="97" spans="2:5" x14ac:dyDescent="0.25">
      <c r="B97" s="58" t="s">
        <v>102</v>
      </c>
      <c r="C97" s="79">
        <v>1067757</v>
      </c>
      <c r="D97" s="56">
        <v>2939543000</v>
      </c>
    </row>
    <row r="98" spans="2:5" x14ac:dyDescent="0.25">
      <c r="B98" s="58" t="s">
        <v>103</v>
      </c>
      <c r="C98" s="79">
        <v>2</v>
      </c>
      <c r="D98" s="56">
        <v>189000</v>
      </c>
    </row>
    <row r="99" spans="2:5" x14ac:dyDescent="0.25">
      <c r="B99" s="58" t="s">
        <v>104</v>
      </c>
      <c r="C99" s="79">
        <v>6778</v>
      </c>
      <c r="D99" s="56">
        <v>975571000</v>
      </c>
    </row>
    <row r="100" spans="2:5" x14ac:dyDescent="0.25">
      <c r="B100" s="58" t="s">
        <v>105</v>
      </c>
      <c r="C100" s="79">
        <v>115</v>
      </c>
      <c r="D100" s="56">
        <v>404678000</v>
      </c>
      <c r="E100" s="23" t="s">
        <v>131</v>
      </c>
    </row>
    <row r="101" spans="2:5" x14ac:dyDescent="0.25">
      <c r="B101" s="58" t="s">
        <v>106</v>
      </c>
      <c r="C101" s="79">
        <v>144</v>
      </c>
      <c r="D101" s="56">
        <v>526543000</v>
      </c>
    </row>
    <row r="102" spans="2:5" x14ac:dyDescent="0.25">
      <c r="B102" s="58" t="s">
        <v>107</v>
      </c>
      <c r="C102" s="79">
        <v>4</v>
      </c>
      <c r="D102" s="56">
        <v>147143000</v>
      </c>
    </row>
    <row r="103" spans="2:5" x14ac:dyDescent="0.25">
      <c r="B103" s="58" t="s">
        <v>108</v>
      </c>
      <c r="C103" s="79">
        <v>3</v>
      </c>
      <c r="D103" s="56">
        <v>60750000</v>
      </c>
    </row>
    <row r="104" spans="2:5" x14ac:dyDescent="0.25">
      <c r="B104" s="58" t="s">
        <v>109</v>
      </c>
      <c r="C104" s="79">
        <v>323287</v>
      </c>
      <c r="D104" s="56">
        <v>884421000</v>
      </c>
    </row>
    <row r="105" spans="2:5" x14ac:dyDescent="0.25">
      <c r="B105" s="58" t="s">
        <v>110</v>
      </c>
      <c r="C105" s="79">
        <v>2064</v>
      </c>
      <c r="D105" s="56">
        <v>322887000</v>
      </c>
    </row>
    <row r="106" spans="2:5" x14ac:dyDescent="0.25">
      <c r="B106" s="58" t="s">
        <v>111</v>
      </c>
      <c r="C106" s="79">
        <v>17</v>
      </c>
      <c r="D106" s="56">
        <v>1895488000</v>
      </c>
    </row>
    <row r="107" spans="2:5" x14ac:dyDescent="0.25">
      <c r="B107" s="58" t="s">
        <v>112</v>
      </c>
      <c r="C107" s="79">
        <v>63</v>
      </c>
      <c r="D107" s="56">
        <v>629802000</v>
      </c>
    </row>
    <row r="108" spans="2:5" x14ac:dyDescent="0.25">
      <c r="B108" s="58" t="s">
        <v>113</v>
      </c>
      <c r="C108" s="79">
        <v>92</v>
      </c>
      <c r="D108" s="56">
        <v>159555000</v>
      </c>
    </row>
    <row r="109" spans="2:5" x14ac:dyDescent="0.25">
      <c r="B109" s="58" t="s">
        <v>114</v>
      </c>
      <c r="C109" s="79">
        <v>35</v>
      </c>
      <c r="D109" s="56">
        <v>548986000</v>
      </c>
    </row>
    <row r="110" spans="2:5" x14ac:dyDescent="0.25">
      <c r="B110" s="58" t="s">
        <v>115</v>
      </c>
      <c r="C110" s="79">
        <v>29</v>
      </c>
      <c r="D110" s="56">
        <v>4880297000</v>
      </c>
    </row>
    <row r="111" spans="2:5" x14ac:dyDescent="0.25">
      <c r="B111" s="58" t="s">
        <v>116</v>
      </c>
      <c r="C111" s="79">
        <v>1</v>
      </c>
      <c r="D111" s="56">
        <v>272712000</v>
      </c>
    </row>
    <row r="112" spans="2:5" x14ac:dyDescent="0.25">
      <c r="B112" s="59" t="s">
        <v>51</v>
      </c>
      <c r="C112" s="80">
        <v>1400391</v>
      </c>
      <c r="D112" s="60">
        <v>14657156000</v>
      </c>
    </row>
    <row r="113" spans="2:3" x14ac:dyDescent="0.25">
      <c r="B113" s="58"/>
      <c r="C113" s="79"/>
    </row>
    <row r="114" spans="2:3" x14ac:dyDescent="0.25">
      <c r="B114" s="58" t="s">
        <v>125</v>
      </c>
    </row>
    <row r="115" spans="2:3" x14ac:dyDescent="0.25">
      <c r="B115" s="58"/>
    </row>
    <row r="116" spans="2:3" x14ac:dyDescent="0.25">
      <c r="B116" s="58"/>
    </row>
  </sheetData>
  <mergeCells count="2">
    <mergeCell ref="B2:D2"/>
    <mergeCell ref="C72:C84"/>
  </mergeCells>
  <printOptions horizontalCentered="1"/>
  <pageMargins left="0.39370078740157483" right="0.39370078740157483" top="1.1811023622047245" bottom="0.59055118110236227" header="0.51181102362204722" footer="0.31496062992125984"/>
  <pageSetup firstPageNumber="2" fitToHeight="7" orientation="landscape" useFirstPageNumber="1" r:id="rId1"/>
  <headerFooter scaleWithDoc="0" alignWithMargins="0">
    <oddHeader>&amp;R&amp;"Arial,Gras italique"Société en commandite Gaz Métro
Demande portant sur l'allocation des coûts et la strucutre tarifaire de Gaz Métro, R-3867-2013</oddHeader>
    <oddFooter>&amp;L&amp;"Arial,Gras italique"&amp;10Original : 2015.01.29
&amp;R&amp;"Arial,Gras italique"&amp;10Gaz Métro - 3, Document 1
Annexe 1 - Question 6.4 - Page &amp;P de 6 (7 pages en liasse)</oddFooter>
  </headerFooter>
  <rowBreaks count="4" manualBreakCount="4">
    <brk id="23" max="16383" man="1"/>
    <brk id="49" max="16383" man="1"/>
    <brk id="68" max="16383" man="1"/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Métro-3, Document 1, Annexe 1 - Réponse à la demande de renseignements no 1 de la Régie 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2023-04-17T18:04:06+00:00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Métro-3, Document 1, Annexe 1</Cote_x0020_de_x0020_déposant>
    <Inscrit_x0020_au_x0020_plumitif xmlns="a091097b-8ae3-4832-a2b2-51f9a78aeacd">true</Inscrit_x0020_au_x0020_plumitif>
    <Numéro_x0020_plumitif xmlns="a091097b-8ae3-4832-a2b2-51f9a78aeacd">179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2023-04-17T18:04:06+00:00</Hidden_ApprovedAt>
    <Cote_x0020_de_x0020_piéce xmlns="a091097b-8ae3-4832-a2b2-51f9a78aeacd">B-0046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W2HFWTQUJJY6-787750937-1482</_dlc_DocId>
    <_dlc_DocIdUrl xmlns="a84ed267-86d5-4fa1-a3cb-2fed497fe84f">
      <Url>http://s10mtlweb:8081/997/_layouts/15/DocIdRedir.aspx?ID=W2HFWTQUJJY6-787750937-1482</Url>
      <Description>W2HFWTQUJJY6-787750937-1482</Description>
    </_dlc_DocIdUrl>
  </documentManagement>
</p:properties>
</file>

<file path=customXml/itemProps1.xml><?xml version="1.0" encoding="utf-8"?>
<ds:datastoreItem xmlns:ds="http://schemas.openxmlformats.org/officeDocument/2006/customXml" ds:itemID="{1D9D273B-DC68-4EF7-ABEF-15322E6B56DD}"/>
</file>

<file path=customXml/itemProps2.xml><?xml version="1.0" encoding="utf-8"?>
<ds:datastoreItem xmlns:ds="http://schemas.openxmlformats.org/officeDocument/2006/customXml" ds:itemID="{78BE5DA8-370F-4DC2-83F7-114A62F57B29}"/>
</file>

<file path=customXml/itemProps3.xml><?xml version="1.0" encoding="utf-8"?>
<ds:datastoreItem xmlns:ds="http://schemas.openxmlformats.org/officeDocument/2006/customXml" ds:itemID="{E70D8F88-FDA8-4142-876D-4298D74F8D0E}"/>
</file>

<file path=customXml/itemProps4.xml><?xml version="1.0" encoding="utf-8"?>
<ds:datastoreItem xmlns:ds="http://schemas.openxmlformats.org/officeDocument/2006/customXml" ds:itemID="{17B53318-C57F-4768-9DA1-241A3EF38D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 Question 6.3</vt:lpstr>
      <vt:lpstr>Annexe 1  P1 Question 6.4</vt:lpstr>
      <vt:lpstr>P2 TableauxComplémentaires(CAN)</vt:lpstr>
      <vt:lpstr>'Annexe 1  P1 Question 6.4'!Zone_d_impression</vt:lpstr>
      <vt:lpstr>'Annexe 1 Question 6.3'!Zone_d_impression</vt:lpstr>
      <vt:lpstr>'P2 TableauxComplémentaires(CAN)'!Zone_d_impression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Métro-3, Document 1, Annexe 1 - Réponse à la demande de renseignements no 1 de la Régie </dc:subject>
  <dc:creator>Laurin Louis-Philippe</dc:creator>
  <cp:lastModifiedBy>Laurin Louis-Philippe</cp:lastModifiedBy>
  <cp:lastPrinted>2015-01-27T22:43:29Z</cp:lastPrinted>
  <dcterms:created xsi:type="dcterms:W3CDTF">2015-01-19T15:15:44Z</dcterms:created>
  <dcterms:modified xsi:type="dcterms:W3CDTF">2015-01-28T16:24:43Z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1330100</vt:r8>
  </property>
  <property fmtid="{D5CDD505-2E9C-101B-9397-08002B2CF9AE}" pid="5" name="_dlc_DocIdItemGuid">
    <vt:lpwstr>11b04c59-3b29-47b8-8f9f-f8bc1d70a0de</vt:lpwstr>
  </property>
</Properties>
</file>