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met.com\dfs\RègleTarif\Commun\Vision Tarifaire\Allocation des coûts\DDR\"/>
    </mc:Choice>
  </mc:AlternateContent>
  <bookViews>
    <workbookView xWindow="0" yWindow="0" windowWidth="21975" windowHeight="8715"/>
  </bookViews>
  <sheets>
    <sheet name="Comparaisons" sheetId="3" r:id="rId1"/>
    <sheet name="Intercepte Zéro" sheetId="1" r:id="rId2"/>
    <sheet name="Minimum System" sheetId="2" r:id="rId3"/>
    <sheet name="Global - Alloc Région IZ" sheetId="4" r:id="rId4"/>
    <sheet name="Global - Alloc Région MS" sheetId="5" r:id="rId5"/>
  </sheets>
  <definedNames>
    <definedName name="_xlnm.Print_Area" localSheetId="0">Comparaisons!$A$1:$T$34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2" i="5" l="1"/>
  <c r="A147" i="5"/>
  <c r="E134" i="5"/>
  <c r="A112" i="5"/>
  <c r="AE77" i="5"/>
  <c r="Y77" i="5"/>
  <c r="S77" i="5"/>
  <c r="M77" i="5"/>
  <c r="G77" i="5"/>
  <c r="A77" i="5"/>
  <c r="AG75" i="5"/>
  <c r="AA75" i="5"/>
  <c r="AB68" i="5" s="1"/>
  <c r="U75" i="5"/>
  <c r="O75" i="5"/>
  <c r="I75" i="5"/>
  <c r="J69" i="5" s="1"/>
  <c r="C75" i="5"/>
  <c r="D72" i="5" s="1"/>
  <c r="C177" i="5" s="1"/>
  <c r="P74" i="5"/>
  <c r="P73" i="5"/>
  <c r="E178" i="5" s="1"/>
  <c r="D73" i="5"/>
  <c r="P72" i="5"/>
  <c r="E72" i="5"/>
  <c r="AB71" i="5"/>
  <c r="P71" i="5"/>
  <c r="E176" i="5" s="1"/>
  <c r="D71" i="5"/>
  <c r="P70" i="5"/>
  <c r="AB69" i="5"/>
  <c r="V69" i="5"/>
  <c r="P69" i="5"/>
  <c r="D69" i="5"/>
  <c r="AH68" i="5"/>
  <c r="V68" i="5"/>
  <c r="P68" i="5"/>
  <c r="E173" i="5" s="1"/>
  <c r="E68" i="5"/>
  <c r="D68" i="5"/>
  <c r="C173" i="5" s="1"/>
  <c r="AH67" i="5"/>
  <c r="AB67" i="5"/>
  <c r="V67" i="5"/>
  <c r="P67" i="5"/>
  <c r="E172" i="5" s="1"/>
  <c r="J67" i="5"/>
  <c r="D67" i="5"/>
  <c r="C172" i="5" s="1"/>
  <c r="AH66" i="5"/>
  <c r="AC66" i="5"/>
  <c r="AB66" i="5"/>
  <c r="G171" i="5" s="1"/>
  <c r="V66" i="5"/>
  <c r="P66" i="5"/>
  <c r="J66" i="5"/>
  <c r="D66" i="5"/>
  <c r="C171" i="5" s="1"/>
  <c r="AH65" i="5"/>
  <c r="AB65" i="5"/>
  <c r="G170" i="5" s="1"/>
  <c r="V65" i="5"/>
  <c r="Q65" i="5"/>
  <c r="P65" i="5"/>
  <c r="E170" i="5" s="1"/>
  <c r="J65" i="5"/>
  <c r="D65" i="5"/>
  <c r="AH64" i="5"/>
  <c r="V64" i="5"/>
  <c r="P64" i="5"/>
  <c r="E169" i="5" s="1"/>
  <c r="E64" i="5"/>
  <c r="D64" i="5"/>
  <c r="C169" i="5" s="1"/>
  <c r="AH63" i="5"/>
  <c r="AB63" i="5"/>
  <c r="V63" i="5"/>
  <c r="P63" i="5"/>
  <c r="E168" i="5" s="1"/>
  <c r="J63" i="5"/>
  <c r="D63" i="5"/>
  <c r="C168" i="5" s="1"/>
  <c r="AH62" i="5"/>
  <c r="AC62" i="5"/>
  <c r="AB62" i="5"/>
  <c r="G167" i="5" s="1"/>
  <c r="V62" i="5"/>
  <c r="P62" i="5"/>
  <c r="J62" i="5"/>
  <c r="D62" i="5"/>
  <c r="C167" i="5" s="1"/>
  <c r="AH61" i="5"/>
  <c r="AB61" i="5"/>
  <c r="G166" i="5" s="1"/>
  <c r="V61" i="5"/>
  <c r="Q61" i="5"/>
  <c r="P61" i="5"/>
  <c r="E166" i="5" s="1"/>
  <c r="J61" i="5"/>
  <c r="D61" i="5"/>
  <c r="AH60" i="5"/>
  <c r="V60" i="5"/>
  <c r="P60" i="5"/>
  <c r="E165" i="5" s="1"/>
  <c r="E60" i="5"/>
  <c r="D60" i="5"/>
  <c r="C165" i="5" s="1"/>
  <c r="AH59" i="5"/>
  <c r="AB59" i="5"/>
  <c r="V59" i="5"/>
  <c r="P59" i="5"/>
  <c r="E164" i="5" s="1"/>
  <c r="J59" i="5"/>
  <c r="D59" i="5"/>
  <c r="C164" i="5" s="1"/>
  <c r="AH58" i="5"/>
  <c r="AC58" i="5"/>
  <c r="AB58" i="5"/>
  <c r="G163" i="5" s="1"/>
  <c r="V58" i="5"/>
  <c r="P58" i="5"/>
  <c r="J58" i="5"/>
  <c r="D58" i="5"/>
  <c r="C163" i="5" s="1"/>
  <c r="AH57" i="5"/>
  <c r="AB57" i="5"/>
  <c r="G162" i="5" s="1"/>
  <c r="V57" i="5"/>
  <c r="Q57" i="5"/>
  <c r="P57" i="5"/>
  <c r="E162" i="5" s="1"/>
  <c r="J57" i="5"/>
  <c r="D57" i="5"/>
  <c r="AH56" i="5"/>
  <c r="V56" i="5"/>
  <c r="P56" i="5"/>
  <c r="E161" i="5" s="1"/>
  <c r="E56" i="5"/>
  <c r="D56" i="5"/>
  <c r="C161" i="5" s="1"/>
  <c r="AH55" i="5"/>
  <c r="AB55" i="5"/>
  <c r="V55" i="5"/>
  <c r="P55" i="5"/>
  <c r="E160" i="5" s="1"/>
  <c r="J55" i="5"/>
  <c r="D55" i="5"/>
  <c r="C160" i="5" s="1"/>
  <c r="AH54" i="5"/>
  <c r="AC54" i="5"/>
  <c r="AB54" i="5"/>
  <c r="G159" i="5" s="1"/>
  <c r="V54" i="5"/>
  <c r="P54" i="5"/>
  <c r="J54" i="5"/>
  <c r="D54" i="5"/>
  <c r="C159" i="5" s="1"/>
  <c r="AH53" i="5"/>
  <c r="AB53" i="5"/>
  <c r="G158" i="5" s="1"/>
  <c r="V53" i="5"/>
  <c r="Q53" i="5"/>
  <c r="P53" i="5"/>
  <c r="E158" i="5" s="1"/>
  <c r="J53" i="5"/>
  <c r="D53" i="5"/>
  <c r="C88" i="5" s="1"/>
  <c r="AH52" i="5"/>
  <c r="V52" i="5"/>
  <c r="P52" i="5"/>
  <c r="E157" i="5" s="1"/>
  <c r="E52" i="5"/>
  <c r="D52" i="5"/>
  <c r="C157" i="5" s="1"/>
  <c r="AH51" i="5"/>
  <c r="AB51" i="5"/>
  <c r="V51" i="5"/>
  <c r="P51" i="5"/>
  <c r="E156" i="5" s="1"/>
  <c r="J51" i="5"/>
  <c r="D51" i="5"/>
  <c r="C156" i="5" s="1"/>
  <c r="AH50" i="5"/>
  <c r="AC50" i="5"/>
  <c r="AB50" i="5"/>
  <c r="G155" i="5" s="1"/>
  <c r="V50" i="5"/>
  <c r="P50" i="5"/>
  <c r="J50" i="5"/>
  <c r="D50" i="5"/>
  <c r="C155" i="5" s="1"/>
  <c r="AH49" i="5"/>
  <c r="AB49" i="5"/>
  <c r="G154" i="5" s="1"/>
  <c r="V49" i="5"/>
  <c r="Q49" i="5"/>
  <c r="P49" i="5"/>
  <c r="E154" i="5" s="1"/>
  <c r="J49" i="5"/>
  <c r="D49" i="5"/>
  <c r="AH48" i="5"/>
  <c r="AB48" i="5"/>
  <c r="G153" i="5" s="1"/>
  <c r="V48" i="5"/>
  <c r="P48" i="5"/>
  <c r="E153" i="5" s="1"/>
  <c r="J48" i="5"/>
  <c r="E48" i="5"/>
  <c r="D48" i="5"/>
  <c r="C153" i="5" s="1"/>
  <c r="AH47" i="5"/>
  <c r="AB47" i="5"/>
  <c r="V47" i="5"/>
  <c r="P47" i="5"/>
  <c r="E152" i="5" s="1"/>
  <c r="J47" i="5"/>
  <c r="D47" i="5"/>
  <c r="C152" i="5" s="1"/>
  <c r="AH46" i="5"/>
  <c r="AC46" i="5"/>
  <c r="AB46" i="5"/>
  <c r="G151" i="5" s="1"/>
  <c r="V46" i="5"/>
  <c r="P46" i="5"/>
  <c r="J46" i="5"/>
  <c r="D46" i="5"/>
  <c r="C151" i="5" s="1"/>
  <c r="AH45" i="5"/>
  <c r="AB45" i="5"/>
  <c r="G150" i="5" s="1"/>
  <c r="V45" i="5"/>
  <c r="Q45" i="5"/>
  <c r="P45" i="5"/>
  <c r="E150" i="5" s="1"/>
  <c r="J45" i="5"/>
  <c r="D45" i="5"/>
  <c r="AH44" i="5"/>
  <c r="AB44" i="5"/>
  <c r="V44" i="5"/>
  <c r="P44" i="5"/>
  <c r="E149" i="5" s="1"/>
  <c r="J44" i="5"/>
  <c r="E44" i="5"/>
  <c r="D44" i="5"/>
  <c r="AG40" i="5"/>
  <c r="AA40" i="5"/>
  <c r="AB38" i="5" s="1"/>
  <c r="U40" i="5"/>
  <c r="O40" i="5"/>
  <c r="I40" i="5"/>
  <c r="J39" i="5" s="1"/>
  <c r="C40" i="5"/>
  <c r="AH39" i="5"/>
  <c r="AB39" i="5"/>
  <c r="V39" i="5"/>
  <c r="P39" i="5"/>
  <c r="D39" i="5"/>
  <c r="AH38" i="5"/>
  <c r="W38" i="5"/>
  <c r="V38" i="5"/>
  <c r="P38" i="5"/>
  <c r="J38" i="5"/>
  <c r="D38" i="5"/>
  <c r="AH37" i="5"/>
  <c r="AB37" i="5"/>
  <c r="V37" i="5"/>
  <c r="P37" i="5"/>
  <c r="J37" i="5"/>
  <c r="D37" i="5"/>
  <c r="AH36" i="5"/>
  <c r="AB36" i="5"/>
  <c r="V36" i="5"/>
  <c r="P36" i="5"/>
  <c r="J36" i="5"/>
  <c r="D36" i="5"/>
  <c r="AH35" i="5"/>
  <c r="AB35" i="5"/>
  <c r="V35" i="5"/>
  <c r="P35" i="5"/>
  <c r="D35" i="5"/>
  <c r="AH34" i="5"/>
  <c r="W34" i="5"/>
  <c r="V34" i="5"/>
  <c r="P34" i="5"/>
  <c r="J34" i="5"/>
  <c r="D34" i="5"/>
  <c r="AH33" i="5"/>
  <c r="AB33" i="5"/>
  <c r="V33" i="5"/>
  <c r="P33" i="5"/>
  <c r="J33" i="5"/>
  <c r="D33" i="5"/>
  <c r="AH32" i="5"/>
  <c r="AB32" i="5"/>
  <c r="V32" i="5"/>
  <c r="U102" i="5" s="1"/>
  <c r="P32" i="5"/>
  <c r="J32" i="5"/>
  <c r="D32" i="5"/>
  <c r="AI31" i="5"/>
  <c r="AH31" i="5"/>
  <c r="AH40" i="5" s="1"/>
  <c r="AB31" i="5"/>
  <c r="V31" i="5"/>
  <c r="P31" i="5"/>
  <c r="E31" i="5"/>
  <c r="D31" i="5"/>
  <c r="AH30" i="5"/>
  <c r="AC30" i="5"/>
  <c r="AB30" i="5"/>
  <c r="V30" i="5"/>
  <c r="Q30" i="5"/>
  <c r="P30" i="5"/>
  <c r="E30" i="5"/>
  <c r="D30" i="5"/>
  <c r="AH29" i="5"/>
  <c r="AC29" i="5"/>
  <c r="AB29" i="5"/>
  <c r="V29" i="5"/>
  <c r="Q29" i="5"/>
  <c r="P29" i="5"/>
  <c r="O99" i="5" s="1"/>
  <c r="E204" i="5" s="1"/>
  <c r="E29" i="5"/>
  <c r="D29" i="5"/>
  <c r="AH28" i="5"/>
  <c r="AC28" i="5"/>
  <c r="AB28" i="5"/>
  <c r="V28" i="5"/>
  <c r="Q28" i="5"/>
  <c r="P28" i="5"/>
  <c r="E28" i="5"/>
  <c r="D28" i="5"/>
  <c r="AH27" i="5"/>
  <c r="AC27" i="5"/>
  <c r="AB27" i="5"/>
  <c r="V27" i="5"/>
  <c r="Q27" i="5"/>
  <c r="P27" i="5"/>
  <c r="E27" i="5"/>
  <c r="D27" i="5"/>
  <c r="AH26" i="5"/>
  <c r="AC26" i="5"/>
  <c r="AB26" i="5"/>
  <c r="V26" i="5"/>
  <c r="Q26" i="5"/>
  <c r="P26" i="5"/>
  <c r="O96" i="5" s="1"/>
  <c r="E26" i="5"/>
  <c r="D26" i="5"/>
  <c r="AH25" i="5"/>
  <c r="AC25" i="5"/>
  <c r="AB25" i="5"/>
  <c r="V25" i="5"/>
  <c r="Q25" i="5"/>
  <c r="P25" i="5"/>
  <c r="E25" i="5"/>
  <c r="D25" i="5"/>
  <c r="AH24" i="5"/>
  <c r="AC24" i="5"/>
  <c r="AB24" i="5"/>
  <c r="G129" i="5" s="1"/>
  <c r="V24" i="5"/>
  <c r="Q24" i="5"/>
  <c r="P24" i="5"/>
  <c r="E24" i="5"/>
  <c r="D24" i="5"/>
  <c r="AH23" i="5"/>
  <c r="AC23" i="5"/>
  <c r="AB23" i="5"/>
  <c r="V23" i="5"/>
  <c r="Q23" i="5"/>
  <c r="P23" i="5"/>
  <c r="E128" i="5" s="1"/>
  <c r="E23" i="5"/>
  <c r="D23" i="5"/>
  <c r="AH22" i="5"/>
  <c r="AC22" i="5"/>
  <c r="AB22" i="5"/>
  <c r="V22" i="5"/>
  <c r="Q22" i="5"/>
  <c r="P22" i="5"/>
  <c r="E22" i="5"/>
  <c r="D22" i="5"/>
  <c r="C127" i="5" s="1"/>
  <c r="AH21" i="5"/>
  <c r="AC21" i="5"/>
  <c r="AB21" i="5"/>
  <c r="V21" i="5"/>
  <c r="Q21" i="5"/>
  <c r="P21" i="5"/>
  <c r="E21" i="5"/>
  <c r="D21" i="5"/>
  <c r="AH20" i="5"/>
  <c r="AC20" i="5"/>
  <c r="AB20" i="5"/>
  <c r="G125" i="5" s="1"/>
  <c r="V20" i="5"/>
  <c r="Q20" i="5"/>
  <c r="P20" i="5"/>
  <c r="E20" i="5"/>
  <c r="D20" i="5"/>
  <c r="AH19" i="5"/>
  <c r="AC19" i="5"/>
  <c r="AB19" i="5"/>
  <c r="V19" i="5"/>
  <c r="Q19" i="5"/>
  <c r="P19" i="5"/>
  <c r="E124" i="5" s="1"/>
  <c r="E19" i="5"/>
  <c r="D19" i="5"/>
  <c r="AH18" i="5"/>
  <c r="AC18" i="5"/>
  <c r="AB18" i="5"/>
  <c r="V18" i="5"/>
  <c r="Q18" i="5"/>
  <c r="P18" i="5"/>
  <c r="E18" i="5"/>
  <c r="D18" i="5"/>
  <c r="C123" i="5" s="1"/>
  <c r="AH17" i="5"/>
  <c r="AC17" i="5"/>
  <c r="AB17" i="5"/>
  <c r="V17" i="5"/>
  <c r="Q17" i="5"/>
  <c r="P17" i="5"/>
  <c r="E17" i="5"/>
  <c r="D17" i="5"/>
  <c r="AH16" i="5"/>
  <c r="AC16" i="5"/>
  <c r="AB16" i="5"/>
  <c r="G121" i="5" s="1"/>
  <c r="V16" i="5"/>
  <c r="Q16" i="5"/>
  <c r="P16" i="5"/>
  <c r="E16" i="5"/>
  <c r="D16" i="5"/>
  <c r="AH15" i="5"/>
  <c r="AC15" i="5"/>
  <c r="AB15" i="5"/>
  <c r="V15" i="5"/>
  <c r="Q15" i="5"/>
  <c r="P15" i="5"/>
  <c r="E120" i="5" s="1"/>
  <c r="E15" i="5"/>
  <c r="D15" i="5"/>
  <c r="AH14" i="5"/>
  <c r="AC14" i="5"/>
  <c r="AB14" i="5"/>
  <c r="V14" i="5"/>
  <c r="Q14" i="5"/>
  <c r="P14" i="5"/>
  <c r="E14" i="5"/>
  <c r="D14" i="5"/>
  <c r="C119" i="5" s="1"/>
  <c r="AH13" i="5"/>
  <c r="AC13" i="5"/>
  <c r="AB13" i="5"/>
  <c r="V13" i="5"/>
  <c r="Q13" i="5"/>
  <c r="P13" i="5"/>
  <c r="E13" i="5"/>
  <c r="D13" i="5"/>
  <c r="C83" i="5" s="1"/>
  <c r="C188" i="5" s="1"/>
  <c r="AH12" i="5"/>
  <c r="AC12" i="5"/>
  <c r="AB12" i="5"/>
  <c r="G117" i="5" s="1"/>
  <c r="V12" i="5"/>
  <c r="Q12" i="5"/>
  <c r="P12" i="5"/>
  <c r="E12" i="5"/>
  <c r="D12" i="5"/>
  <c r="AH11" i="5"/>
  <c r="AC11" i="5"/>
  <c r="AB11" i="5"/>
  <c r="AA81" i="5" s="1"/>
  <c r="G186" i="5" s="1"/>
  <c r="V11" i="5"/>
  <c r="Q11" i="5"/>
  <c r="P11" i="5"/>
  <c r="E116" i="5" s="1"/>
  <c r="E11" i="5"/>
  <c r="D11" i="5"/>
  <c r="AH10" i="5"/>
  <c r="AC10" i="5"/>
  <c r="AB10" i="5"/>
  <c r="V10" i="5"/>
  <c r="Q10" i="5"/>
  <c r="P10" i="5"/>
  <c r="E10" i="5"/>
  <c r="D10" i="5"/>
  <c r="C115" i="5" s="1"/>
  <c r="AH9" i="5"/>
  <c r="AC9" i="5"/>
  <c r="AB9" i="5"/>
  <c r="V9" i="5"/>
  <c r="Q9" i="5"/>
  <c r="P9" i="5"/>
  <c r="E9" i="5"/>
  <c r="D9" i="5"/>
  <c r="D3" i="5"/>
  <c r="C3" i="5"/>
  <c r="AH2" i="5"/>
  <c r="AI39" i="5" s="1"/>
  <c r="AB2" i="5"/>
  <c r="AC48" i="5" s="1"/>
  <c r="V2" i="5"/>
  <c r="P2" i="5"/>
  <c r="J2" i="5"/>
  <c r="K37" i="5" s="1"/>
  <c r="D2" i="5"/>
  <c r="E66" i="5" s="1"/>
  <c r="L186" i="4"/>
  <c r="A182" i="4"/>
  <c r="F155" i="4"/>
  <c r="A147" i="4"/>
  <c r="G136" i="4"/>
  <c r="C132" i="4"/>
  <c r="F127" i="4"/>
  <c r="F114" i="4"/>
  <c r="A112" i="4"/>
  <c r="AA97" i="4"/>
  <c r="U95" i="4"/>
  <c r="AA93" i="4"/>
  <c r="U91" i="4"/>
  <c r="AA89" i="4"/>
  <c r="U87" i="4"/>
  <c r="AA85" i="4"/>
  <c r="U83" i="4"/>
  <c r="AA81" i="4"/>
  <c r="U79" i="4"/>
  <c r="AE77" i="4"/>
  <c r="Y77" i="4"/>
  <c r="S77" i="4"/>
  <c r="M77" i="4"/>
  <c r="G77" i="4"/>
  <c r="A77" i="4"/>
  <c r="AG75" i="4"/>
  <c r="AH72" i="4" s="1"/>
  <c r="AA75" i="4"/>
  <c r="AB72" i="4" s="1"/>
  <c r="V75" i="4"/>
  <c r="U75" i="4"/>
  <c r="O75" i="4"/>
  <c r="P68" i="4" s="1"/>
  <c r="I75" i="4"/>
  <c r="J73" i="4" s="1"/>
  <c r="D178" i="4" s="1"/>
  <c r="C75" i="4"/>
  <c r="W74" i="4"/>
  <c r="V74" i="4"/>
  <c r="F179" i="4" s="1"/>
  <c r="J74" i="4"/>
  <c r="AB73" i="4"/>
  <c r="V73" i="4"/>
  <c r="F178" i="4" s="1"/>
  <c r="V72" i="4"/>
  <c r="F177" i="4" s="1"/>
  <c r="P72" i="4"/>
  <c r="J72" i="4"/>
  <c r="D177" i="4" s="1"/>
  <c r="AB71" i="4"/>
  <c r="V71" i="4"/>
  <c r="W70" i="4"/>
  <c r="V70" i="4"/>
  <c r="F175" i="4" s="1"/>
  <c r="J70" i="4"/>
  <c r="AB69" i="4"/>
  <c r="V69" i="4"/>
  <c r="F174" i="4" s="1"/>
  <c r="AH68" i="4"/>
  <c r="V68" i="4"/>
  <c r="F173" i="4" s="1"/>
  <c r="J68" i="4"/>
  <c r="D173" i="4" s="1"/>
  <c r="AB67" i="4"/>
  <c r="V67" i="4"/>
  <c r="D67" i="4"/>
  <c r="W66" i="4"/>
  <c r="V66" i="4"/>
  <c r="F171" i="4" s="1"/>
  <c r="J66" i="4"/>
  <c r="V65" i="4"/>
  <c r="F170" i="4" s="1"/>
  <c r="V64" i="4"/>
  <c r="F169" i="4" s="1"/>
  <c r="V63" i="4"/>
  <c r="F168" i="4" s="1"/>
  <c r="AC62" i="4"/>
  <c r="AB62" i="4"/>
  <c r="G167" i="4" s="1"/>
  <c r="V62" i="4"/>
  <c r="F167" i="4" s="1"/>
  <c r="AC61" i="4"/>
  <c r="AB61" i="4"/>
  <c r="G166" i="4" s="1"/>
  <c r="V61" i="4"/>
  <c r="F166" i="4" s="1"/>
  <c r="AC60" i="4"/>
  <c r="AB60" i="4"/>
  <c r="G165" i="4" s="1"/>
  <c r="V60" i="4"/>
  <c r="F165" i="4" s="1"/>
  <c r="AC59" i="4"/>
  <c r="AB59" i="4"/>
  <c r="G164" i="4" s="1"/>
  <c r="V59" i="4"/>
  <c r="F164" i="4" s="1"/>
  <c r="AC58" i="4"/>
  <c r="AB58" i="4"/>
  <c r="G163" i="4" s="1"/>
  <c r="V58" i="4"/>
  <c r="F163" i="4" s="1"/>
  <c r="AC57" i="4"/>
  <c r="AB57" i="4"/>
  <c r="G162" i="4" s="1"/>
  <c r="V57" i="4"/>
  <c r="F162" i="4" s="1"/>
  <c r="AC56" i="4"/>
  <c r="AB56" i="4"/>
  <c r="G161" i="4" s="1"/>
  <c r="V56" i="4"/>
  <c r="F161" i="4" s="1"/>
  <c r="AC55" i="4"/>
  <c r="AB55" i="4"/>
  <c r="G160" i="4" s="1"/>
  <c r="V55" i="4"/>
  <c r="F160" i="4" s="1"/>
  <c r="AC54" i="4"/>
  <c r="AB54" i="4"/>
  <c r="G159" i="4" s="1"/>
  <c r="V54" i="4"/>
  <c r="F159" i="4" s="1"/>
  <c r="AC53" i="4"/>
  <c r="AB53" i="4"/>
  <c r="G158" i="4" s="1"/>
  <c r="V53" i="4"/>
  <c r="F158" i="4" s="1"/>
  <c r="AC52" i="4"/>
  <c r="AB52" i="4"/>
  <c r="G157" i="4" s="1"/>
  <c r="V52" i="4"/>
  <c r="F157" i="4" s="1"/>
  <c r="AC51" i="4"/>
  <c r="AB51" i="4"/>
  <c r="G156" i="4" s="1"/>
  <c r="V51" i="4"/>
  <c r="F156" i="4" s="1"/>
  <c r="AC50" i="4"/>
  <c r="AB50" i="4"/>
  <c r="G155" i="4" s="1"/>
  <c r="V50" i="4"/>
  <c r="AC49" i="4"/>
  <c r="AB49" i="4"/>
  <c r="G154" i="4" s="1"/>
  <c r="V49" i="4"/>
  <c r="F154" i="4" s="1"/>
  <c r="AC48" i="4"/>
  <c r="AB48" i="4"/>
  <c r="G153" i="4" s="1"/>
  <c r="V48" i="4"/>
  <c r="F153" i="4" s="1"/>
  <c r="AC47" i="4"/>
  <c r="AB47" i="4"/>
  <c r="G152" i="4" s="1"/>
  <c r="V47" i="4"/>
  <c r="F152" i="4" s="1"/>
  <c r="AC46" i="4"/>
  <c r="AB46" i="4"/>
  <c r="G151" i="4" s="1"/>
  <c r="V46" i="4"/>
  <c r="F151" i="4" s="1"/>
  <c r="AC45" i="4"/>
  <c r="AB45" i="4"/>
  <c r="G150" i="4" s="1"/>
  <c r="V45" i="4"/>
  <c r="F150" i="4" s="1"/>
  <c r="AC44" i="4"/>
  <c r="AB44" i="4"/>
  <c r="V44" i="4"/>
  <c r="F149" i="4" s="1"/>
  <c r="AG40" i="4"/>
  <c r="AA40" i="4"/>
  <c r="U40" i="4"/>
  <c r="V39" i="4" s="1"/>
  <c r="O40" i="4"/>
  <c r="P39" i="4" s="1"/>
  <c r="I40" i="4"/>
  <c r="C40" i="4"/>
  <c r="AB39" i="4"/>
  <c r="W39" i="4"/>
  <c r="D39" i="4"/>
  <c r="C144" i="4" s="1"/>
  <c r="AB38" i="4"/>
  <c r="G143" i="4" s="1"/>
  <c r="D38" i="4"/>
  <c r="C143" i="4" s="1"/>
  <c r="AB37" i="4"/>
  <c r="G142" i="4" s="1"/>
  <c r="D37" i="4"/>
  <c r="C142" i="4" s="1"/>
  <c r="AB36" i="4"/>
  <c r="G141" i="4" s="1"/>
  <c r="D36" i="4"/>
  <c r="C141" i="4" s="1"/>
  <c r="AB35" i="4"/>
  <c r="G140" i="4" s="1"/>
  <c r="D35" i="4"/>
  <c r="C140" i="4" s="1"/>
  <c r="AB34" i="4"/>
  <c r="G139" i="4" s="1"/>
  <c r="W34" i="4"/>
  <c r="V34" i="4"/>
  <c r="U104" i="4" s="1"/>
  <c r="F209" i="4" s="1"/>
  <c r="D34" i="4"/>
  <c r="C139" i="4" s="1"/>
  <c r="AB33" i="4"/>
  <c r="G138" i="4" s="1"/>
  <c r="W33" i="4"/>
  <c r="V33" i="4"/>
  <c r="D33" i="4"/>
  <c r="C138" i="4" s="1"/>
  <c r="AB32" i="4"/>
  <c r="G137" i="4" s="1"/>
  <c r="W32" i="4"/>
  <c r="V32" i="4"/>
  <c r="D32" i="4"/>
  <c r="C137" i="4" s="1"/>
  <c r="AB31" i="4"/>
  <c r="W31" i="4"/>
  <c r="V31" i="4"/>
  <c r="D31" i="4"/>
  <c r="C136" i="4" s="1"/>
  <c r="AB30" i="4"/>
  <c r="G135" i="4" s="1"/>
  <c r="W30" i="4"/>
  <c r="V30" i="4"/>
  <c r="U100" i="4" s="1"/>
  <c r="F205" i="4" s="1"/>
  <c r="D30" i="4"/>
  <c r="C135" i="4" s="1"/>
  <c r="AB29" i="4"/>
  <c r="G134" i="4" s="1"/>
  <c r="W29" i="4"/>
  <c r="V29" i="4"/>
  <c r="D29" i="4"/>
  <c r="C134" i="4" s="1"/>
  <c r="AB28" i="4"/>
  <c r="G133" i="4" s="1"/>
  <c r="W28" i="4"/>
  <c r="V28" i="4"/>
  <c r="D28" i="4"/>
  <c r="C133" i="4" s="1"/>
  <c r="AB27" i="4"/>
  <c r="G132" i="4" s="1"/>
  <c r="W27" i="4"/>
  <c r="V27" i="4"/>
  <c r="D27" i="4"/>
  <c r="AB26" i="4"/>
  <c r="G131" i="4" s="1"/>
  <c r="W26" i="4"/>
  <c r="V26" i="4"/>
  <c r="U96" i="4" s="1"/>
  <c r="F201" i="4" s="1"/>
  <c r="D26" i="4"/>
  <c r="C131" i="4" s="1"/>
  <c r="AB25" i="4"/>
  <c r="G130" i="4" s="1"/>
  <c r="W25" i="4"/>
  <c r="V25" i="4"/>
  <c r="F130" i="4" s="1"/>
  <c r="D25" i="4"/>
  <c r="C130" i="4" s="1"/>
  <c r="AB24" i="4"/>
  <c r="G129" i="4" s="1"/>
  <c r="W24" i="4"/>
  <c r="V24" i="4"/>
  <c r="F129" i="4" s="1"/>
  <c r="D24" i="4"/>
  <c r="C129" i="4" s="1"/>
  <c r="AB23" i="4"/>
  <c r="G128" i="4" s="1"/>
  <c r="W23" i="4"/>
  <c r="V23" i="4"/>
  <c r="F128" i="4" s="1"/>
  <c r="D23" i="4"/>
  <c r="AB22" i="4"/>
  <c r="G127" i="4" s="1"/>
  <c r="W22" i="4"/>
  <c r="V22" i="4"/>
  <c r="U92" i="4" s="1"/>
  <c r="D22" i="4"/>
  <c r="C127" i="4" s="1"/>
  <c r="AB21" i="4"/>
  <c r="G126" i="4" s="1"/>
  <c r="W21" i="4"/>
  <c r="V21" i="4"/>
  <c r="F126" i="4" s="1"/>
  <c r="D21" i="4"/>
  <c r="C126" i="4" s="1"/>
  <c r="AB20" i="4"/>
  <c r="G125" i="4" s="1"/>
  <c r="W20" i="4"/>
  <c r="V20" i="4"/>
  <c r="F125" i="4" s="1"/>
  <c r="D20" i="4"/>
  <c r="C125" i="4" s="1"/>
  <c r="AB19" i="4"/>
  <c r="G124" i="4" s="1"/>
  <c r="W19" i="4"/>
  <c r="V19" i="4"/>
  <c r="F124" i="4" s="1"/>
  <c r="D19" i="4"/>
  <c r="C124" i="4" s="1"/>
  <c r="AB18" i="4"/>
  <c r="G123" i="4" s="1"/>
  <c r="W18" i="4"/>
  <c r="V18" i="4"/>
  <c r="F123" i="4" s="1"/>
  <c r="D18" i="4"/>
  <c r="C123" i="4" s="1"/>
  <c r="AB17" i="4"/>
  <c r="G122" i="4" s="1"/>
  <c r="W17" i="4"/>
  <c r="V17" i="4"/>
  <c r="F122" i="4" s="1"/>
  <c r="D17" i="4"/>
  <c r="C122" i="4" s="1"/>
  <c r="AB16" i="4"/>
  <c r="G121" i="4" s="1"/>
  <c r="W16" i="4"/>
  <c r="V16" i="4"/>
  <c r="F121" i="4" s="1"/>
  <c r="D16" i="4"/>
  <c r="C121" i="4" s="1"/>
  <c r="AB15" i="4"/>
  <c r="G120" i="4" s="1"/>
  <c r="W15" i="4"/>
  <c r="V15" i="4"/>
  <c r="F120" i="4" s="1"/>
  <c r="D15" i="4"/>
  <c r="C120" i="4" s="1"/>
  <c r="AB14" i="4"/>
  <c r="G119" i="4" s="1"/>
  <c r="W14" i="4"/>
  <c r="V14" i="4"/>
  <c r="F119" i="4" s="1"/>
  <c r="Q14" i="4"/>
  <c r="P14" i="4"/>
  <c r="E119" i="4" s="1"/>
  <c r="D14" i="4"/>
  <c r="C119" i="4" s="1"/>
  <c r="AB13" i="4"/>
  <c r="G118" i="4" s="1"/>
  <c r="W13" i="4"/>
  <c r="V13" i="4"/>
  <c r="F118" i="4" s="1"/>
  <c r="Q13" i="4"/>
  <c r="P13" i="4"/>
  <c r="E118" i="4" s="1"/>
  <c r="D13" i="4"/>
  <c r="C118" i="4" s="1"/>
  <c r="AB12" i="4"/>
  <c r="G117" i="4" s="1"/>
  <c r="W12" i="4"/>
  <c r="V12" i="4"/>
  <c r="F117" i="4" s="1"/>
  <c r="Q12" i="4"/>
  <c r="P12" i="4"/>
  <c r="E117" i="4" s="1"/>
  <c r="D12" i="4"/>
  <c r="C117" i="4" s="1"/>
  <c r="AB11" i="4"/>
  <c r="G116" i="4" s="1"/>
  <c r="W11" i="4"/>
  <c r="V11" i="4"/>
  <c r="U81" i="4" s="1"/>
  <c r="Q11" i="4"/>
  <c r="P11" i="4"/>
  <c r="E116" i="4" s="1"/>
  <c r="D11" i="4"/>
  <c r="C116" i="4" s="1"/>
  <c r="AB10" i="4"/>
  <c r="G115" i="4" s="1"/>
  <c r="W10" i="4"/>
  <c r="V10" i="4"/>
  <c r="F115" i="4" s="1"/>
  <c r="Q10" i="4"/>
  <c r="P10" i="4"/>
  <c r="E115" i="4" s="1"/>
  <c r="D10" i="4"/>
  <c r="C115" i="4" s="1"/>
  <c r="AB9" i="4"/>
  <c r="G114" i="4" s="1"/>
  <c r="W9" i="4"/>
  <c r="V9" i="4"/>
  <c r="Q9" i="4"/>
  <c r="P9" i="4"/>
  <c r="E114" i="4" s="1"/>
  <c r="D9" i="4"/>
  <c r="C114" i="4" s="1"/>
  <c r="AH2" i="4"/>
  <c r="AB2" i="4"/>
  <c r="L188" i="4" s="1"/>
  <c r="V2" i="4"/>
  <c r="P2" i="4"/>
  <c r="L116" i="4" s="1"/>
  <c r="J2" i="4"/>
  <c r="D2" i="4"/>
  <c r="L184" i="4" s="1"/>
  <c r="L228" i="2"/>
  <c r="L227" i="2"/>
  <c r="L226" i="2"/>
  <c r="L225" i="2"/>
  <c r="L224" i="2"/>
  <c r="L223" i="2"/>
  <c r="A221" i="2"/>
  <c r="A186" i="2"/>
  <c r="A151" i="2"/>
  <c r="AE116" i="2"/>
  <c r="Y116" i="2"/>
  <c r="S116" i="2"/>
  <c r="M116" i="2"/>
  <c r="G116" i="2"/>
  <c r="A116" i="2"/>
  <c r="AG114" i="2"/>
  <c r="AH111" i="2" s="1"/>
  <c r="AA114" i="2"/>
  <c r="U114" i="2"/>
  <c r="V113" i="2" s="1"/>
  <c r="O114" i="2"/>
  <c r="I114" i="2"/>
  <c r="J110" i="2" s="1"/>
  <c r="C114" i="2"/>
  <c r="AH113" i="2"/>
  <c r="H218" i="2" s="1"/>
  <c r="AB113" i="2"/>
  <c r="G218" i="2" s="1"/>
  <c r="J113" i="2"/>
  <c r="D218" i="2" s="1"/>
  <c r="D113" i="2"/>
  <c r="C218" i="2" s="1"/>
  <c r="AH112" i="2"/>
  <c r="H217" i="2" s="1"/>
  <c r="AB112" i="2"/>
  <c r="G217" i="2" s="1"/>
  <c r="V112" i="2"/>
  <c r="F217" i="2" s="1"/>
  <c r="D112" i="2"/>
  <c r="C217" i="2" s="1"/>
  <c r="AB111" i="2"/>
  <c r="G216" i="2" s="1"/>
  <c r="D111" i="2"/>
  <c r="C216" i="2" s="1"/>
  <c r="AH110" i="2"/>
  <c r="H215" i="2" s="1"/>
  <c r="AB110" i="2"/>
  <c r="G215" i="2" s="1"/>
  <c r="D110" i="2"/>
  <c r="C215" i="2" s="1"/>
  <c r="AH109" i="2"/>
  <c r="H214" i="2" s="1"/>
  <c r="AB109" i="2"/>
  <c r="G214" i="2" s="1"/>
  <c r="J109" i="2"/>
  <c r="D214" i="2" s="1"/>
  <c r="D109" i="2"/>
  <c r="C214" i="2" s="1"/>
  <c r="AH108" i="2"/>
  <c r="H213" i="2" s="1"/>
  <c r="AB108" i="2"/>
  <c r="G213" i="2" s="1"/>
  <c r="V108" i="2"/>
  <c r="F213" i="2" s="1"/>
  <c r="D108" i="2"/>
  <c r="C213" i="2" s="1"/>
  <c r="AB107" i="2"/>
  <c r="G212" i="2" s="1"/>
  <c r="D107" i="2"/>
  <c r="C212" i="2" s="1"/>
  <c r="AH106" i="2"/>
  <c r="H211" i="2" s="1"/>
  <c r="AB106" i="2"/>
  <c r="G211" i="2" s="1"/>
  <c r="D106" i="2"/>
  <c r="C211" i="2" s="1"/>
  <c r="AH105" i="2"/>
  <c r="H210" i="2" s="1"/>
  <c r="AB105" i="2"/>
  <c r="G210" i="2" s="1"/>
  <c r="J105" i="2"/>
  <c r="D210" i="2" s="1"/>
  <c r="D105" i="2"/>
  <c r="C210" i="2" s="1"/>
  <c r="AH104" i="2"/>
  <c r="H209" i="2" s="1"/>
  <c r="AB104" i="2"/>
  <c r="G209" i="2" s="1"/>
  <c r="V104" i="2"/>
  <c r="F209" i="2" s="1"/>
  <c r="D104" i="2"/>
  <c r="C209" i="2" s="1"/>
  <c r="AB103" i="2"/>
  <c r="G208" i="2" s="1"/>
  <c r="D103" i="2"/>
  <c r="C208" i="2" s="1"/>
  <c r="AH102" i="2"/>
  <c r="H207" i="2" s="1"/>
  <c r="AB102" i="2"/>
  <c r="G207" i="2" s="1"/>
  <c r="D102" i="2"/>
  <c r="C207" i="2" s="1"/>
  <c r="AH101" i="2"/>
  <c r="H206" i="2" s="1"/>
  <c r="AB101" i="2"/>
  <c r="G206" i="2" s="1"/>
  <c r="J101" i="2"/>
  <c r="D206" i="2" s="1"/>
  <c r="D101" i="2"/>
  <c r="C206" i="2" s="1"/>
  <c r="AH100" i="2"/>
  <c r="H205" i="2" s="1"/>
  <c r="AB100" i="2"/>
  <c r="G205" i="2" s="1"/>
  <c r="V100" i="2"/>
  <c r="F205" i="2" s="1"/>
  <c r="D100" i="2"/>
  <c r="C205" i="2" s="1"/>
  <c r="AB99" i="2"/>
  <c r="G204" i="2" s="1"/>
  <c r="D99" i="2"/>
  <c r="C204" i="2" s="1"/>
  <c r="AH98" i="2"/>
  <c r="H203" i="2" s="1"/>
  <c r="AB98" i="2"/>
  <c r="G203" i="2" s="1"/>
  <c r="P98" i="2"/>
  <c r="E203" i="2" s="1"/>
  <c r="D98" i="2"/>
  <c r="C203" i="2" s="1"/>
  <c r="AH97" i="2"/>
  <c r="H202" i="2" s="1"/>
  <c r="AB97" i="2"/>
  <c r="G202" i="2" s="1"/>
  <c r="P97" i="2"/>
  <c r="E202" i="2" s="1"/>
  <c r="D97" i="2"/>
  <c r="C202" i="2" s="1"/>
  <c r="AH96" i="2"/>
  <c r="H201" i="2" s="1"/>
  <c r="AB96" i="2"/>
  <c r="G201" i="2" s="1"/>
  <c r="P96" i="2"/>
  <c r="E201" i="2" s="1"/>
  <c r="D96" i="2"/>
  <c r="C201" i="2" s="1"/>
  <c r="AH95" i="2"/>
  <c r="H200" i="2" s="1"/>
  <c r="AB95" i="2"/>
  <c r="G200" i="2" s="1"/>
  <c r="P95" i="2"/>
  <c r="E200" i="2" s="1"/>
  <c r="D95" i="2"/>
  <c r="C200" i="2" s="1"/>
  <c r="AH94" i="2"/>
  <c r="H199" i="2" s="1"/>
  <c r="AB94" i="2"/>
  <c r="G199" i="2" s="1"/>
  <c r="P94" i="2"/>
  <c r="E199" i="2" s="1"/>
  <c r="D94" i="2"/>
  <c r="C199" i="2" s="1"/>
  <c r="AH93" i="2"/>
  <c r="H198" i="2" s="1"/>
  <c r="AB93" i="2"/>
  <c r="G198" i="2" s="1"/>
  <c r="P93" i="2"/>
  <c r="E198" i="2" s="1"/>
  <c r="D93" i="2"/>
  <c r="C198" i="2" s="1"/>
  <c r="AH92" i="2"/>
  <c r="H197" i="2" s="1"/>
  <c r="AB92" i="2"/>
  <c r="G197" i="2" s="1"/>
  <c r="V92" i="2"/>
  <c r="F197" i="2" s="1"/>
  <c r="P92" i="2"/>
  <c r="E197" i="2" s="1"/>
  <c r="J92" i="2"/>
  <c r="D197" i="2" s="1"/>
  <c r="D92" i="2"/>
  <c r="C197" i="2" s="1"/>
  <c r="AH91" i="2"/>
  <c r="H196" i="2" s="1"/>
  <c r="AB91" i="2"/>
  <c r="G196" i="2" s="1"/>
  <c r="V91" i="2"/>
  <c r="F196" i="2" s="1"/>
  <c r="P91" i="2"/>
  <c r="J91" i="2"/>
  <c r="D196" i="2" s="1"/>
  <c r="D91" i="2"/>
  <c r="AH90" i="2"/>
  <c r="H195" i="2" s="1"/>
  <c r="AB90" i="2"/>
  <c r="V90" i="2"/>
  <c r="F195" i="2" s="1"/>
  <c r="P90" i="2"/>
  <c r="J90" i="2"/>
  <c r="D195" i="2" s="1"/>
  <c r="D90" i="2"/>
  <c r="AH89" i="2"/>
  <c r="H194" i="2" s="1"/>
  <c r="AB89" i="2"/>
  <c r="V89" i="2"/>
  <c r="F194" i="2" s="1"/>
  <c r="P89" i="2"/>
  <c r="J89" i="2"/>
  <c r="D194" i="2" s="1"/>
  <c r="D89" i="2"/>
  <c r="AH88" i="2"/>
  <c r="H193" i="2" s="1"/>
  <c r="AB88" i="2"/>
  <c r="V88" i="2"/>
  <c r="F193" i="2" s="1"/>
  <c r="P88" i="2"/>
  <c r="J88" i="2"/>
  <c r="D193" i="2" s="1"/>
  <c r="D88" i="2"/>
  <c r="AH87" i="2"/>
  <c r="H192" i="2" s="1"/>
  <c r="AB87" i="2"/>
  <c r="V87" i="2"/>
  <c r="F192" i="2" s="1"/>
  <c r="P87" i="2"/>
  <c r="J87" i="2"/>
  <c r="D192" i="2" s="1"/>
  <c r="D87" i="2"/>
  <c r="AH86" i="2"/>
  <c r="H191" i="2" s="1"/>
  <c r="AB86" i="2"/>
  <c r="V86" i="2"/>
  <c r="F191" i="2" s="1"/>
  <c r="P86" i="2"/>
  <c r="J86" i="2"/>
  <c r="D191" i="2" s="1"/>
  <c r="D86" i="2"/>
  <c r="AH85" i="2"/>
  <c r="H190" i="2" s="1"/>
  <c r="AB85" i="2"/>
  <c r="V85" i="2"/>
  <c r="F190" i="2" s="1"/>
  <c r="P85" i="2"/>
  <c r="J85" i="2"/>
  <c r="D190" i="2" s="1"/>
  <c r="D85" i="2"/>
  <c r="AH84" i="2"/>
  <c r="H189" i="2" s="1"/>
  <c r="AB84" i="2"/>
  <c r="V84" i="2"/>
  <c r="F189" i="2" s="1"/>
  <c r="P84" i="2"/>
  <c r="J84" i="2"/>
  <c r="D189" i="2" s="1"/>
  <c r="D84" i="2"/>
  <c r="AH83" i="2"/>
  <c r="AB83" i="2"/>
  <c r="V83" i="2"/>
  <c r="F188" i="2" s="1"/>
  <c r="P83" i="2"/>
  <c r="J83" i="2"/>
  <c r="D83" i="2"/>
  <c r="AG79" i="2"/>
  <c r="AA79" i="2"/>
  <c r="U79" i="2"/>
  <c r="O79" i="2"/>
  <c r="I79" i="2"/>
  <c r="C79" i="2"/>
  <c r="AH78" i="2"/>
  <c r="AB78" i="2"/>
  <c r="V78" i="2"/>
  <c r="J78" i="2"/>
  <c r="D78" i="2"/>
  <c r="AH77" i="2"/>
  <c r="AB77" i="2"/>
  <c r="V77" i="2"/>
  <c r="J77" i="2"/>
  <c r="D77" i="2"/>
  <c r="AH76" i="2"/>
  <c r="AB76" i="2"/>
  <c r="V76" i="2"/>
  <c r="J76" i="2"/>
  <c r="D76" i="2"/>
  <c r="AH75" i="2"/>
  <c r="AB75" i="2"/>
  <c r="V75" i="2"/>
  <c r="J75" i="2"/>
  <c r="D75" i="2"/>
  <c r="AH74" i="2"/>
  <c r="AB74" i="2"/>
  <c r="V74" i="2"/>
  <c r="J74" i="2"/>
  <c r="D74" i="2"/>
  <c r="AH73" i="2"/>
  <c r="AB73" i="2"/>
  <c r="V73" i="2"/>
  <c r="J73" i="2"/>
  <c r="D73" i="2"/>
  <c r="AH72" i="2"/>
  <c r="AB72" i="2"/>
  <c r="V72" i="2"/>
  <c r="J72" i="2"/>
  <c r="D72" i="2"/>
  <c r="AH71" i="2"/>
  <c r="AB71" i="2"/>
  <c r="V71" i="2"/>
  <c r="J71" i="2"/>
  <c r="D71" i="2"/>
  <c r="AH70" i="2"/>
  <c r="AB70" i="2"/>
  <c r="V70" i="2"/>
  <c r="J70" i="2"/>
  <c r="D70" i="2"/>
  <c r="AH69" i="2"/>
  <c r="AB69" i="2"/>
  <c r="V69" i="2"/>
  <c r="J69" i="2"/>
  <c r="D69" i="2"/>
  <c r="AH68" i="2"/>
  <c r="AB68" i="2"/>
  <c r="V68" i="2"/>
  <c r="J68" i="2"/>
  <c r="D68" i="2"/>
  <c r="AH67" i="2"/>
  <c r="AB67" i="2"/>
  <c r="V67" i="2"/>
  <c r="J67" i="2"/>
  <c r="D67" i="2"/>
  <c r="AH66" i="2"/>
  <c r="AB66" i="2"/>
  <c r="V66" i="2"/>
  <c r="J66" i="2"/>
  <c r="D66" i="2"/>
  <c r="AH65" i="2"/>
  <c r="AB65" i="2"/>
  <c r="V65" i="2"/>
  <c r="J65" i="2"/>
  <c r="D65" i="2"/>
  <c r="AH64" i="2"/>
  <c r="AB64" i="2"/>
  <c r="V64" i="2"/>
  <c r="J64" i="2"/>
  <c r="D64" i="2"/>
  <c r="AH63" i="2"/>
  <c r="AB63" i="2"/>
  <c r="V63" i="2"/>
  <c r="J63" i="2"/>
  <c r="D63" i="2"/>
  <c r="AH62" i="2"/>
  <c r="AB62" i="2"/>
  <c r="V62" i="2"/>
  <c r="J62" i="2"/>
  <c r="D62" i="2"/>
  <c r="AH61" i="2"/>
  <c r="AB61" i="2"/>
  <c r="V61" i="2"/>
  <c r="J61" i="2"/>
  <c r="D61" i="2"/>
  <c r="AH60" i="2"/>
  <c r="AB60" i="2"/>
  <c r="V60" i="2"/>
  <c r="P60" i="2"/>
  <c r="J60" i="2"/>
  <c r="D60" i="2"/>
  <c r="AH59" i="2"/>
  <c r="AB59" i="2"/>
  <c r="V59" i="2"/>
  <c r="P59" i="2"/>
  <c r="J59" i="2"/>
  <c r="D59" i="2"/>
  <c r="AH58" i="2"/>
  <c r="AB58" i="2"/>
  <c r="V58" i="2"/>
  <c r="P58" i="2"/>
  <c r="J58" i="2"/>
  <c r="D58" i="2"/>
  <c r="AH57" i="2"/>
  <c r="AB57" i="2"/>
  <c r="V57" i="2"/>
  <c r="P57" i="2"/>
  <c r="J57" i="2"/>
  <c r="D57" i="2"/>
  <c r="AH56" i="2"/>
  <c r="AB56" i="2"/>
  <c r="V56" i="2"/>
  <c r="P56" i="2"/>
  <c r="J56" i="2"/>
  <c r="D56" i="2"/>
  <c r="AH55" i="2"/>
  <c r="AB55" i="2"/>
  <c r="V55" i="2"/>
  <c r="P55" i="2"/>
  <c r="J55" i="2"/>
  <c r="D55" i="2"/>
  <c r="AH54" i="2"/>
  <c r="AB54" i="2"/>
  <c r="V54" i="2"/>
  <c r="P54" i="2"/>
  <c r="J54" i="2"/>
  <c r="D54" i="2"/>
  <c r="AH53" i="2"/>
  <c r="AB53" i="2"/>
  <c r="V53" i="2"/>
  <c r="P53" i="2"/>
  <c r="J53" i="2"/>
  <c r="D53" i="2"/>
  <c r="AH52" i="2"/>
  <c r="AB52" i="2"/>
  <c r="V52" i="2"/>
  <c r="P52" i="2"/>
  <c r="J52" i="2"/>
  <c r="D52" i="2"/>
  <c r="AH51" i="2"/>
  <c r="AB51" i="2"/>
  <c r="V51" i="2"/>
  <c r="P51" i="2"/>
  <c r="J51" i="2"/>
  <c r="D51" i="2"/>
  <c r="AH50" i="2"/>
  <c r="AB50" i="2"/>
  <c r="V50" i="2"/>
  <c r="P50" i="2"/>
  <c r="J50" i="2"/>
  <c r="D50" i="2"/>
  <c r="AH49" i="2"/>
  <c r="AB49" i="2"/>
  <c r="V49" i="2"/>
  <c r="P49" i="2"/>
  <c r="J49" i="2"/>
  <c r="D49" i="2"/>
  <c r="AH48" i="2"/>
  <c r="AB48" i="2"/>
  <c r="V48" i="2"/>
  <c r="V79" i="2" s="1"/>
  <c r="P48" i="2"/>
  <c r="J48" i="2"/>
  <c r="D48" i="2"/>
  <c r="AH44" i="2"/>
  <c r="AG44" i="2"/>
  <c r="AA44" i="2"/>
  <c r="AB44" i="2" s="1"/>
  <c r="L157" i="2" s="1"/>
  <c r="V44" i="2"/>
  <c r="U44" i="2"/>
  <c r="O44" i="2"/>
  <c r="P44" i="2" s="1"/>
  <c r="L155" i="2" s="1"/>
  <c r="J44" i="2"/>
  <c r="I44" i="2"/>
  <c r="C44" i="2"/>
  <c r="D44" i="2" s="1"/>
  <c r="L153" i="2" s="1"/>
  <c r="L228" i="1"/>
  <c r="L227" i="1"/>
  <c r="L226" i="1"/>
  <c r="L225" i="1"/>
  <c r="L224" i="1"/>
  <c r="L229" i="1" s="1"/>
  <c r="L223" i="1"/>
  <c r="A221" i="1"/>
  <c r="A186" i="1"/>
  <c r="A151" i="1"/>
  <c r="AE116" i="1"/>
  <c r="Y116" i="1"/>
  <c r="S116" i="1"/>
  <c r="M116" i="1"/>
  <c r="G116" i="1"/>
  <c r="A116" i="1"/>
  <c r="AG114" i="1"/>
  <c r="AH113" i="1" s="1"/>
  <c r="AA114" i="1"/>
  <c r="U114" i="1"/>
  <c r="V113" i="1" s="1"/>
  <c r="O114" i="1"/>
  <c r="I114" i="1"/>
  <c r="J113" i="1" s="1"/>
  <c r="C114" i="1"/>
  <c r="AB113" i="1"/>
  <c r="G218" i="1" s="1"/>
  <c r="P113" i="1"/>
  <c r="E218" i="1" s="1"/>
  <c r="D113" i="1"/>
  <c r="C218" i="1" s="1"/>
  <c r="AB112" i="1"/>
  <c r="G217" i="1" s="1"/>
  <c r="P112" i="1"/>
  <c r="E217" i="1" s="1"/>
  <c r="D112" i="1"/>
  <c r="C217" i="1" s="1"/>
  <c r="AB111" i="1"/>
  <c r="G216" i="1" s="1"/>
  <c r="P111" i="1"/>
  <c r="E216" i="1" s="1"/>
  <c r="D111" i="1"/>
  <c r="C216" i="1" s="1"/>
  <c r="AB110" i="1"/>
  <c r="G215" i="1" s="1"/>
  <c r="P110" i="1"/>
  <c r="E215" i="1" s="1"/>
  <c r="D110" i="1"/>
  <c r="C215" i="1" s="1"/>
  <c r="AB109" i="1"/>
  <c r="G214" i="1" s="1"/>
  <c r="P109" i="1"/>
  <c r="E214" i="1" s="1"/>
  <c r="D109" i="1"/>
  <c r="C214" i="1" s="1"/>
  <c r="AB108" i="1"/>
  <c r="G213" i="1" s="1"/>
  <c r="P108" i="1"/>
  <c r="E213" i="1" s="1"/>
  <c r="D108" i="1"/>
  <c r="C213" i="1" s="1"/>
  <c r="AB107" i="1"/>
  <c r="G212" i="1" s="1"/>
  <c r="P107" i="1"/>
  <c r="E212" i="1" s="1"/>
  <c r="D107" i="1"/>
  <c r="C212" i="1" s="1"/>
  <c r="AB106" i="1"/>
  <c r="G211" i="1" s="1"/>
  <c r="P106" i="1"/>
  <c r="E211" i="1" s="1"/>
  <c r="D106" i="1"/>
  <c r="C211" i="1" s="1"/>
  <c r="AB105" i="1"/>
  <c r="G210" i="1" s="1"/>
  <c r="P105" i="1"/>
  <c r="E210" i="1" s="1"/>
  <c r="D105" i="1"/>
  <c r="C210" i="1" s="1"/>
  <c r="AB104" i="1"/>
  <c r="G209" i="1" s="1"/>
  <c r="P104" i="1"/>
  <c r="E209" i="1" s="1"/>
  <c r="D104" i="1"/>
  <c r="C209" i="1" s="1"/>
  <c r="AB103" i="1"/>
  <c r="G208" i="1" s="1"/>
  <c r="P103" i="1"/>
  <c r="E208" i="1" s="1"/>
  <c r="D103" i="1"/>
  <c r="C208" i="1" s="1"/>
  <c r="AB102" i="1"/>
  <c r="G207" i="1" s="1"/>
  <c r="P102" i="1"/>
  <c r="E207" i="1" s="1"/>
  <c r="D102" i="1"/>
  <c r="C207" i="1" s="1"/>
  <c r="AB101" i="1"/>
  <c r="G206" i="1" s="1"/>
  <c r="P101" i="1"/>
  <c r="E206" i="1" s="1"/>
  <c r="D101" i="1"/>
  <c r="C206" i="1" s="1"/>
  <c r="AB100" i="1"/>
  <c r="G205" i="1" s="1"/>
  <c r="P100" i="1"/>
  <c r="E205" i="1" s="1"/>
  <c r="D100" i="1"/>
  <c r="C205" i="1" s="1"/>
  <c r="AB99" i="1"/>
  <c r="G204" i="1" s="1"/>
  <c r="P99" i="1"/>
  <c r="E204" i="1" s="1"/>
  <c r="D99" i="1"/>
  <c r="C204" i="1" s="1"/>
  <c r="AB98" i="1"/>
  <c r="G203" i="1" s="1"/>
  <c r="P98" i="1"/>
  <c r="E203" i="1" s="1"/>
  <c r="D98" i="1"/>
  <c r="C203" i="1" s="1"/>
  <c r="AB97" i="1"/>
  <c r="G202" i="1" s="1"/>
  <c r="P97" i="1"/>
  <c r="E202" i="1" s="1"/>
  <c r="D97" i="1"/>
  <c r="C202" i="1" s="1"/>
  <c r="AB96" i="1"/>
  <c r="G201" i="1" s="1"/>
  <c r="P96" i="1"/>
  <c r="E201" i="1" s="1"/>
  <c r="D96" i="1"/>
  <c r="C201" i="1" s="1"/>
  <c r="AB95" i="1"/>
  <c r="G200" i="1" s="1"/>
  <c r="P95" i="1"/>
  <c r="E200" i="1" s="1"/>
  <c r="D95" i="1"/>
  <c r="C200" i="1" s="1"/>
  <c r="AB94" i="1"/>
  <c r="G199" i="1" s="1"/>
  <c r="P94" i="1"/>
  <c r="E199" i="1" s="1"/>
  <c r="D94" i="1"/>
  <c r="C199" i="1" s="1"/>
  <c r="AB93" i="1"/>
  <c r="G198" i="1" s="1"/>
  <c r="P93" i="1"/>
  <c r="E198" i="1" s="1"/>
  <c r="D93" i="1"/>
  <c r="C198" i="1" s="1"/>
  <c r="AB92" i="1"/>
  <c r="G197" i="1" s="1"/>
  <c r="P92" i="1"/>
  <c r="E197" i="1" s="1"/>
  <c r="D92" i="1"/>
  <c r="C197" i="1" s="1"/>
  <c r="AB91" i="1"/>
  <c r="G196" i="1" s="1"/>
  <c r="P91" i="1"/>
  <c r="E196" i="1" s="1"/>
  <c r="D91" i="1"/>
  <c r="C196" i="1" s="1"/>
  <c r="AB90" i="1"/>
  <c r="G195" i="1" s="1"/>
  <c r="P90" i="1"/>
  <c r="E195" i="1" s="1"/>
  <c r="D90" i="1"/>
  <c r="C195" i="1" s="1"/>
  <c r="AB89" i="1"/>
  <c r="G194" i="1" s="1"/>
  <c r="P89" i="1"/>
  <c r="E194" i="1" s="1"/>
  <c r="D89" i="1"/>
  <c r="C194" i="1" s="1"/>
  <c r="AB88" i="1"/>
  <c r="G193" i="1" s="1"/>
  <c r="P88" i="1"/>
  <c r="E193" i="1" s="1"/>
  <c r="D88" i="1"/>
  <c r="C193" i="1" s="1"/>
  <c r="AB87" i="1"/>
  <c r="G192" i="1" s="1"/>
  <c r="P87" i="1"/>
  <c r="E192" i="1" s="1"/>
  <c r="D87" i="1"/>
  <c r="C192" i="1" s="1"/>
  <c r="AB86" i="1"/>
  <c r="G191" i="1" s="1"/>
  <c r="P86" i="1"/>
  <c r="E191" i="1" s="1"/>
  <c r="D86" i="1"/>
  <c r="C191" i="1" s="1"/>
  <c r="AH85" i="1"/>
  <c r="H190" i="1" s="1"/>
  <c r="AB85" i="1"/>
  <c r="G190" i="1" s="1"/>
  <c r="P85" i="1"/>
  <c r="E190" i="1" s="1"/>
  <c r="D85" i="1"/>
  <c r="C190" i="1" s="1"/>
  <c r="AH84" i="1"/>
  <c r="H189" i="1" s="1"/>
  <c r="AB84" i="1"/>
  <c r="G189" i="1" s="1"/>
  <c r="P84" i="1"/>
  <c r="E189" i="1" s="1"/>
  <c r="J84" i="1"/>
  <c r="D189" i="1" s="1"/>
  <c r="D84" i="1"/>
  <c r="C189" i="1" s="1"/>
  <c r="AH83" i="1"/>
  <c r="H188" i="1" s="1"/>
  <c r="AB83" i="1"/>
  <c r="P83" i="1"/>
  <c r="J83" i="1"/>
  <c r="D188" i="1" s="1"/>
  <c r="D83" i="1"/>
  <c r="AG79" i="1"/>
  <c r="AA79" i="1"/>
  <c r="U79" i="1"/>
  <c r="O79" i="1"/>
  <c r="I79" i="1"/>
  <c r="C79" i="1"/>
  <c r="AH78" i="1"/>
  <c r="AB78" i="1"/>
  <c r="G183" i="1" s="1"/>
  <c r="V78" i="1"/>
  <c r="W78" i="1" s="1"/>
  <c r="J78" i="1"/>
  <c r="D78" i="1"/>
  <c r="C183" i="1" s="1"/>
  <c r="AH77" i="1"/>
  <c r="AB77" i="1"/>
  <c r="G182" i="1" s="1"/>
  <c r="V77" i="1"/>
  <c r="W77" i="1" s="1"/>
  <c r="J77" i="1"/>
  <c r="D77" i="1"/>
  <c r="C182" i="1" s="1"/>
  <c r="AH76" i="1"/>
  <c r="AB76" i="1"/>
  <c r="V76" i="1"/>
  <c r="W76" i="1" s="1"/>
  <c r="J76" i="1"/>
  <c r="D76" i="1"/>
  <c r="AH75" i="1"/>
  <c r="AB75" i="1"/>
  <c r="V75" i="1"/>
  <c r="W75" i="1" s="1"/>
  <c r="J75" i="1"/>
  <c r="D75" i="1"/>
  <c r="AH74" i="1"/>
  <c r="AB74" i="1"/>
  <c r="G179" i="1" s="1"/>
  <c r="V74" i="1"/>
  <c r="W74" i="1" s="1"/>
  <c r="J74" i="1"/>
  <c r="D74" i="1"/>
  <c r="C179" i="1" s="1"/>
  <c r="AH73" i="1"/>
  <c r="AB73" i="1"/>
  <c r="G178" i="1" s="1"/>
  <c r="V73" i="1"/>
  <c r="W73" i="1" s="1"/>
  <c r="J73" i="1"/>
  <c r="D73" i="1"/>
  <c r="C178" i="1" s="1"/>
  <c r="AH72" i="1"/>
  <c r="AB72" i="1"/>
  <c r="V72" i="1"/>
  <c r="W72" i="1" s="1"/>
  <c r="J72" i="1"/>
  <c r="D72" i="1"/>
  <c r="AH71" i="1"/>
  <c r="AB71" i="1"/>
  <c r="V71" i="1"/>
  <c r="W71" i="1" s="1"/>
  <c r="J71" i="1"/>
  <c r="D71" i="1"/>
  <c r="AH70" i="1"/>
  <c r="AB70" i="1"/>
  <c r="G175" i="1" s="1"/>
  <c r="V70" i="1"/>
  <c r="W70" i="1" s="1"/>
  <c r="J70" i="1"/>
  <c r="D70" i="1"/>
  <c r="C175" i="1" s="1"/>
  <c r="AH69" i="1"/>
  <c r="AB69" i="1"/>
  <c r="G174" i="1" s="1"/>
  <c r="V69" i="1"/>
  <c r="W69" i="1" s="1"/>
  <c r="J69" i="1"/>
  <c r="D69" i="1"/>
  <c r="C174" i="1" s="1"/>
  <c r="AH68" i="1"/>
  <c r="AB68" i="1"/>
  <c r="V68" i="1"/>
  <c r="W68" i="1" s="1"/>
  <c r="J68" i="1"/>
  <c r="D68" i="1"/>
  <c r="AH67" i="1"/>
  <c r="AB67" i="1"/>
  <c r="V67" i="1"/>
  <c r="W67" i="1" s="1"/>
  <c r="J67" i="1"/>
  <c r="D67" i="1"/>
  <c r="AH66" i="1"/>
  <c r="AB66" i="1"/>
  <c r="G171" i="1" s="1"/>
  <c r="V66" i="1"/>
  <c r="W66" i="1" s="1"/>
  <c r="J66" i="1"/>
  <c r="D66" i="1"/>
  <c r="C171" i="1" s="1"/>
  <c r="AI65" i="1"/>
  <c r="AH65" i="1"/>
  <c r="AB65" i="1"/>
  <c r="G170" i="1" s="1"/>
  <c r="V65" i="1"/>
  <c r="W65" i="1" s="1"/>
  <c r="J65" i="1"/>
  <c r="D65" i="1"/>
  <c r="C170" i="1" s="1"/>
  <c r="AI64" i="1"/>
  <c r="AH64" i="1"/>
  <c r="AB64" i="1"/>
  <c r="V64" i="1"/>
  <c r="W64" i="1" s="1"/>
  <c r="J64" i="1"/>
  <c r="D64" i="1"/>
  <c r="AI63" i="1"/>
  <c r="AH63" i="1"/>
  <c r="AB63" i="1"/>
  <c r="V63" i="1"/>
  <c r="W63" i="1" s="1"/>
  <c r="J63" i="1"/>
  <c r="D63" i="1"/>
  <c r="AI62" i="1"/>
  <c r="AH62" i="1"/>
  <c r="AB62" i="1"/>
  <c r="G167" i="1" s="1"/>
  <c r="V62" i="1"/>
  <c r="W62" i="1" s="1"/>
  <c r="J62" i="1"/>
  <c r="D62" i="1"/>
  <c r="C167" i="1" s="1"/>
  <c r="AI61" i="1"/>
  <c r="AH61" i="1"/>
  <c r="AB61" i="1"/>
  <c r="G166" i="1" s="1"/>
  <c r="V61" i="1"/>
  <c r="W61" i="1" s="1"/>
  <c r="J61" i="1"/>
  <c r="D61" i="1"/>
  <c r="C166" i="1" s="1"/>
  <c r="AI60" i="1"/>
  <c r="AH60" i="1"/>
  <c r="AB60" i="1"/>
  <c r="V60" i="1"/>
  <c r="W60" i="1" s="1"/>
  <c r="J60" i="1"/>
  <c r="D60" i="1"/>
  <c r="AI59" i="1"/>
  <c r="AH59" i="1"/>
  <c r="AB59" i="1"/>
  <c r="V59" i="1"/>
  <c r="J59" i="1"/>
  <c r="D59" i="1"/>
  <c r="AI58" i="1"/>
  <c r="AH58" i="1"/>
  <c r="AB58" i="1"/>
  <c r="G163" i="1" s="1"/>
  <c r="V58" i="1"/>
  <c r="J58" i="1"/>
  <c r="D58" i="1"/>
  <c r="C163" i="1" s="1"/>
  <c r="AI57" i="1"/>
  <c r="AH57" i="1"/>
  <c r="AB57" i="1"/>
  <c r="G162" i="1" s="1"/>
  <c r="V57" i="1"/>
  <c r="W57" i="1" s="1"/>
  <c r="J57" i="1"/>
  <c r="D57" i="1"/>
  <c r="C162" i="1" s="1"/>
  <c r="AI56" i="1"/>
  <c r="AH56" i="1"/>
  <c r="AB56" i="1"/>
  <c r="V56" i="1"/>
  <c r="J56" i="1"/>
  <c r="D56" i="1"/>
  <c r="AI55" i="1"/>
  <c r="AH55" i="1"/>
  <c r="AB55" i="1"/>
  <c r="V55" i="1"/>
  <c r="J55" i="1"/>
  <c r="D55" i="1"/>
  <c r="AI54" i="1"/>
  <c r="AH54" i="1"/>
  <c r="AB54" i="1"/>
  <c r="G159" i="1" s="1"/>
  <c r="V54" i="1"/>
  <c r="J54" i="1"/>
  <c r="D54" i="1"/>
  <c r="C159" i="1" s="1"/>
  <c r="AI53" i="1"/>
  <c r="AH53" i="1"/>
  <c r="AB53" i="1"/>
  <c r="V53" i="1"/>
  <c r="J53" i="1"/>
  <c r="D53" i="1"/>
  <c r="AI52" i="1"/>
  <c r="AH52" i="1"/>
  <c r="AB52" i="1"/>
  <c r="G157" i="1" s="1"/>
  <c r="V52" i="1"/>
  <c r="W52" i="1" s="1"/>
  <c r="J52" i="1"/>
  <c r="D52" i="1"/>
  <c r="C157" i="1" s="1"/>
  <c r="AI51" i="1"/>
  <c r="AH51" i="1"/>
  <c r="AB51" i="1"/>
  <c r="V51" i="1"/>
  <c r="W51" i="1" s="1"/>
  <c r="J51" i="1"/>
  <c r="D51" i="1"/>
  <c r="AI50" i="1"/>
  <c r="AH50" i="1"/>
  <c r="AB50" i="1"/>
  <c r="G155" i="1" s="1"/>
  <c r="V50" i="1"/>
  <c r="J50" i="1"/>
  <c r="D50" i="1"/>
  <c r="C155" i="1" s="1"/>
  <c r="AI49" i="1"/>
  <c r="AH49" i="1"/>
  <c r="AB49" i="1"/>
  <c r="V49" i="1"/>
  <c r="J49" i="1"/>
  <c r="D49" i="1"/>
  <c r="AI48" i="1"/>
  <c r="AH48" i="1"/>
  <c r="AB48" i="1"/>
  <c r="G153" i="1" s="1"/>
  <c r="V48" i="1"/>
  <c r="V79" i="1" s="1"/>
  <c r="J48" i="1"/>
  <c r="D48" i="1"/>
  <c r="C153" i="1" s="1"/>
  <c r="AI44" i="1"/>
  <c r="AH44" i="1"/>
  <c r="L158" i="1" s="1"/>
  <c r="AG44" i="1"/>
  <c r="AA44" i="1"/>
  <c r="AB44" i="1" s="1"/>
  <c r="U44" i="1"/>
  <c r="V44" i="1" s="1"/>
  <c r="L156" i="1" s="1"/>
  <c r="P44" i="1"/>
  <c r="L155" i="1" s="1"/>
  <c r="O44" i="1"/>
  <c r="I44" i="1"/>
  <c r="J44" i="1" s="1"/>
  <c r="D44" i="1"/>
  <c r="C44" i="1"/>
  <c r="O23" i="3"/>
  <c r="H23" i="3"/>
  <c r="E23" i="3"/>
  <c r="S22" i="3"/>
  <c r="P22" i="3"/>
  <c r="M22" i="3"/>
  <c r="J22" i="3"/>
  <c r="G22" i="3"/>
  <c r="D22" i="3"/>
  <c r="S21" i="3"/>
  <c r="P21" i="3"/>
  <c r="M21" i="3"/>
  <c r="J21" i="3"/>
  <c r="G21" i="3"/>
  <c r="D21" i="3"/>
  <c r="S20" i="3"/>
  <c r="P20" i="3"/>
  <c r="M20" i="3"/>
  <c r="J20" i="3"/>
  <c r="G20" i="3"/>
  <c r="D20" i="3"/>
  <c r="S19" i="3"/>
  <c r="P19" i="3"/>
  <c r="M19" i="3"/>
  <c r="J19" i="3"/>
  <c r="G19" i="3"/>
  <c r="D19" i="3"/>
  <c r="S18" i="3"/>
  <c r="P18" i="3"/>
  <c r="M18" i="3"/>
  <c r="J18" i="3"/>
  <c r="G18" i="3"/>
  <c r="D18" i="3"/>
  <c r="S17" i="3"/>
  <c r="P17" i="3"/>
  <c r="M17" i="3"/>
  <c r="J17" i="3"/>
  <c r="G17" i="3"/>
  <c r="D17" i="3"/>
  <c r="S16" i="3"/>
  <c r="P16" i="3"/>
  <c r="M16" i="3"/>
  <c r="J16" i="3"/>
  <c r="G16" i="3"/>
  <c r="D16" i="3"/>
  <c r="S10" i="3"/>
  <c r="P10" i="3"/>
  <c r="M10" i="3"/>
  <c r="J10" i="3"/>
  <c r="G10" i="3"/>
  <c r="D10" i="3"/>
  <c r="L157" i="1" l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4" i="1"/>
  <c r="AA125" i="1" s="1"/>
  <c r="L154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4" i="1"/>
  <c r="K113" i="1" s="1"/>
  <c r="N155" i="1"/>
  <c r="F154" i="1"/>
  <c r="F155" i="1"/>
  <c r="F158" i="1"/>
  <c r="F159" i="1"/>
  <c r="F160" i="1"/>
  <c r="F161" i="1"/>
  <c r="F163" i="1"/>
  <c r="F164" i="1"/>
  <c r="Q44" i="1"/>
  <c r="W48" i="1"/>
  <c r="C119" i="1"/>
  <c r="W49" i="1"/>
  <c r="W50" i="1"/>
  <c r="C121" i="1"/>
  <c r="C123" i="1"/>
  <c r="W53" i="1"/>
  <c r="W54" i="1"/>
  <c r="C125" i="1"/>
  <c r="W55" i="1"/>
  <c r="C126" i="1"/>
  <c r="W56" i="1"/>
  <c r="W58" i="1"/>
  <c r="W59" i="1"/>
  <c r="C133" i="1"/>
  <c r="C137" i="1"/>
  <c r="C141" i="1"/>
  <c r="C145" i="1"/>
  <c r="AB114" i="1"/>
  <c r="G188" i="1"/>
  <c r="G219" i="1" s="1"/>
  <c r="E84" i="1"/>
  <c r="AC85" i="1"/>
  <c r="M225" i="1"/>
  <c r="M227" i="1"/>
  <c r="M223" i="1"/>
  <c r="M228" i="1"/>
  <c r="L153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79" i="1" s="1"/>
  <c r="L191" i="1"/>
  <c r="N156" i="1"/>
  <c r="D153" i="1"/>
  <c r="I118" i="1"/>
  <c r="J79" i="1"/>
  <c r="D154" i="1"/>
  <c r="I119" i="1"/>
  <c r="AA119" i="1"/>
  <c r="D155" i="1"/>
  <c r="D156" i="1"/>
  <c r="D157" i="1"/>
  <c r="D158" i="1"/>
  <c r="AA123" i="1"/>
  <c r="D159" i="1"/>
  <c r="D160" i="1"/>
  <c r="D161" i="1"/>
  <c r="AA126" i="1"/>
  <c r="D162" i="1"/>
  <c r="D163" i="1"/>
  <c r="I128" i="1"/>
  <c r="D164" i="1"/>
  <c r="D165" i="1"/>
  <c r="AA130" i="1"/>
  <c r="D166" i="1"/>
  <c r="D167" i="1"/>
  <c r="D168" i="1"/>
  <c r="D169" i="1"/>
  <c r="AA134" i="1"/>
  <c r="D170" i="1"/>
  <c r="D171" i="1"/>
  <c r="I136" i="1"/>
  <c r="D172" i="1"/>
  <c r="D173" i="1"/>
  <c r="AA138" i="1"/>
  <c r="D174" i="1"/>
  <c r="D175" i="1"/>
  <c r="D176" i="1"/>
  <c r="AA141" i="1"/>
  <c r="D177" i="1"/>
  <c r="AA142" i="1"/>
  <c r="D178" i="1"/>
  <c r="D179" i="1"/>
  <c r="I144" i="1"/>
  <c r="D180" i="1"/>
  <c r="D181" i="1"/>
  <c r="AA146" i="1"/>
  <c r="D182" i="1"/>
  <c r="D183" i="1"/>
  <c r="I148" i="1"/>
  <c r="D218" i="1"/>
  <c r="I218" i="1" s="1"/>
  <c r="H218" i="1"/>
  <c r="AI113" i="1"/>
  <c r="L190" i="1"/>
  <c r="E44" i="1"/>
  <c r="W44" i="1"/>
  <c r="U127" i="1" s="1"/>
  <c r="L193" i="1"/>
  <c r="N158" i="1"/>
  <c r="H153" i="1"/>
  <c r="AG118" i="1"/>
  <c r="AH79" i="1"/>
  <c r="H154" i="1"/>
  <c r="AG119" i="1"/>
  <c r="H155" i="1"/>
  <c r="AG120" i="1"/>
  <c r="H156" i="1"/>
  <c r="AG121" i="1"/>
  <c r="H157" i="1"/>
  <c r="H158" i="1"/>
  <c r="H159" i="1"/>
  <c r="AG124" i="1"/>
  <c r="H160" i="1"/>
  <c r="AG125" i="1"/>
  <c r="H161" i="1"/>
  <c r="H162" i="1"/>
  <c r="H163" i="1"/>
  <c r="AG128" i="1"/>
  <c r="H164" i="1"/>
  <c r="AG129" i="1"/>
  <c r="H165" i="1"/>
  <c r="H166" i="1"/>
  <c r="H167" i="1"/>
  <c r="AG132" i="1"/>
  <c r="H168" i="1"/>
  <c r="AG133" i="1"/>
  <c r="H169" i="1"/>
  <c r="H170" i="1"/>
  <c r="H171" i="1"/>
  <c r="AG136" i="1"/>
  <c r="H172" i="1"/>
  <c r="AG137" i="1"/>
  <c r="H173" i="1"/>
  <c r="H174" i="1"/>
  <c r="H175" i="1"/>
  <c r="AG140" i="1"/>
  <c r="H176" i="1"/>
  <c r="AG141" i="1"/>
  <c r="H177" i="1"/>
  <c r="H178" i="1"/>
  <c r="H179" i="1"/>
  <c r="AG144" i="1"/>
  <c r="K75" i="1"/>
  <c r="H180" i="1"/>
  <c r="K76" i="1"/>
  <c r="H181" i="1"/>
  <c r="AG146" i="1"/>
  <c r="K77" i="1"/>
  <c r="H182" i="1"/>
  <c r="K78" i="1"/>
  <c r="H183" i="1"/>
  <c r="AG148" i="1"/>
  <c r="E188" i="1"/>
  <c r="E219" i="1" s="1"/>
  <c r="P114" i="1"/>
  <c r="Q85" i="1"/>
  <c r="AI85" i="1"/>
  <c r="AI84" i="1"/>
  <c r="AI83" i="1"/>
  <c r="F153" i="1"/>
  <c r="F156" i="1"/>
  <c r="F157" i="1"/>
  <c r="F162" i="1"/>
  <c r="F165" i="1"/>
  <c r="F166" i="1"/>
  <c r="F167" i="1"/>
  <c r="F168" i="1"/>
  <c r="F169" i="1"/>
  <c r="F170" i="1"/>
  <c r="F171" i="1"/>
  <c r="AI66" i="1"/>
  <c r="AI79" i="1" s="1"/>
  <c r="F172" i="1"/>
  <c r="AI67" i="1"/>
  <c r="F173" i="1"/>
  <c r="AI68" i="1"/>
  <c r="F174" i="1"/>
  <c r="U139" i="1"/>
  <c r="AI69" i="1"/>
  <c r="F175" i="1"/>
  <c r="AI70" i="1"/>
  <c r="F176" i="1"/>
  <c r="AI71" i="1"/>
  <c r="F177" i="1"/>
  <c r="AI72" i="1"/>
  <c r="F178" i="1"/>
  <c r="U143" i="1"/>
  <c r="AI73" i="1"/>
  <c r="F179" i="1"/>
  <c r="AI74" i="1"/>
  <c r="F180" i="1"/>
  <c r="AI75" i="1"/>
  <c r="F181" i="1"/>
  <c r="AI76" i="1"/>
  <c r="F182" i="1"/>
  <c r="U147" i="1"/>
  <c r="AI77" i="1"/>
  <c r="F183" i="1"/>
  <c r="AI78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D114" i="1"/>
  <c r="C188" i="1"/>
  <c r="W113" i="1"/>
  <c r="F218" i="1"/>
  <c r="V83" i="1"/>
  <c r="U118" i="1" s="1"/>
  <c r="V84" i="1"/>
  <c r="U119" i="1" s="1"/>
  <c r="J85" i="1"/>
  <c r="V85" i="1"/>
  <c r="J86" i="1"/>
  <c r="I121" i="1" s="1"/>
  <c r="V86" i="1"/>
  <c r="AH86" i="1"/>
  <c r="J87" i="1"/>
  <c r="V87" i="1"/>
  <c r="U122" i="1" s="1"/>
  <c r="AH87" i="1"/>
  <c r="AG122" i="1" s="1"/>
  <c r="J88" i="1"/>
  <c r="I123" i="1" s="1"/>
  <c r="V88" i="1"/>
  <c r="AH88" i="1"/>
  <c r="J89" i="1"/>
  <c r="I124" i="1" s="1"/>
  <c r="V89" i="1"/>
  <c r="AH89" i="1"/>
  <c r="J90" i="1"/>
  <c r="V90" i="1"/>
  <c r="U125" i="1" s="1"/>
  <c r="AH90" i="1"/>
  <c r="J91" i="1"/>
  <c r="V91" i="1"/>
  <c r="U126" i="1" s="1"/>
  <c r="AH91" i="1"/>
  <c r="AG126" i="1" s="1"/>
  <c r="J92" i="1"/>
  <c r="V92" i="1"/>
  <c r="AH92" i="1"/>
  <c r="J93" i="1"/>
  <c r="V93" i="1"/>
  <c r="U128" i="1" s="1"/>
  <c r="AH93" i="1"/>
  <c r="J94" i="1"/>
  <c r="I129" i="1" s="1"/>
  <c r="V94" i="1"/>
  <c r="AH94" i="1"/>
  <c r="J95" i="1"/>
  <c r="V95" i="1"/>
  <c r="U130" i="1" s="1"/>
  <c r="AH95" i="1"/>
  <c r="AG130" i="1" s="1"/>
  <c r="J96" i="1"/>
  <c r="V96" i="1"/>
  <c r="AH96" i="1"/>
  <c r="J97" i="1"/>
  <c r="I132" i="1" s="1"/>
  <c r="V97" i="1"/>
  <c r="U132" i="1" s="1"/>
  <c r="AH97" i="1"/>
  <c r="J98" i="1"/>
  <c r="V98" i="1"/>
  <c r="AH98" i="1"/>
  <c r="J99" i="1"/>
  <c r="V99" i="1"/>
  <c r="U134" i="1" s="1"/>
  <c r="AH99" i="1"/>
  <c r="AG134" i="1" s="1"/>
  <c r="J100" i="1"/>
  <c r="V100" i="1"/>
  <c r="AH100" i="1"/>
  <c r="J101" i="1"/>
  <c r="V101" i="1"/>
  <c r="U136" i="1" s="1"/>
  <c r="AH101" i="1"/>
  <c r="J102" i="1"/>
  <c r="I137" i="1" s="1"/>
  <c r="V102" i="1"/>
  <c r="U137" i="1" s="1"/>
  <c r="AH102" i="1"/>
  <c r="J103" i="1"/>
  <c r="V103" i="1"/>
  <c r="U138" i="1" s="1"/>
  <c r="AH103" i="1"/>
  <c r="AG138" i="1" s="1"/>
  <c r="J104" i="1"/>
  <c r="V104" i="1"/>
  <c r="AH104" i="1"/>
  <c r="J105" i="1"/>
  <c r="I140" i="1" s="1"/>
  <c r="V105" i="1"/>
  <c r="U140" i="1" s="1"/>
  <c r="AH105" i="1"/>
  <c r="J106" i="1"/>
  <c r="V106" i="1"/>
  <c r="U141" i="1" s="1"/>
  <c r="AH106" i="1"/>
  <c r="J107" i="1"/>
  <c r="V107" i="1"/>
  <c r="U142" i="1" s="1"/>
  <c r="AH107" i="1"/>
  <c r="AG142" i="1" s="1"/>
  <c r="J108" i="1"/>
  <c r="V108" i="1"/>
  <c r="AH108" i="1"/>
  <c r="J109" i="1"/>
  <c r="V109" i="1"/>
  <c r="U144" i="1" s="1"/>
  <c r="AH109" i="1"/>
  <c r="J110" i="1"/>
  <c r="I145" i="1" s="1"/>
  <c r="V110" i="1"/>
  <c r="U145" i="1" s="1"/>
  <c r="AH110" i="1"/>
  <c r="J111" i="1"/>
  <c r="V111" i="1"/>
  <c r="U146" i="1" s="1"/>
  <c r="AH111" i="1"/>
  <c r="J112" i="1"/>
  <c r="V112" i="1"/>
  <c r="AH112" i="1"/>
  <c r="AG147" i="1" s="1"/>
  <c r="C161" i="1"/>
  <c r="G161" i="1"/>
  <c r="C165" i="1"/>
  <c r="G165" i="1"/>
  <c r="C169" i="1"/>
  <c r="G169" i="1"/>
  <c r="C173" i="1"/>
  <c r="G173" i="1"/>
  <c r="C177" i="1"/>
  <c r="G177" i="1"/>
  <c r="C181" i="1"/>
  <c r="G181" i="1"/>
  <c r="M224" i="1"/>
  <c r="E44" i="2"/>
  <c r="E85" i="2" s="1"/>
  <c r="Q44" i="2"/>
  <c r="AC44" i="2"/>
  <c r="AC85" i="2" s="1"/>
  <c r="D153" i="2"/>
  <c r="J79" i="2"/>
  <c r="K48" i="2"/>
  <c r="H153" i="2"/>
  <c r="AH79" i="2"/>
  <c r="AI48" i="2"/>
  <c r="F154" i="2"/>
  <c r="W49" i="2"/>
  <c r="D155" i="2"/>
  <c r="K50" i="2"/>
  <c r="H155" i="2"/>
  <c r="AG120" i="2"/>
  <c r="AI50" i="2"/>
  <c r="F156" i="2"/>
  <c r="W51" i="2"/>
  <c r="D157" i="2"/>
  <c r="I122" i="2"/>
  <c r="K52" i="2"/>
  <c r="H157" i="2"/>
  <c r="AI52" i="2"/>
  <c r="F158" i="2"/>
  <c r="U123" i="2"/>
  <c r="W53" i="2"/>
  <c r="D159" i="2"/>
  <c r="K54" i="2"/>
  <c r="H159" i="2"/>
  <c r="AG124" i="2"/>
  <c r="AI54" i="2"/>
  <c r="F160" i="2"/>
  <c r="W55" i="2"/>
  <c r="D161" i="2"/>
  <c r="I126" i="2"/>
  <c r="K56" i="2"/>
  <c r="H161" i="2"/>
  <c r="AI56" i="2"/>
  <c r="F162" i="2"/>
  <c r="W57" i="2"/>
  <c r="D163" i="2"/>
  <c r="K58" i="2"/>
  <c r="H163" i="2"/>
  <c r="AG128" i="2"/>
  <c r="AI58" i="2"/>
  <c r="F164" i="2"/>
  <c r="W59" i="2"/>
  <c r="D165" i="2"/>
  <c r="K60" i="2"/>
  <c r="H165" i="2"/>
  <c r="AI60" i="2"/>
  <c r="F167" i="2"/>
  <c r="W62" i="2"/>
  <c r="D168" i="2"/>
  <c r="K63" i="2"/>
  <c r="H169" i="2"/>
  <c r="AI64" i="2"/>
  <c r="F171" i="2"/>
  <c r="W66" i="2"/>
  <c r="D172" i="2"/>
  <c r="K67" i="2"/>
  <c r="H173" i="2"/>
  <c r="AI68" i="2"/>
  <c r="F175" i="2"/>
  <c r="W70" i="2"/>
  <c r="D176" i="2"/>
  <c r="K71" i="2"/>
  <c r="H177" i="2"/>
  <c r="AI72" i="2"/>
  <c r="F179" i="2"/>
  <c r="W74" i="2"/>
  <c r="D180" i="2"/>
  <c r="I145" i="2"/>
  <c r="K75" i="2"/>
  <c r="H181" i="2"/>
  <c r="AI76" i="2"/>
  <c r="F183" i="2"/>
  <c r="W78" i="2"/>
  <c r="C188" i="2"/>
  <c r="D114" i="2"/>
  <c r="E83" i="2"/>
  <c r="G188" i="2"/>
  <c r="AB114" i="2"/>
  <c r="E189" i="2"/>
  <c r="Q84" i="2"/>
  <c r="C190" i="2"/>
  <c r="G190" i="2"/>
  <c r="E191" i="2"/>
  <c r="Q86" i="2"/>
  <c r="C192" i="2"/>
  <c r="E87" i="2"/>
  <c r="G192" i="2"/>
  <c r="E193" i="2"/>
  <c r="Q88" i="2"/>
  <c r="C194" i="2"/>
  <c r="G194" i="2"/>
  <c r="E195" i="2"/>
  <c r="Q90" i="2"/>
  <c r="C196" i="2"/>
  <c r="E91" i="2"/>
  <c r="F218" i="2"/>
  <c r="D79" i="1"/>
  <c r="AB79" i="1"/>
  <c r="C154" i="1"/>
  <c r="C184" i="1" s="1"/>
  <c r="G154" i="1"/>
  <c r="G184" i="1" s="1"/>
  <c r="C156" i="1"/>
  <c r="G156" i="1"/>
  <c r="C158" i="1"/>
  <c r="G158" i="1"/>
  <c r="C160" i="1"/>
  <c r="G160" i="1"/>
  <c r="C164" i="1"/>
  <c r="G164" i="1"/>
  <c r="C168" i="1"/>
  <c r="G168" i="1"/>
  <c r="C172" i="1"/>
  <c r="G172" i="1"/>
  <c r="C176" i="1"/>
  <c r="G176" i="1"/>
  <c r="C180" i="1"/>
  <c r="G180" i="1"/>
  <c r="M226" i="1"/>
  <c r="O118" i="2"/>
  <c r="Q48" i="2"/>
  <c r="E153" i="2"/>
  <c r="C119" i="2"/>
  <c r="C154" i="2"/>
  <c r="E49" i="2"/>
  <c r="AA119" i="2"/>
  <c r="AC49" i="2"/>
  <c r="G154" i="2"/>
  <c r="O120" i="2"/>
  <c r="E155" i="2"/>
  <c r="Q50" i="2"/>
  <c r="C121" i="2"/>
  <c r="E51" i="2"/>
  <c r="C156" i="2"/>
  <c r="AC51" i="2"/>
  <c r="G156" i="2"/>
  <c r="O122" i="2"/>
  <c r="E157" i="2"/>
  <c r="Q52" i="2"/>
  <c r="E53" i="2"/>
  <c r="C158" i="2"/>
  <c r="G158" i="2"/>
  <c r="AC53" i="2"/>
  <c r="O124" i="2"/>
  <c r="E159" i="2"/>
  <c r="Q54" i="2"/>
  <c r="C125" i="2"/>
  <c r="C160" i="2"/>
  <c r="E55" i="2"/>
  <c r="G160" i="2"/>
  <c r="AC55" i="2"/>
  <c r="E161" i="2"/>
  <c r="O126" i="2"/>
  <c r="Q56" i="2"/>
  <c r="C162" i="2"/>
  <c r="C127" i="2"/>
  <c r="E57" i="2"/>
  <c r="G162" i="2"/>
  <c r="AC57" i="2"/>
  <c r="E163" i="2"/>
  <c r="O128" i="2"/>
  <c r="Q58" i="2"/>
  <c r="C129" i="2"/>
  <c r="C164" i="2"/>
  <c r="E59" i="2"/>
  <c r="G164" i="2"/>
  <c r="AC59" i="2"/>
  <c r="E165" i="2"/>
  <c r="O130" i="2"/>
  <c r="Q60" i="2"/>
  <c r="H166" i="2"/>
  <c r="AG131" i="2"/>
  <c r="AI61" i="2"/>
  <c r="F168" i="2"/>
  <c r="W63" i="2"/>
  <c r="D169" i="2"/>
  <c r="K64" i="2"/>
  <c r="H170" i="2"/>
  <c r="AG135" i="2"/>
  <c r="AI65" i="2"/>
  <c r="F172" i="2"/>
  <c r="W67" i="2"/>
  <c r="D173" i="2"/>
  <c r="K68" i="2"/>
  <c r="H174" i="2"/>
  <c r="AG139" i="2"/>
  <c r="AI69" i="2"/>
  <c r="F176" i="2"/>
  <c r="W71" i="2"/>
  <c r="D177" i="2"/>
  <c r="K72" i="2"/>
  <c r="H178" i="2"/>
  <c r="AI73" i="2"/>
  <c r="F180" i="2"/>
  <c r="W75" i="2"/>
  <c r="I146" i="2"/>
  <c r="D181" i="2"/>
  <c r="K76" i="2"/>
  <c r="H182" i="2"/>
  <c r="AI77" i="2"/>
  <c r="C118" i="1"/>
  <c r="AA118" i="1"/>
  <c r="C120" i="1"/>
  <c r="AA120" i="1"/>
  <c r="C122" i="1"/>
  <c r="AA122" i="1"/>
  <c r="C124" i="1"/>
  <c r="AA124" i="1"/>
  <c r="C127" i="1"/>
  <c r="AA127" i="1"/>
  <c r="C128" i="1"/>
  <c r="AA128" i="1"/>
  <c r="C131" i="1"/>
  <c r="AA131" i="1"/>
  <c r="C132" i="1"/>
  <c r="AA132" i="1"/>
  <c r="C135" i="1"/>
  <c r="AA135" i="1"/>
  <c r="C136" i="1"/>
  <c r="AA136" i="1"/>
  <c r="C139" i="1"/>
  <c r="AA139" i="1"/>
  <c r="C140" i="1"/>
  <c r="AA140" i="1"/>
  <c r="C143" i="1"/>
  <c r="AA143" i="1"/>
  <c r="C144" i="1"/>
  <c r="AA144" i="1"/>
  <c r="C147" i="1"/>
  <c r="AA147" i="1"/>
  <c r="C148" i="1"/>
  <c r="AA148" i="1"/>
  <c r="L154" i="2"/>
  <c r="L159" i="2" s="1"/>
  <c r="K44" i="2"/>
  <c r="I120" i="2" s="1"/>
  <c r="L156" i="2"/>
  <c r="W44" i="2"/>
  <c r="U125" i="2" s="1"/>
  <c r="L158" i="2"/>
  <c r="AI44" i="2"/>
  <c r="F153" i="2"/>
  <c r="U118" i="2"/>
  <c r="W48" i="2"/>
  <c r="D154" i="2"/>
  <c r="I119" i="2"/>
  <c r="K49" i="2"/>
  <c r="H154" i="2"/>
  <c r="AG119" i="2"/>
  <c r="AI49" i="2"/>
  <c r="F155" i="2"/>
  <c r="U120" i="2"/>
  <c r="W50" i="2"/>
  <c r="D156" i="2"/>
  <c r="I121" i="2"/>
  <c r="K51" i="2"/>
  <c r="H156" i="2"/>
  <c r="AG121" i="2"/>
  <c r="AI51" i="2"/>
  <c r="F157" i="2"/>
  <c r="W52" i="2"/>
  <c r="D158" i="2"/>
  <c r="I123" i="2"/>
  <c r="K53" i="2"/>
  <c r="H158" i="2"/>
  <c r="AG123" i="2"/>
  <c r="AI53" i="2"/>
  <c r="F159" i="2"/>
  <c r="U124" i="2"/>
  <c r="W54" i="2"/>
  <c r="D160" i="2"/>
  <c r="I125" i="2"/>
  <c r="K55" i="2"/>
  <c r="H160" i="2"/>
  <c r="AG125" i="2"/>
  <c r="AI55" i="2"/>
  <c r="F161" i="2"/>
  <c r="U126" i="2"/>
  <c r="W56" i="2"/>
  <c r="D162" i="2"/>
  <c r="I127" i="2"/>
  <c r="K57" i="2"/>
  <c r="H162" i="2"/>
  <c r="AG127" i="2"/>
  <c r="AI57" i="2"/>
  <c r="F163" i="2"/>
  <c r="U128" i="2"/>
  <c r="W58" i="2"/>
  <c r="D164" i="2"/>
  <c r="K59" i="2"/>
  <c r="H164" i="2"/>
  <c r="AG129" i="2"/>
  <c r="AI59" i="2"/>
  <c r="F165" i="2"/>
  <c r="W60" i="2"/>
  <c r="D166" i="2"/>
  <c r="K61" i="2"/>
  <c r="H167" i="2"/>
  <c r="AG132" i="2"/>
  <c r="AI62" i="2"/>
  <c r="F169" i="2"/>
  <c r="U134" i="2"/>
  <c r="W64" i="2"/>
  <c r="D170" i="2"/>
  <c r="K65" i="2"/>
  <c r="H171" i="2"/>
  <c r="AG136" i="2"/>
  <c r="AI66" i="2"/>
  <c r="F173" i="2"/>
  <c r="W68" i="2"/>
  <c r="D174" i="2"/>
  <c r="I139" i="2"/>
  <c r="K69" i="2"/>
  <c r="AG140" i="2"/>
  <c r="H175" i="2"/>
  <c r="AI70" i="2"/>
  <c r="U142" i="2"/>
  <c r="F177" i="2"/>
  <c r="W72" i="2"/>
  <c r="D178" i="2"/>
  <c r="K73" i="2"/>
  <c r="H179" i="2"/>
  <c r="AG144" i="2"/>
  <c r="AI74" i="2"/>
  <c r="F181" i="2"/>
  <c r="W76" i="2"/>
  <c r="I147" i="2"/>
  <c r="D182" i="2"/>
  <c r="K77" i="2"/>
  <c r="H183" i="2"/>
  <c r="AG148" i="2"/>
  <c r="AI78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E188" i="2"/>
  <c r="Q83" i="2"/>
  <c r="C189" i="2"/>
  <c r="E84" i="2"/>
  <c r="G189" i="2"/>
  <c r="E190" i="2"/>
  <c r="Q85" i="2"/>
  <c r="C191" i="2"/>
  <c r="E86" i="2"/>
  <c r="G191" i="2"/>
  <c r="AC86" i="2"/>
  <c r="E192" i="2"/>
  <c r="Q87" i="2"/>
  <c r="C193" i="2"/>
  <c r="E88" i="2"/>
  <c r="G193" i="2"/>
  <c r="E194" i="2"/>
  <c r="Q89" i="2"/>
  <c r="C195" i="2"/>
  <c r="E90" i="2"/>
  <c r="G195" i="2"/>
  <c r="AC90" i="2"/>
  <c r="E196" i="2"/>
  <c r="Q91" i="2"/>
  <c r="D215" i="2"/>
  <c r="K110" i="2"/>
  <c r="H216" i="2"/>
  <c r="AI111" i="2"/>
  <c r="N153" i="2"/>
  <c r="L188" i="2"/>
  <c r="N155" i="2"/>
  <c r="L190" i="2"/>
  <c r="N157" i="2"/>
  <c r="L192" i="2"/>
  <c r="C153" i="2"/>
  <c r="C118" i="2"/>
  <c r="D79" i="2"/>
  <c r="E48" i="2"/>
  <c r="G153" i="2"/>
  <c r="AB79" i="2"/>
  <c r="AC48" i="2"/>
  <c r="E154" i="2"/>
  <c r="O119" i="2"/>
  <c r="Q49" i="2"/>
  <c r="C155" i="2"/>
  <c r="C120" i="2"/>
  <c r="E50" i="2"/>
  <c r="G155" i="2"/>
  <c r="AA120" i="2"/>
  <c r="AC50" i="2"/>
  <c r="E156" i="2"/>
  <c r="O121" i="2"/>
  <c r="Q51" i="2"/>
  <c r="C157" i="2"/>
  <c r="C122" i="2"/>
  <c r="E52" i="2"/>
  <c r="G157" i="2"/>
  <c r="AA122" i="2"/>
  <c r="AC52" i="2"/>
  <c r="E158" i="2"/>
  <c r="O123" i="2"/>
  <c r="Q53" i="2"/>
  <c r="C159" i="2"/>
  <c r="C124" i="2"/>
  <c r="E54" i="2"/>
  <c r="G159" i="2"/>
  <c r="AC54" i="2"/>
  <c r="E160" i="2"/>
  <c r="O125" i="2"/>
  <c r="Q55" i="2"/>
  <c r="C161" i="2"/>
  <c r="C126" i="2"/>
  <c r="E56" i="2"/>
  <c r="G161" i="2"/>
  <c r="AA126" i="2"/>
  <c r="AC56" i="2"/>
  <c r="O127" i="2"/>
  <c r="E162" i="2"/>
  <c r="Q57" i="2"/>
  <c r="C163" i="2"/>
  <c r="C128" i="2"/>
  <c r="E58" i="2"/>
  <c r="G163" i="2"/>
  <c r="AA128" i="2"/>
  <c r="AC58" i="2"/>
  <c r="E164" i="2"/>
  <c r="O129" i="2"/>
  <c r="Q59" i="2"/>
  <c r="C165" i="2"/>
  <c r="C130" i="2"/>
  <c r="E60" i="2"/>
  <c r="G165" i="2"/>
  <c r="AA130" i="2"/>
  <c r="AC60" i="2"/>
  <c r="F166" i="2"/>
  <c r="W61" i="2"/>
  <c r="D167" i="2"/>
  <c r="I132" i="2"/>
  <c r="K62" i="2"/>
  <c r="H168" i="2"/>
  <c r="AG133" i="2"/>
  <c r="AI63" i="2"/>
  <c r="F170" i="2"/>
  <c r="U135" i="2"/>
  <c r="W65" i="2"/>
  <c r="D171" i="2"/>
  <c r="I136" i="2"/>
  <c r="K66" i="2"/>
  <c r="H172" i="2"/>
  <c r="AG137" i="2"/>
  <c r="AI67" i="2"/>
  <c r="U139" i="2"/>
  <c r="F174" i="2"/>
  <c r="W69" i="2"/>
  <c r="I140" i="2"/>
  <c r="D175" i="2"/>
  <c r="K70" i="2"/>
  <c r="AG141" i="2"/>
  <c r="H176" i="2"/>
  <c r="AI71" i="2"/>
  <c r="U143" i="2"/>
  <c r="F178" i="2"/>
  <c r="W73" i="2"/>
  <c r="D179" i="2"/>
  <c r="I144" i="2"/>
  <c r="K74" i="2"/>
  <c r="AG145" i="2"/>
  <c r="H180" i="2"/>
  <c r="AI75" i="2"/>
  <c r="F182" i="2"/>
  <c r="U147" i="2"/>
  <c r="W77" i="2"/>
  <c r="D183" i="2"/>
  <c r="I148" i="2"/>
  <c r="K78" i="2"/>
  <c r="AC91" i="2"/>
  <c r="E92" i="2"/>
  <c r="Q92" i="2"/>
  <c r="AC92" i="2"/>
  <c r="E93" i="2"/>
  <c r="Q93" i="2"/>
  <c r="AC93" i="2"/>
  <c r="E94" i="2"/>
  <c r="Q94" i="2"/>
  <c r="AC94" i="2"/>
  <c r="E95" i="2"/>
  <c r="Q95" i="2"/>
  <c r="AC95" i="2"/>
  <c r="E96" i="2"/>
  <c r="Q96" i="2"/>
  <c r="AC96" i="2"/>
  <c r="E97" i="2"/>
  <c r="Q97" i="2"/>
  <c r="AC97" i="2"/>
  <c r="E98" i="2"/>
  <c r="Q98" i="2"/>
  <c r="AC98" i="2"/>
  <c r="E99" i="2"/>
  <c r="V99" i="2"/>
  <c r="AH99" i="2"/>
  <c r="J100" i="2"/>
  <c r="W100" i="2"/>
  <c r="AI100" i="2"/>
  <c r="K101" i="2"/>
  <c r="V103" i="2"/>
  <c r="AH103" i="2"/>
  <c r="AG138" i="2" s="1"/>
  <c r="J104" i="2"/>
  <c r="W104" i="2"/>
  <c r="AI104" i="2"/>
  <c r="K105" i="2"/>
  <c r="V107" i="2"/>
  <c r="AH107" i="2"/>
  <c r="AH114" i="2" s="1"/>
  <c r="J108" i="2"/>
  <c r="W108" i="2"/>
  <c r="AI108" i="2"/>
  <c r="K109" i="2"/>
  <c r="V111" i="2"/>
  <c r="U146" i="2" s="1"/>
  <c r="J112" i="2"/>
  <c r="W112" i="2"/>
  <c r="AI112" i="2"/>
  <c r="K113" i="2"/>
  <c r="C166" i="2"/>
  <c r="C131" i="2"/>
  <c r="G166" i="2"/>
  <c r="AA131" i="2"/>
  <c r="C167" i="2"/>
  <c r="C132" i="2"/>
  <c r="G167" i="2"/>
  <c r="AA132" i="2"/>
  <c r="C133" i="2"/>
  <c r="C168" i="2"/>
  <c r="AA133" i="2"/>
  <c r="G168" i="2"/>
  <c r="C169" i="2"/>
  <c r="C134" i="2"/>
  <c r="G169" i="2"/>
  <c r="AA134" i="2"/>
  <c r="C170" i="2"/>
  <c r="C135" i="2"/>
  <c r="G170" i="2"/>
  <c r="AA135" i="2"/>
  <c r="C171" i="2"/>
  <c r="C136" i="2"/>
  <c r="G171" i="2"/>
  <c r="AA136" i="2"/>
  <c r="C137" i="2"/>
  <c r="C172" i="2"/>
  <c r="AA137" i="2"/>
  <c r="G172" i="2"/>
  <c r="C173" i="2"/>
  <c r="C138" i="2"/>
  <c r="G173" i="2"/>
  <c r="AA138" i="2"/>
  <c r="C174" i="2"/>
  <c r="C139" i="2"/>
  <c r="G174" i="2"/>
  <c r="AA139" i="2"/>
  <c r="C175" i="2"/>
  <c r="C140" i="2"/>
  <c r="G175" i="2"/>
  <c r="AA140" i="2"/>
  <c r="C141" i="2"/>
  <c r="C176" i="2"/>
  <c r="AA141" i="2"/>
  <c r="G176" i="2"/>
  <c r="C177" i="2"/>
  <c r="C142" i="2"/>
  <c r="G177" i="2"/>
  <c r="AA142" i="2"/>
  <c r="C178" i="2"/>
  <c r="C143" i="2"/>
  <c r="G178" i="2"/>
  <c r="AA143" i="2"/>
  <c r="C179" i="2"/>
  <c r="C144" i="2"/>
  <c r="AA144" i="2"/>
  <c r="G179" i="2"/>
  <c r="C180" i="2"/>
  <c r="C145" i="2"/>
  <c r="G180" i="2"/>
  <c r="AA145" i="2"/>
  <c r="C181" i="2"/>
  <c r="C146" i="2"/>
  <c r="G181" i="2"/>
  <c r="AA146" i="2"/>
  <c r="C182" i="2"/>
  <c r="C147" i="2"/>
  <c r="G182" i="2"/>
  <c r="AA147" i="2"/>
  <c r="C183" i="2"/>
  <c r="C148" i="2"/>
  <c r="G183" i="2"/>
  <c r="AA148" i="2"/>
  <c r="D188" i="2"/>
  <c r="H188" i="2"/>
  <c r="J93" i="2"/>
  <c r="V93" i="2"/>
  <c r="J94" i="2"/>
  <c r="I129" i="2" s="1"/>
  <c r="V94" i="2"/>
  <c r="U129" i="2" s="1"/>
  <c r="J95" i="2"/>
  <c r="V95" i="2"/>
  <c r="J96" i="2"/>
  <c r="I131" i="2" s="1"/>
  <c r="V96" i="2"/>
  <c r="J97" i="2"/>
  <c r="V97" i="2"/>
  <c r="J98" i="2"/>
  <c r="I133" i="2" s="1"/>
  <c r="V98" i="2"/>
  <c r="U133" i="2" s="1"/>
  <c r="J99" i="2"/>
  <c r="V102" i="2"/>
  <c r="J103" i="2"/>
  <c r="I138" i="2" s="1"/>
  <c r="V106" i="2"/>
  <c r="J107" i="2"/>
  <c r="I142" i="2" s="1"/>
  <c r="V110" i="2"/>
  <c r="J111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E61" i="2"/>
  <c r="AC61" i="2"/>
  <c r="E62" i="2"/>
  <c r="AC62" i="2"/>
  <c r="E63" i="2"/>
  <c r="AC63" i="2"/>
  <c r="E64" i="2"/>
  <c r="AC64" i="2"/>
  <c r="E65" i="2"/>
  <c r="AC65" i="2"/>
  <c r="E66" i="2"/>
  <c r="AC66" i="2"/>
  <c r="E67" i="2"/>
  <c r="AC67" i="2"/>
  <c r="E68" i="2"/>
  <c r="AC68" i="2"/>
  <c r="E69" i="2"/>
  <c r="AC69" i="2"/>
  <c r="E70" i="2"/>
  <c r="AC70" i="2"/>
  <c r="E71" i="2"/>
  <c r="AC71" i="2"/>
  <c r="E72" i="2"/>
  <c r="AC72" i="2"/>
  <c r="E73" i="2"/>
  <c r="AC73" i="2"/>
  <c r="E74" i="2"/>
  <c r="AC74" i="2"/>
  <c r="E75" i="2"/>
  <c r="AC75" i="2"/>
  <c r="E76" i="2"/>
  <c r="AC76" i="2"/>
  <c r="E77" i="2"/>
  <c r="AC77" i="2"/>
  <c r="E78" i="2"/>
  <c r="AC78" i="2"/>
  <c r="K83" i="2"/>
  <c r="W83" i="2"/>
  <c r="AI83" i="2"/>
  <c r="K84" i="2"/>
  <c r="W84" i="2"/>
  <c r="AI84" i="2"/>
  <c r="K85" i="2"/>
  <c r="W85" i="2"/>
  <c r="AI85" i="2"/>
  <c r="K86" i="2"/>
  <c r="W86" i="2"/>
  <c r="AI86" i="2"/>
  <c r="K87" i="2"/>
  <c r="W87" i="2"/>
  <c r="AI87" i="2"/>
  <c r="K88" i="2"/>
  <c r="W88" i="2"/>
  <c r="AI88" i="2"/>
  <c r="K89" i="2"/>
  <c r="W89" i="2"/>
  <c r="AI89" i="2"/>
  <c r="K90" i="2"/>
  <c r="W90" i="2"/>
  <c r="AI90" i="2"/>
  <c r="K91" i="2"/>
  <c r="W91" i="2"/>
  <c r="AI91" i="2"/>
  <c r="K92" i="2"/>
  <c r="W92" i="2"/>
  <c r="AI92" i="2"/>
  <c r="V101" i="2"/>
  <c r="J102" i="2"/>
  <c r="V105" i="2"/>
  <c r="J106" i="2"/>
  <c r="V109" i="2"/>
  <c r="U144" i="2" s="1"/>
  <c r="Q68" i="4"/>
  <c r="E173" i="4"/>
  <c r="H177" i="4"/>
  <c r="AI72" i="4"/>
  <c r="L185" i="4"/>
  <c r="L115" i="4"/>
  <c r="L189" i="4"/>
  <c r="L119" i="4"/>
  <c r="E144" i="4"/>
  <c r="O109" i="4"/>
  <c r="Q39" i="4"/>
  <c r="C172" i="4"/>
  <c r="E67" i="4"/>
  <c r="AC73" i="4"/>
  <c r="G178" i="4"/>
  <c r="D74" i="4"/>
  <c r="D70" i="4"/>
  <c r="D66" i="4"/>
  <c r="D65" i="4"/>
  <c r="D64" i="4"/>
  <c r="D63" i="4"/>
  <c r="D62" i="4"/>
  <c r="D61" i="4"/>
  <c r="D60" i="4"/>
  <c r="D59" i="4"/>
  <c r="C94" i="4" s="1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73" i="4"/>
  <c r="D69" i="4"/>
  <c r="D72" i="4"/>
  <c r="D68" i="4"/>
  <c r="G190" i="4"/>
  <c r="AB85" i="4"/>
  <c r="F192" i="4"/>
  <c r="V87" i="4"/>
  <c r="L229" i="2"/>
  <c r="M227" i="2" s="1"/>
  <c r="M223" i="2"/>
  <c r="N116" i="4"/>
  <c r="F186" i="4"/>
  <c r="V81" i="4"/>
  <c r="F197" i="4"/>
  <c r="V92" i="4"/>
  <c r="C93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D171" i="4"/>
  <c r="K66" i="4"/>
  <c r="F172" i="4"/>
  <c r="F180" i="4" s="1"/>
  <c r="W67" i="4"/>
  <c r="D179" i="4"/>
  <c r="K74" i="4"/>
  <c r="G177" i="4"/>
  <c r="AC72" i="4"/>
  <c r="G194" i="4"/>
  <c r="AB89" i="4"/>
  <c r="F196" i="4"/>
  <c r="V91" i="4"/>
  <c r="AA108" i="4"/>
  <c r="F144" i="4"/>
  <c r="U109" i="4"/>
  <c r="G174" i="4"/>
  <c r="AC69" i="4"/>
  <c r="D71" i="4"/>
  <c r="K73" i="4"/>
  <c r="P71" i="4"/>
  <c r="P67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O83" i="4" s="1"/>
  <c r="P47" i="4"/>
  <c r="P46" i="4"/>
  <c r="P45" i="4"/>
  <c r="P44" i="4"/>
  <c r="O79" i="4" s="1"/>
  <c r="P74" i="4"/>
  <c r="P70" i="4"/>
  <c r="P66" i="4"/>
  <c r="P73" i="4"/>
  <c r="P69" i="4"/>
  <c r="AH71" i="4"/>
  <c r="AH67" i="4"/>
  <c r="AH74" i="4"/>
  <c r="AH70" i="4"/>
  <c r="AH66" i="4"/>
  <c r="AH73" i="4"/>
  <c r="AH69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V79" i="4"/>
  <c r="G198" i="4"/>
  <c r="AB93" i="4"/>
  <c r="F200" i="4"/>
  <c r="V95" i="4"/>
  <c r="G202" i="4"/>
  <c r="AB97" i="4"/>
  <c r="F184" i="4"/>
  <c r="M225" i="2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H173" i="4"/>
  <c r="AI68" i="4"/>
  <c r="D175" i="4"/>
  <c r="K70" i="4"/>
  <c r="F176" i="4"/>
  <c r="W71" i="4"/>
  <c r="E177" i="4"/>
  <c r="Q72" i="4"/>
  <c r="G186" i="4"/>
  <c r="AB81" i="4"/>
  <c r="F188" i="4"/>
  <c r="V83" i="4"/>
  <c r="L151" i="4"/>
  <c r="E141" i="5"/>
  <c r="O106" i="5"/>
  <c r="Q36" i="5"/>
  <c r="H150" i="5"/>
  <c r="AI45" i="5"/>
  <c r="G152" i="5"/>
  <c r="AC47" i="5"/>
  <c r="AA82" i="5"/>
  <c r="D156" i="5"/>
  <c r="K51" i="5"/>
  <c r="F157" i="5"/>
  <c r="W52" i="5"/>
  <c r="H158" i="5"/>
  <c r="AI53" i="5"/>
  <c r="G160" i="5"/>
  <c r="AC55" i="5"/>
  <c r="E163" i="5"/>
  <c r="Q58" i="5"/>
  <c r="O93" i="5"/>
  <c r="C166" i="5"/>
  <c r="E61" i="5"/>
  <c r="D172" i="5"/>
  <c r="K67" i="5"/>
  <c r="F173" i="5"/>
  <c r="W68" i="5"/>
  <c r="C145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AB66" i="4"/>
  <c r="J67" i="4"/>
  <c r="AB70" i="4"/>
  <c r="J71" i="4"/>
  <c r="AB74" i="4"/>
  <c r="AA109" i="4" s="1"/>
  <c r="C80" i="4"/>
  <c r="U80" i="4"/>
  <c r="O81" i="4"/>
  <c r="AA82" i="4"/>
  <c r="C84" i="4"/>
  <c r="U84" i="4"/>
  <c r="AA86" i="4"/>
  <c r="C88" i="4"/>
  <c r="U88" i="4"/>
  <c r="AA90" i="4"/>
  <c r="C92" i="4"/>
  <c r="AA94" i="4"/>
  <c r="C96" i="4"/>
  <c r="V96" i="4"/>
  <c r="V100" i="4"/>
  <c r="V104" i="4"/>
  <c r="AA107" i="4"/>
  <c r="C109" i="4"/>
  <c r="L114" i="4"/>
  <c r="L149" i="4" s="1"/>
  <c r="F116" i="4"/>
  <c r="C128" i="4"/>
  <c r="F139" i="4"/>
  <c r="AA103" i="5"/>
  <c r="G138" i="5"/>
  <c r="AC33" i="5"/>
  <c r="C140" i="5"/>
  <c r="E35" i="5"/>
  <c r="G143" i="5"/>
  <c r="AC38" i="5"/>
  <c r="L187" i="4"/>
  <c r="L117" i="4"/>
  <c r="E9" i="4"/>
  <c r="AC9" i="4"/>
  <c r="E10" i="4"/>
  <c r="AC10" i="4"/>
  <c r="E11" i="4"/>
  <c r="AC11" i="4"/>
  <c r="E12" i="4"/>
  <c r="AC12" i="4"/>
  <c r="E13" i="4"/>
  <c r="AC13" i="4"/>
  <c r="E14" i="4"/>
  <c r="AC14" i="4"/>
  <c r="E15" i="4"/>
  <c r="AC15" i="4"/>
  <c r="E16" i="4"/>
  <c r="AC16" i="4"/>
  <c r="E17" i="4"/>
  <c r="AC17" i="4"/>
  <c r="E18" i="4"/>
  <c r="AC18" i="4"/>
  <c r="E19" i="4"/>
  <c r="AC19" i="4"/>
  <c r="E20" i="4"/>
  <c r="AC20" i="4"/>
  <c r="E21" i="4"/>
  <c r="AC21" i="4"/>
  <c r="E22" i="4"/>
  <c r="AC22" i="4"/>
  <c r="E23" i="4"/>
  <c r="AC23" i="4"/>
  <c r="E24" i="4"/>
  <c r="AC24" i="4"/>
  <c r="E25" i="4"/>
  <c r="AC25" i="4"/>
  <c r="E26" i="4"/>
  <c r="AC26" i="4"/>
  <c r="E27" i="4"/>
  <c r="AC27" i="4"/>
  <c r="E28" i="4"/>
  <c r="AC28" i="4"/>
  <c r="E29" i="4"/>
  <c r="AC29" i="4"/>
  <c r="E30" i="4"/>
  <c r="AC30" i="4"/>
  <c r="E31" i="4"/>
  <c r="AC31" i="4"/>
  <c r="E32" i="4"/>
  <c r="AC32" i="4"/>
  <c r="E33" i="4"/>
  <c r="AC33" i="4"/>
  <c r="E34" i="4"/>
  <c r="AC34" i="4"/>
  <c r="E35" i="4"/>
  <c r="AC35" i="4"/>
  <c r="E36" i="4"/>
  <c r="AC36" i="4"/>
  <c r="E37" i="4"/>
  <c r="AC37" i="4"/>
  <c r="E38" i="4"/>
  <c r="AC38" i="4"/>
  <c r="E39" i="4"/>
  <c r="AC39" i="4"/>
  <c r="D40" i="4"/>
  <c r="AB40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G172" i="4"/>
  <c r="AC67" i="4"/>
  <c r="W68" i="4"/>
  <c r="G176" i="4"/>
  <c r="AC71" i="4"/>
  <c r="W72" i="4"/>
  <c r="AA79" i="4"/>
  <c r="C81" i="4"/>
  <c r="O82" i="4"/>
  <c r="AA83" i="4"/>
  <c r="C85" i="4"/>
  <c r="U85" i="4"/>
  <c r="AA87" i="4"/>
  <c r="C89" i="4"/>
  <c r="U89" i="4"/>
  <c r="AA91" i="4"/>
  <c r="U93" i="4"/>
  <c r="AA95" i="4"/>
  <c r="AA96" i="4"/>
  <c r="C98" i="4"/>
  <c r="C100" i="4"/>
  <c r="C102" i="4"/>
  <c r="AA102" i="4"/>
  <c r="C104" i="4"/>
  <c r="AA104" i="4"/>
  <c r="C106" i="4"/>
  <c r="AA106" i="4"/>
  <c r="C108" i="4"/>
  <c r="F135" i="4"/>
  <c r="G144" i="4"/>
  <c r="G145" i="4" s="1"/>
  <c r="P40" i="5"/>
  <c r="D144" i="5"/>
  <c r="K39" i="5"/>
  <c r="C193" i="5"/>
  <c r="D88" i="5"/>
  <c r="M184" i="4"/>
  <c r="L190" i="4"/>
  <c r="M186" i="4" s="1"/>
  <c r="F132" i="4"/>
  <c r="U97" i="4"/>
  <c r="F133" i="4"/>
  <c r="U98" i="4"/>
  <c r="U99" i="4"/>
  <c r="F134" i="4"/>
  <c r="F136" i="4"/>
  <c r="U101" i="4"/>
  <c r="F137" i="4"/>
  <c r="U102" i="4"/>
  <c r="U103" i="4"/>
  <c r="F138" i="4"/>
  <c r="V35" i="4"/>
  <c r="V40" i="4" s="1"/>
  <c r="V36" i="4"/>
  <c r="V37" i="4"/>
  <c r="V38" i="4"/>
  <c r="G149" i="4"/>
  <c r="AB63" i="4"/>
  <c r="AB64" i="4"/>
  <c r="AB65" i="4"/>
  <c r="AA100" i="4" s="1"/>
  <c r="K68" i="4"/>
  <c r="AB68" i="4"/>
  <c r="J69" i="4"/>
  <c r="W69" i="4"/>
  <c r="K72" i="4"/>
  <c r="W73" i="4"/>
  <c r="AA80" i="4"/>
  <c r="C82" i="4"/>
  <c r="U82" i="4"/>
  <c r="AA84" i="4"/>
  <c r="C86" i="4"/>
  <c r="U86" i="4"/>
  <c r="AA88" i="4"/>
  <c r="C90" i="4"/>
  <c r="U90" i="4"/>
  <c r="AA92" i="4"/>
  <c r="U94" i="4"/>
  <c r="C107" i="4"/>
  <c r="L118" i="4"/>
  <c r="L153" i="4" s="1"/>
  <c r="F131" i="4"/>
  <c r="D143" i="5"/>
  <c r="K38" i="5"/>
  <c r="G173" i="5"/>
  <c r="AC68" i="5"/>
  <c r="F136" i="5"/>
  <c r="U101" i="5"/>
  <c r="W31" i="5"/>
  <c r="K33" i="5"/>
  <c r="AI35" i="5"/>
  <c r="G142" i="5"/>
  <c r="AC37" i="5"/>
  <c r="C144" i="5"/>
  <c r="E39" i="5"/>
  <c r="D152" i="5"/>
  <c r="K47" i="5"/>
  <c r="C154" i="5"/>
  <c r="E49" i="5"/>
  <c r="D160" i="5"/>
  <c r="K55" i="5"/>
  <c r="F161" i="5"/>
  <c r="W56" i="5"/>
  <c r="H162" i="5"/>
  <c r="AI57" i="5"/>
  <c r="G164" i="5"/>
  <c r="AC59" i="5"/>
  <c r="E167" i="5"/>
  <c r="Q62" i="5"/>
  <c r="C170" i="5"/>
  <c r="E65" i="5"/>
  <c r="G174" i="5"/>
  <c r="AC69" i="5"/>
  <c r="C178" i="5"/>
  <c r="E73" i="5"/>
  <c r="D174" i="5"/>
  <c r="K69" i="5"/>
  <c r="H137" i="5"/>
  <c r="AG102" i="5"/>
  <c r="AI32" i="5"/>
  <c r="F140" i="5"/>
  <c r="W35" i="5"/>
  <c r="C150" i="5"/>
  <c r="E45" i="5"/>
  <c r="F153" i="5"/>
  <c r="W48" i="5"/>
  <c r="E155" i="5"/>
  <c r="Q50" i="5"/>
  <c r="C158" i="5"/>
  <c r="E53" i="5"/>
  <c r="D164" i="5"/>
  <c r="K59" i="5"/>
  <c r="F165" i="5"/>
  <c r="W60" i="5"/>
  <c r="H166" i="5"/>
  <c r="AI61" i="5"/>
  <c r="G168" i="5"/>
  <c r="AC63" i="5"/>
  <c r="E171" i="5"/>
  <c r="Q66" i="5"/>
  <c r="C174" i="5"/>
  <c r="E69" i="5"/>
  <c r="L185" i="5"/>
  <c r="L115" i="5"/>
  <c r="L189" i="5"/>
  <c r="L119" i="5"/>
  <c r="AI37" i="5"/>
  <c r="AI33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E137" i="5"/>
  <c r="O102" i="5"/>
  <c r="Q32" i="5"/>
  <c r="D139" i="5"/>
  <c r="I104" i="5"/>
  <c r="K34" i="5"/>
  <c r="H141" i="5"/>
  <c r="AI36" i="5"/>
  <c r="F144" i="5"/>
  <c r="W39" i="5"/>
  <c r="F149" i="5"/>
  <c r="W44" i="5"/>
  <c r="E151" i="5"/>
  <c r="Q46" i="5"/>
  <c r="H154" i="5"/>
  <c r="AI49" i="5"/>
  <c r="G156" i="5"/>
  <c r="AC51" i="5"/>
  <c r="E159" i="5"/>
  <c r="Q54" i="5"/>
  <c r="C162" i="5"/>
  <c r="E57" i="5"/>
  <c r="D168" i="5"/>
  <c r="K63" i="5"/>
  <c r="F169" i="5"/>
  <c r="W64" i="5"/>
  <c r="H170" i="5"/>
  <c r="AI65" i="5"/>
  <c r="G172" i="5"/>
  <c r="AC67" i="5"/>
  <c r="E179" i="5"/>
  <c r="Q74" i="5"/>
  <c r="L186" i="5"/>
  <c r="L116" i="5"/>
  <c r="J9" i="5"/>
  <c r="F114" i="5"/>
  <c r="U79" i="5"/>
  <c r="H114" i="5"/>
  <c r="AG79" i="5"/>
  <c r="J10" i="5"/>
  <c r="F115" i="5"/>
  <c r="U80" i="5"/>
  <c r="H115" i="5"/>
  <c r="AG80" i="5"/>
  <c r="J11" i="5"/>
  <c r="F116" i="5"/>
  <c r="U81" i="5"/>
  <c r="H116" i="5"/>
  <c r="AG81" i="5"/>
  <c r="J12" i="5"/>
  <c r="F117" i="5"/>
  <c r="U82" i="5"/>
  <c r="H117" i="5"/>
  <c r="AG82" i="5"/>
  <c r="J13" i="5"/>
  <c r="F118" i="5"/>
  <c r="U83" i="5"/>
  <c r="H118" i="5"/>
  <c r="AG83" i="5"/>
  <c r="J14" i="5"/>
  <c r="F119" i="5"/>
  <c r="U84" i="5"/>
  <c r="H119" i="5"/>
  <c r="AG84" i="5"/>
  <c r="J15" i="5"/>
  <c r="F120" i="5"/>
  <c r="U85" i="5"/>
  <c r="H120" i="5"/>
  <c r="AG85" i="5"/>
  <c r="J16" i="5"/>
  <c r="U86" i="5"/>
  <c r="F121" i="5"/>
  <c r="H121" i="5"/>
  <c r="AG86" i="5"/>
  <c r="J17" i="5"/>
  <c r="F122" i="5"/>
  <c r="U87" i="5"/>
  <c r="H122" i="5"/>
  <c r="AG87" i="5"/>
  <c r="J18" i="5"/>
  <c r="F123" i="5"/>
  <c r="U88" i="5"/>
  <c r="AG88" i="5"/>
  <c r="H123" i="5"/>
  <c r="J19" i="5"/>
  <c r="U89" i="5"/>
  <c r="F124" i="5"/>
  <c r="H124" i="5"/>
  <c r="AG89" i="5"/>
  <c r="J20" i="5"/>
  <c r="F125" i="5"/>
  <c r="U90" i="5"/>
  <c r="H125" i="5"/>
  <c r="AG90" i="5"/>
  <c r="J21" i="5"/>
  <c r="F126" i="5"/>
  <c r="U91" i="5"/>
  <c r="AG91" i="5"/>
  <c r="H126" i="5"/>
  <c r="J22" i="5"/>
  <c r="U92" i="5"/>
  <c r="F127" i="5"/>
  <c r="H127" i="5"/>
  <c r="AG92" i="5"/>
  <c r="J23" i="5"/>
  <c r="F128" i="5"/>
  <c r="U93" i="5"/>
  <c r="H128" i="5"/>
  <c r="AG93" i="5"/>
  <c r="J24" i="5"/>
  <c r="F129" i="5"/>
  <c r="U94" i="5"/>
  <c r="AG94" i="5"/>
  <c r="H129" i="5"/>
  <c r="J25" i="5"/>
  <c r="F130" i="5"/>
  <c r="U95" i="5"/>
  <c r="H130" i="5"/>
  <c r="AG95" i="5"/>
  <c r="J26" i="5"/>
  <c r="F131" i="5"/>
  <c r="U96" i="5"/>
  <c r="H131" i="5"/>
  <c r="AG96" i="5"/>
  <c r="J27" i="5"/>
  <c r="F132" i="5"/>
  <c r="U97" i="5"/>
  <c r="H132" i="5"/>
  <c r="AG97" i="5"/>
  <c r="J28" i="5"/>
  <c r="F133" i="5"/>
  <c r="U98" i="5"/>
  <c r="H133" i="5"/>
  <c r="AG98" i="5"/>
  <c r="J29" i="5"/>
  <c r="F134" i="5"/>
  <c r="U99" i="5"/>
  <c r="H134" i="5"/>
  <c r="AG99" i="5"/>
  <c r="J30" i="5"/>
  <c r="F135" i="5"/>
  <c r="U100" i="5"/>
  <c r="H135" i="5"/>
  <c r="AG100" i="5"/>
  <c r="J31" i="5"/>
  <c r="C137" i="5"/>
  <c r="C102" i="5"/>
  <c r="E32" i="5"/>
  <c r="E40" i="5" s="1"/>
  <c r="F207" i="5"/>
  <c r="V102" i="5"/>
  <c r="O103" i="5"/>
  <c r="E138" i="5"/>
  <c r="Q33" i="5"/>
  <c r="H138" i="5"/>
  <c r="AG103" i="5"/>
  <c r="AB34" i="5"/>
  <c r="J35" i="5"/>
  <c r="C141" i="5"/>
  <c r="C106" i="5"/>
  <c r="E36" i="5"/>
  <c r="F141" i="5"/>
  <c r="O107" i="5"/>
  <c r="E142" i="5"/>
  <c r="Q37" i="5"/>
  <c r="H142" i="5"/>
  <c r="V40" i="5"/>
  <c r="D149" i="5"/>
  <c r="K44" i="5"/>
  <c r="G149" i="5"/>
  <c r="F150" i="5"/>
  <c r="W45" i="5"/>
  <c r="H151" i="5"/>
  <c r="AI46" i="5"/>
  <c r="K48" i="5"/>
  <c r="F154" i="5"/>
  <c r="W49" i="5"/>
  <c r="H155" i="5"/>
  <c r="AI50" i="5"/>
  <c r="J52" i="5"/>
  <c r="J75" i="5" s="1"/>
  <c r="AB52" i="5"/>
  <c r="F158" i="5"/>
  <c r="W53" i="5"/>
  <c r="H159" i="5"/>
  <c r="AI54" i="5"/>
  <c r="J56" i="5"/>
  <c r="AB56" i="5"/>
  <c r="F162" i="5"/>
  <c r="W57" i="5"/>
  <c r="H163" i="5"/>
  <c r="AI58" i="5"/>
  <c r="J60" i="5"/>
  <c r="AB60" i="5"/>
  <c r="F166" i="5"/>
  <c r="W61" i="5"/>
  <c r="H167" i="5"/>
  <c r="AI62" i="5"/>
  <c r="J64" i="5"/>
  <c r="AB64" i="5"/>
  <c r="F170" i="5"/>
  <c r="W65" i="5"/>
  <c r="H171" i="5"/>
  <c r="AI66" i="5"/>
  <c r="J68" i="5"/>
  <c r="Q71" i="5"/>
  <c r="E177" i="5"/>
  <c r="Q72" i="5"/>
  <c r="P75" i="5"/>
  <c r="O81" i="5"/>
  <c r="D83" i="5"/>
  <c r="AA86" i="5"/>
  <c r="C92" i="5"/>
  <c r="G116" i="5"/>
  <c r="F137" i="5"/>
  <c r="D153" i="5"/>
  <c r="L187" i="5"/>
  <c r="L117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G136" i="5"/>
  <c r="AA101" i="5"/>
  <c r="AC31" i="5"/>
  <c r="D137" i="5"/>
  <c r="I102" i="5"/>
  <c r="W32" i="5"/>
  <c r="C138" i="5"/>
  <c r="C103" i="5"/>
  <c r="E33" i="5"/>
  <c r="F138" i="5"/>
  <c r="U103" i="5"/>
  <c r="E139" i="5"/>
  <c r="O104" i="5"/>
  <c r="Q34" i="5"/>
  <c r="H139" i="5"/>
  <c r="G140" i="5"/>
  <c r="AC35" i="5"/>
  <c r="W36" i="5"/>
  <c r="C142" i="5"/>
  <c r="C107" i="5"/>
  <c r="E37" i="5"/>
  <c r="F142" i="5"/>
  <c r="E143" i="5"/>
  <c r="O108" i="5"/>
  <c r="Q38" i="5"/>
  <c r="H143" i="5"/>
  <c r="AA109" i="5"/>
  <c r="G144" i="5"/>
  <c r="AC39" i="5"/>
  <c r="AC44" i="5"/>
  <c r="D150" i="5"/>
  <c r="K45" i="5"/>
  <c r="E46" i="5"/>
  <c r="F151" i="5"/>
  <c r="W46" i="5"/>
  <c r="Q47" i="5"/>
  <c r="H152" i="5"/>
  <c r="AI47" i="5"/>
  <c r="D154" i="5"/>
  <c r="K49" i="5"/>
  <c r="E50" i="5"/>
  <c r="F155" i="5"/>
  <c r="W50" i="5"/>
  <c r="Q51" i="5"/>
  <c r="H156" i="5"/>
  <c r="AI51" i="5"/>
  <c r="D158" i="5"/>
  <c r="K53" i="5"/>
  <c r="E54" i="5"/>
  <c r="F159" i="5"/>
  <c r="W54" i="5"/>
  <c r="Q55" i="5"/>
  <c r="H160" i="5"/>
  <c r="AI55" i="5"/>
  <c r="D162" i="5"/>
  <c r="K57" i="5"/>
  <c r="E58" i="5"/>
  <c r="F163" i="5"/>
  <c r="W58" i="5"/>
  <c r="Q59" i="5"/>
  <c r="H164" i="5"/>
  <c r="AI59" i="5"/>
  <c r="D166" i="5"/>
  <c r="K61" i="5"/>
  <c r="E62" i="5"/>
  <c r="F167" i="5"/>
  <c r="W62" i="5"/>
  <c r="Q63" i="5"/>
  <c r="H168" i="5"/>
  <c r="AI63" i="5"/>
  <c r="D170" i="5"/>
  <c r="K65" i="5"/>
  <c r="F171" i="5"/>
  <c r="W66" i="5"/>
  <c r="Q67" i="5"/>
  <c r="H172" i="5"/>
  <c r="AI67" i="5"/>
  <c r="E174" i="5"/>
  <c r="Q69" i="5"/>
  <c r="C176" i="5"/>
  <c r="E71" i="5"/>
  <c r="G176" i="5"/>
  <c r="AC71" i="5"/>
  <c r="Q73" i="5"/>
  <c r="C80" i="5"/>
  <c r="AB81" i="5"/>
  <c r="O85" i="5"/>
  <c r="AA90" i="5"/>
  <c r="C118" i="5"/>
  <c r="D141" i="5"/>
  <c r="L184" i="5"/>
  <c r="L114" i="5"/>
  <c r="L188" i="5"/>
  <c r="L118" i="5"/>
  <c r="C79" i="5"/>
  <c r="C114" i="5"/>
  <c r="D40" i="5"/>
  <c r="E114" i="5"/>
  <c r="O79" i="5"/>
  <c r="G114" i="5"/>
  <c r="AA79" i="5"/>
  <c r="AB40" i="5"/>
  <c r="O80" i="5"/>
  <c r="E115" i="5"/>
  <c r="G115" i="5"/>
  <c r="AA80" i="5"/>
  <c r="C116" i="5"/>
  <c r="C81" i="5"/>
  <c r="C117" i="5"/>
  <c r="C82" i="5"/>
  <c r="E117" i="5"/>
  <c r="O82" i="5"/>
  <c r="E118" i="5"/>
  <c r="O83" i="5"/>
  <c r="G118" i="5"/>
  <c r="AA83" i="5"/>
  <c r="E119" i="5"/>
  <c r="O84" i="5"/>
  <c r="G119" i="5"/>
  <c r="AA84" i="5"/>
  <c r="C120" i="5"/>
  <c r="C85" i="5"/>
  <c r="G120" i="5"/>
  <c r="AA85" i="5"/>
  <c r="C121" i="5"/>
  <c r="C86" i="5"/>
  <c r="E121" i="5"/>
  <c r="O86" i="5"/>
  <c r="C122" i="5"/>
  <c r="C87" i="5"/>
  <c r="E122" i="5"/>
  <c r="O87" i="5"/>
  <c r="G122" i="5"/>
  <c r="AA87" i="5"/>
  <c r="E123" i="5"/>
  <c r="O88" i="5"/>
  <c r="G123" i="5"/>
  <c r="AA88" i="5"/>
  <c r="C124" i="5"/>
  <c r="C89" i="5"/>
  <c r="G124" i="5"/>
  <c r="AA89" i="5"/>
  <c r="C125" i="5"/>
  <c r="C90" i="5"/>
  <c r="E125" i="5"/>
  <c r="O90" i="5"/>
  <c r="C91" i="5"/>
  <c r="C126" i="5"/>
  <c r="E126" i="5"/>
  <c r="O91" i="5"/>
  <c r="G126" i="5"/>
  <c r="AA91" i="5"/>
  <c r="E127" i="5"/>
  <c r="O92" i="5"/>
  <c r="G127" i="5"/>
  <c r="AA92" i="5"/>
  <c r="C128" i="5"/>
  <c r="C93" i="5"/>
  <c r="G128" i="5"/>
  <c r="AA93" i="5"/>
  <c r="C94" i="5"/>
  <c r="C129" i="5"/>
  <c r="E129" i="5"/>
  <c r="O94" i="5"/>
  <c r="C130" i="5"/>
  <c r="C95" i="5"/>
  <c r="E130" i="5"/>
  <c r="O95" i="5"/>
  <c r="G130" i="5"/>
  <c r="AA95" i="5"/>
  <c r="C131" i="5"/>
  <c r="C96" i="5"/>
  <c r="E201" i="5"/>
  <c r="P96" i="5"/>
  <c r="G131" i="5"/>
  <c r="AA96" i="5"/>
  <c r="C132" i="5"/>
  <c r="C97" i="5"/>
  <c r="E132" i="5"/>
  <c r="O97" i="5"/>
  <c r="G132" i="5"/>
  <c r="AA97" i="5"/>
  <c r="C133" i="5"/>
  <c r="C98" i="5"/>
  <c r="E133" i="5"/>
  <c r="O98" i="5"/>
  <c r="G133" i="5"/>
  <c r="AA98" i="5"/>
  <c r="C134" i="5"/>
  <c r="C99" i="5"/>
  <c r="G134" i="5"/>
  <c r="C135" i="5"/>
  <c r="C100" i="5"/>
  <c r="E135" i="5"/>
  <c r="O100" i="5"/>
  <c r="G135" i="5"/>
  <c r="AA100" i="5"/>
  <c r="C136" i="5"/>
  <c r="C101" i="5"/>
  <c r="E136" i="5"/>
  <c r="O101" i="5"/>
  <c r="Q31" i="5"/>
  <c r="Q40" i="5" s="1"/>
  <c r="H136" i="5"/>
  <c r="AG101" i="5"/>
  <c r="K32" i="5"/>
  <c r="G137" i="5"/>
  <c r="AA102" i="5"/>
  <c r="AC32" i="5"/>
  <c r="I103" i="5"/>
  <c r="D138" i="5"/>
  <c r="W33" i="5"/>
  <c r="C139" i="5"/>
  <c r="C104" i="5"/>
  <c r="E34" i="5"/>
  <c r="F139" i="5"/>
  <c r="U104" i="5"/>
  <c r="AI34" i="5"/>
  <c r="O105" i="5"/>
  <c r="E140" i="5"/>
  <c r="Q35" i="5"/>
  <c r="H140" i="5"/>
  <c r="AG105" i="5"/>
  <c r="K36" i="5"/>
  <c r="G141" i="5"/>
  <c r="AA106" i="5"/>
  <c r="AC36" i="5"/>
  <c r="D142" i="5"/>
  <c r="W37" i="5"/>
  <c r="C143" i="5"/>
  <c r="C108" i="5"/>
  <c r="E38" i="5"/>
  <c r="U108" i="5"/>
  <c r="F143" i="5"/>
  <c r="AI38" i="5"/>
  <c r="E144" i="5"/>
  <c r="O109" i="5"/>
  <c r="Q39" i="5"/>
  <c r="H144" i="5"/>
  <c r="AG109" i="5"/>
  <c r="C149" i="5"/>
  <c r="Q44" i="5"/>
  <c r="H149" i="5"/>
  <c r="AI44" i="5"/>
  <c r="AC45" i="5"/>
  <c r="D151" i="5"/>
  <c r="K46" i="5"/>
  <c r="E47" i="5"/>
  <c r="F152" i="5"/>
  <c r="W47" i="5"/>
  <c r="Q48" i="5"/>
  <c r="H153" i="5"/>
  <c r="AI48" i="5"/>
  <c r="AC49" i="5"/>
  <c r="D155" i="5"/>
  <c r="K50" i="5"/>
  <c r="E51" i="5"/>
  <c r="F156" i="5"/>
  <c r="W51" i="5"/>
  <c r="Q52" i="5"/>
  <c r="H157" i="5"/>
  <c r="AI52" i="5"/>
  <c r="AC53" i="5"/>
  <c r="D159" i="5"/>
  <c r="K54" i="5"/>
  <c r="E55" i="5"/>
  <c r="F160" i="5"/>
  <c r="W55" i="5"/>
  <c r="Q56" i="5"/>
  <c r="H161" i="5"/>
  <c r="AI56" i="5"/>
  <c r="AC57" i="5"/>
  <c r="D163" i="5"/>
  <c r="K58" i="5"/>
  <c r="E59" i="5"/>
  <c r="F164" i="5"/>
  <c r="W59" i="5"/>
  <c r="Q60" i="5"/>
  <c r="H165" i="5"/>
  <c r="AI60" i="5"/>
  <c r="AC61" i="5"/>
  <c r="D167" i="5"/>
  <c r="K62" i="5"/>
  <c r="E63" i="5"/>
  <c r="F168" i="5"/>
  <c r="W63" i="5"/>
  <c r="Q64" i="5"/>
  <c r="H169" i="5"/>
  <c r="AI64" i="5"/>
  <c r="AC65" i="5"/>
  <c r="D171" i="5"/>
  <c r="K66" i="5"/>
  <c r="E67" i="5"/>
  <c r="F172" i="5"/>
  <c r="W67" i="5"/>
  <c r="Q68" i="5"/>
  <c r="H173" i="5"/>
  <c r="AI68" i="5"/>
  <c r="F174" i="5"/>
  <c r="W69" i="5"/>
  <c r="E175" i="5"/>
  <c r="E180" i="5" s="1"/>
  <c r="Q70" i="5"/>
  <c r="J74" i="5"/>
  <c r="J73" i="5"/>
  <c r="J72" i="5"/>
  <c r="I107" i="5" s="1"/>
  <c r="J71" i="5"/>
  <c r="J70" i="5"/>
  <c r="AB74" i="5"/>
  <c r="AB70" i="5"/>
  <c r="AB73" i="5"/>
  <c r="AA108" i="5" s="1"/>
  <c r="AB72" i="5"/>
  <c r="AA107" i="5" s="1"/>
  <c r="C84" i="5"/>
  <c r="O89" i="5"/>
  <c r="AA94" i="5"/>
  <c r="P99" i="5"/>
  <c r="E131" i="5"/>
  <c r="D70" i="5"/>
  <c r="D75" i="5" s="1"/>
  <c r="D74" i="5"/>
  <c r="C109" i="5" s="1"/>
  <c r="V74" i="5"/>
  <c r="V73" i="5"/>
  <c r="V72" i="5"/>
  <c r="U107" i="5" s="1"/>
  <c r="V71" i="5"/>
  <c r="U106" i="5" s="1"/>
  <c r="V70" i="5"/>
  <c r="U105" i="5" s="1"/>
  <c r="AH74" i="5"/>
  <c r="AH73" i="5"/>
  <c r="AH72" i="5"/>
  <c r="AH71" i="5"/>
  <c r="AH70" i="5"/>
  <c r="AH69" i="5"/>
  <c r="N149" i="4" l="1"/>
  <c r="D94" i="4"/>
  <c r="C199" i="4"/>
  <c r="V130" i="1"/>
  <c r="F235" i="1"/>
  <c r="F210" i="5"/>
  <c r="V105" i="5"/>
  <c r="G212" i="5"/>
  <c r="AB107" i="5"/>
  <c r="G205" i="4"/>
  <c r="AB100" i="4"/>
  <c r="F249" i="2"/>
  <c r="V144" i="2"/>
  <c r="D247" i="2"/>
  <c r="J142" i="2"/>
  <c r="F211" i="5"/>
  <c r="V106" i="5"/>
  <c r="C214" i="5"/>
  <c r="D109" i="5"/>
  <c r="G213" i="5"/>
  <c r="AB108" i="5"/>
  <c r="N153" i="4"/>
  <c r="F238" i="2"/>
  <c r="V133" i="2"/>
  <c r="F234" i="2"/>
  <c r="V129" i="2"/>
  <c r="D225" i="2"/>
  <c r="J120" i="2"/>
  <c r="F249" i="1"/>
  <c r="V144" i="1"/>
  <c r="F245" i="1"/>
  <c r="V140" i="1"/>
  <c r="F241" i="1"/>
  <c r="V136" i="1"/>
  <c r="F237" i="1"/>
  <c r="V132" i="1"/>
  <c r="F233" i="1"/>
  <c r="V128" i="1"/>
  <c r="D228" i="1"/>
  <c r="J123" i="1"/>
  <c r="F212" i="5"/>
  <c r="V107" i="5"/>
  <c r="D212" i="5"/>
  <c r="J107" i="5"/>
  <c r="G214" i="4"/>
  <c r="AB109" i="4"/>
  <c r="E184" i="4"/>
  <c r="P79" i="4"/>
  <c r="E188" i="4"/>
  <c r="P83" i="4"/>
  <c r="D243" i="2"/>
  <c r="J138" i="2"/>
  <c r="D238" i="2"/>
  <c r="J133" i="2"/>
  <c r="D236" i="2"/>
  <c r="J131" i="2"/>
  <c r="D234" i="2"/>
  <c r="J129" i="2"/>
  <c r="H243" i="2"/>
  <c r="AH138" i="2"/>
  <c r="N159" i="2"/>
  <c r="F30" i="3" s="1"/>
  <c r="F23" i="3"/>
  <c r="M157" i="2"/>
  <c r="M155" i="2"/>
  <c r="M153" i="2"/>
  <c r="F250" i="1"/>
  <c r="V145" i="1"/>
  <c r="H247" i="1"/>
  <c r="AH142" i="1"/>
  <c r="F246" i="1"/>
  <c r="V141" i="1"/>
  <c r="D245" i="1"/>
  <c r="J140" i="1"/>
  <c r="H243" i="1"/>
  <c r="AH138" i="1"/>
  <c r="F242" i="1"/>
  <c r="V137" i="1"/>
  <c r="H239" i="1"/>
  <c r="AH134" i="1"/>
  <c r="D237" i="1"/>
  <c r="J132" i="1"/>
  <c r="H235" i="1"/>
  <c r="AH130" i="1"/>
  <c r="H231" i="1"/>
  <c r="AH126" i="1"/>
  <c r="F230" i="1"/>
  <c r="V125" i="1"/>
  <c r="D229" i="1"/>
  <c r="J124" i="1"/>
  <c r="H227" i="1"/>
  <c r="AH122" i="1"/>
  <c r="V119" i="1"/>
  <c r="F224" i="1"/>
  <c r="F251" i="2"/>
  <c r="V146" i="2"/>
  <c r="F230" i="2"/>
  <c r="V125" i="2"/>
  <c r="H252" i="1"/>
  <c r="AH147" i="1"/>
  <c r="V146" i="1"/>
  <c r="F251" i="1"/>
  <c r="D250" i="1"/>
  <c r="J145" i="1"/>
  <c r="F247" i="1"/>
  <c r="V142" i="1"/>
  <c r="F243" i="1"/>
  <c r="V138" i="1"/>
  <c r="D242" i="1"/>
  <c r="J137" i="1"/>
  <c r="F239" i="1"/>
  <c r="V134" i="1"/>
  <c r="D234" i="1"/>
  <c r="J129" i="1"/>
  <c r="F231" i="1"/>
  <c r="V126" i="1"/>
  <c r="F227" i="1"/>
  <c r="V122" i="1"/>
  <c r="J121" i="1"/>
  <c r="D226" i="1"/>
  <c r="F223" i="1"/>
  <c r="V118" i="1"/>
  <c r="V127" i="1"/>
  <c r="F232" i="1"/>
  <c r="G230" i="1"/>
  <c r="AB125" i="1"/>
  <c r="H178" i="5"/>
  <c r="AI73" i="5"/>
  <c r="E194" i="5"/>
  <c r="P89" i="5"/>
  <c r="H206" i="5"/>
  <c r="AH101" i="5"/>
  <c r="C199" i="5"/>
  <c r="D94" i="5"/>
  <c r="E195" i="5"/>
  <c r="P90" i="5"/>
  <c r="G194" i="5"/>
  <c r="AB89" i="5"/>
  <c r="G188" i="5"/>
  <c r="AB83" i="5"/>
  <c r="N118" i="5"/>
  <c r="F208" i="5"/>
  <c r="V103" i="5"/>
  <c r="G169" i="5"/>
  <c r="AC64" i="5"/>
  <c r="D165" i="5"/>
  <c r="K60" i="5"/>
  <c r="E212" i="5"/>
  <c r="P107" i="5"/>
  <c r="H208" i="5"/>
  <c r="AH103" i="5"/>
  <c r="E208" i="5"/>
  <c r="P103" i="5"/>
  <c r="H204" i="5"/>
  <c r="AH99" i="5"/>
  <c r="F202" i="5"/>
  <c r="V97" i="5"/>
  <c r="H200" i="5"/>
  <c r="AH95" i="5"/>
  <c r="F198" i="5"/>
  <c r="V93" i="5"/>
  <c r="D126" i="5"/>
  <c r="I91" i="5"/>
  <c r="K21" i="5"/>
  <c r="H193" i="5"/>
  <c r="AH88" i="5"/>
  <c r="I87" i="5"/>
  <c r="K17" i="5"/>
  <c r="D122" i="5"/>
  <c r="F190" i="5"/>
  <c r="V85" i="5"/>
  <c r="H188" i="5"/>
  <c r="AH83" i="5"/>
  <c r="F186" i="5"/>
  <c r="V81" i="5"/>
  <c r="H184" i="5"/>
  <c r="AH79" i="5"/>
  <c r="D114" i="5"/>
  <c r="I79" i="5"/>
  <c r="K9" i="5"/>
  <c r="J40" i="5"/>
  <c r="H207" i="5"/>
  <c r="AH102" i="5"/>
  <c r="C203" i="4"/>
  <c r="D98" i="4"/>
  <c r="H175" i="5"/>
  <c r="AI70" i="5"/>
  <c r="H179" i="5"/>
  <c r="AI74" i="5"/>
  <c r="F178" i="5"/>
  <c r="W73" i="5"/>
  <c r="C189" i="5"/>
  <c r="D84" i="5"/>
  <c r="G179" i="5"/>
  <c r="AC74" i="5"/>
  <c r="D178" i="5"/>
  <c r="K73" i="5"/>
  <c r="Q75" i="5"/>
  <c r="C213" i="5"/>
  <c r="D108" i="5"/>
  <c r="G207" i="5"/>
  <c r="AB102" i="5"/>
  <c r="C206" i="5"/>
  <c r="D101" i="5"/>
  <c r="E205" i="5"/>
  <c r="P100" i="5"/>
  <c r="AA99" i="5"/>
  <c r="G203" i="5"/>
  <c r="AB98" i="5"/>
  <c r="C203" i="5"/>
  <c r="D98" i="5"/>
  <c r="E202" i="5"/>
  <c r="P97" i="5"/>
  <c r="G201" i="5"/>
  <c r="AB96" i="5"/>
  <c r="C201" i="5"/>
  <c r="D96" i="5"/>
  <c r="E200" i="5"/>
  <c r="P95" i="5"/>
  <c r="E199" i="5"/>
  <c r="P94" i="5"/>
  <c r="G198" i="5"/>
  <c r="AB93" i="5"/>
  <c r="G197" i="5"/>
  <c r="AB92" i="5"/>
  <c r="G192" i="5"/>
  <c r="AB87" i="5"/>
  <c r="C192" i="5"/>
  <c r="D87" i="5"/>
  <c r="C191" i="5"/>
  <c r="D86" i="5"/>
  <c r="C190" i="5"/>
  <c r="D85" i="5"/>
  <c r="E189" i="5"/>
  <c r="P84" i="5"/>
  <c r="E187" i="5"/>
  <c r="P82" i="5"/>
  <c r="C186" i="5"/>
  <c r="D81" i="5"/>
  <c r="G184" i="5"/>
  <c r="AB79" i="5"/>
  <c r="L153" i="5"/>
  <c r="C185" i="5"/>
  <c r="D80" i="5"/>
  <c r="G206" i="5"/>
  <c r="AB101" i="5"/>
  <c r="N117" i="5"/>
  <c r="E186" i="5"/>
  <c r="P81" i="5"/>
  <c r="D169" i="5"/>
  <c r="K64" i="5"/>
  <c r="G157" i="5"/>
  <c r="AC52" i="5"/>
  <c r="F205" i="5"/>
  <c r="V100" i="5"/>
  <c r="H203" i="5"/>
  <c r="AH98" i="5"/>
  <c r="D133" i="5"/>
  <c r="I98" i="5"/>
  <c r="K28" i="5"/>
  <c r="F201" i="5"/>
  <c r="V96" i="5"/>
  <c r="D129" i="5"/>
  <c r="I94" i="5"/>
  <c r="K24" i="5"/>
  <c r="H196" i="5"/>
  <c r="AH91" i="5"/>
  <c r="H195" i="5"/>
  <c r="AH90" i="5"/>
  <c r="I90" i="5"/>
  <c r="K20" i="5"/>
  <c r="D125" i="5"/>
  <c r="F194" i="5"/>
  <c r="V89" i="5"/>
  <c r="F193" i="5"/>
  <c r="V88" i="5"/>
  <c r="H191" i="5"/>
  <c r="AH86" i="5"/>
  <c r="D121" i="5"/>
  <c r="I86" i="5"/>
  <c r="K16" i="5"/>
  <c r="F189" i="5"/>
  <c r="V84" i="5"/>
  <c r="H187" i="5"/>
  <c r="AH82" i="5"/>
  <c r="D117" i="5"/>
  <c r="I82" i="5"/>
  <c r="K12" i="5"/>
  <c r="F185" i="5"/>
  <c r="V80" i="5"/>
  <c r="H145" i="5"/>
  <c r="N116" i="5"/>
  <c r="D209" i="5"/>
  <c r="J104" i="5"/>
  <c r="N115" i="5"/>
  <c r="F206" i="5"/>
  <c r="V101" i="5"/>
  <c r="G193" i="4"/>
  <c r="AB88" i="4"/>
  <c r="D174" i="4"/>
  <c r="K69" i="4"/>
  <c r="G169" i="4"/>
  <c r="AA99" i="4"/>
  <c r="AC64" i="4"/>
  <c r="U108" i="4"/>
  <c r="F143" i="4"/>
  <c r="W38" i="4"/>
  <c r="F206" i="4"/>
  <c r="V101" i="4"/>
  <c r="F203" i="4"/>
  <c r="V98" i="4"/>
  <c r="M188" i="4"/>
  <c r="G209" i="4"/>
  <c r="AB104" i="4"/>
  <c r="G201" i="4"/>
  <c r="AB96" i="4"/>
  <c r="F194" i="4"/>
  <c r="V89" i="4"/>
  <c r="C190" i="4"/>
  <c r="D85" i="4"/>
  <c r="G184" i="4"/>
  <c r="AB79" i="4"/>
  <c r="W75" i="4"/>
  <c r="E40" i="4"/>
  <c r="C105" i="5"/>
  <c r="C214" i="4"/>
  <c r="D109" i="4"/>
  <c r="G195" i="4"/>
  <c r="AB90" i="4"/>
  <c r="F189" i="4"/>
  <c r="V84" i="4"/>
  <c r="F185" i="4"/>
  <c r="V80" i="4"/>
  <c r="AC70" i="4"/>
  <c r="G175" i="4"/>
  <c r="AA105" i="4"/>
  <c r="D169" i="4"/>
  <c r="K64" i="4"/>
  <c r="D165" i="4"/>
  <c r="K60" i="4"/>
  <c r="D161" i="4"/>
  <c r="K56" i="4"/>
  <c r="D157" i="4"/>
  <c r="K52" i="4"/>
  <c r="K48" i="4"/>
  <c r="D153" i="4"/>
  <c r="E142" i="4"/>
  <c r="Q37" i="4"/>
  <c r="O107" i="4"/>
  <c r="E139" i="4"/>
  <c r="Q34" i="4"/>
  <c r="O104" i="4"/>
  <c r="O99" i="4"/>
  <c r="Q29" i="4"/>
  <c r="E134" i="4"/>
  <c r="E131" i="4"/>
  <c r="Q26" i="4"/>
  <c r="O96" i="4"/>
  <c r="O91" i="4"/>
  <c r="E126" i="4"/>
  <c r="Q21" i="4"/>
  <c r="E123" i="4"/>
  <c r="Q18" i="4"/>
  <c r="O88" i="4"/>
  <c r="E211" i="5"/>
  <c r="P106" i="5"/>
  <c r="D114" i="4"/>
  <c r="I79" i="4"/>
  <c r="J40" i="4"/>
  <c r="K9" i="4"/>
  <c r="D118" i="4"/>
  <c r="I83" i="4"/>
  <c r="K13" i="4"/>
  <c r="D122" i="4"/>
  <c r="I87" i="4"/>
  <c r="K17" i="4"/>
  <c r="D126" i="4"/>
  <c r="I91" i="4"/>
  <c r="K21" i="4"/>
  <c r="D130" i="4"/>
  <c r="I95" i="4"/>
  <c r="K25" i="4"/>
  <c r="D134" i="4"/>
  <c r="I99" i="4"/>
  <c r="K29" i="4"/>
  <c r="D138" i="4"/>
  <c r="I103" i="4"/>
  <c r="K33" i="4"/>
  <c r="D142" i="4"/>
  <c r="I107" i="4"/>
  <c r="K37" i="4"/>
  <c r="H150" i="4"/>
  <c r="AI45" i="4"/>
  <c r="H154" i="4"/>
  <c r="AI49" i="4"/>
  <c r="AI53" i="4"/>
  <c r="H158" i="4"/>
  <c r="H162" i="4"/>
  <c r="AI57" i="4"/>
  <c r="H166" i="4"/>
  <c r="AI61" i="4"/>
  <c r="H170" i="4"/>
  <c r="AI65" i="4"/>
  <c r="H175" i="4"/>
  <c r="AI70" i="4"/>
  <c r="E174" i="4"/>
  <c r="Q69" i="4"/>
  <c r="Q74" i="4"/>
  <c r="E179" i="4"/>
  <c r="E152" i="4"/>
  <c r="Q47" i="4"/>
  <c r="E156" i="4"/>
  <c r="Q51" i="4"/>
  <c r="E160" i="4"/>
  <c r="Q55" i="4"/>
  <c r="E164" i="4"/>
  <c r="Q59" i="4"/>
  <c r="E168" i="4"/>
  <c r="Q63" i="4"/>
  <c r="Q71" i="4"/>
  <c r="E176" i="4"/>
  <c r="H116" i="4"/>
  <c r="AG81" i="4"/>
  <c r="AI11" i="4"/>
  <c r="H120" i="4"/>
  <c r="AG85" i="4"/>
  <c r="AI15" i="4"/>
  <c r="H124" i="4"/>
  <c r="AG89" i="4"/>
  <c r="AI19" i="4"/>
  <c r="H128" i="4"/>
  <c r="AG93" i="4"/>
  <c r="AI23" i="4"/>
  <c r="AG97" i="4"/>
  <c r="H132" i="4"/>
  <c r="AI27" i="4"/>
  <c r="AG101" i="4"/>
  <c r="H136" i="4"/>
  <c r="AI31" i="4"/>
  <c r="AG105" i="4"/>
  <c r="H140" i="4"/>
  <c r="AI35" i="4"/>
  <c r="AG109" i="4"/>
  <c r="H144" i="4"/>
  <c r="AI39" i="4"/>
  <c r="C173" i="4"/>
  <c r="E68" i="4"/>
  <c r="C103" i="4"/>
  <c r="C149" i="4"/>
  <c r="D75" i="4"/>
  <c r="E44" i="4"/>
  <c r="C79" i="4"/>
  <c r="C153" i="4"/>
  <c r="C83" i="4"/>
  <c r="E48" i="4"/>
  <c r="C157" i="4"/>
  <c r="C87" i="4"/>
  <c r="E52" i="4"/>
  <c r="C161" i="4"/>
  <c r="E56" i="4"/>
  <c r="C91" i="4"/>
  <c r="C165" i="4"/>
  <c r="E60" i="4"/>
  <c r="C95" i="4"/>
  <c r="C169" i="4"/>
  <c r="E64" i="4"/>
  <c r="C99" i="4"/>
  <c r="C179" i="4"/>
  <c r="E74" i="4"/>
  <c r="N115" i="4"/>
  <c r="D211" i="2"/>
  <c r="K106" i="2"/>
  <c r="F206" i="2"/>
  <c r="W101" i="2"/>
  <c r="E204" i="2"/>
  <c r="Q99" i="2"/>
  <c r="E208" i="2"/>
  <c r="Q103" i="2"/>
  <c r="E212" i="2"/>
  <c r="Q107" i="2"/>
  <c r="E216" i="2"/>
  <c r="Q111" i="2"/>
  <c r="D216" i="2"/>
  <c r="K111" i="2"/>
  <c r="F211" i="2"/>
  <c r="W106" i="2"/>
  <c r="F202" i="2"/>
  <c r="W97" i="2"/>
  <c r="F200" i="2"/>
  <c r="W95" i="2"/>
  <c r="F198" i="2"/>
  <c r="W93" i="2"/>
  <c r="G249" i="2"/>
  <c r="AB144" i="2"/>
  <c r="AB141" i="2"/>
  <c r="G246" i="2"/>
  <c r="AB137" i="2"/>
  <c r="G242" i="2"/>
  <c r="G238" i="2"/>
  <c r="AB133" i="2"/>
  <c r="V114" i="2"/>
  <c r="D217" i="2"/>
  <c r="K112" i="2"/>
  <c r="F212" i="2"/>
  <c r="W107" i="2"/>
  <c r="D205" i="2"/>
  <c r="K100" i="2"/>
  <c r="D249" i="2"/>
  <c r="J144" i="2"/>
  <c r="F248" i="2"/>
  <c r="V143" i="2"/>
  <c r="H238" i="2"/>
  <c r="AH133" i="2"/>
  <c r="C235" i="2"/>
  <c r="D130" i="2"/>
  <c r="AA124" i="2"/>
  <c r="C227" i="2"/>
  <c r="D122" i="2"/>
  <c r="E224" i="2"/>
  <c r="P119" i="2"/>
  <c r="AA118" i="2"/>
  <c r="C223" i="2"/>
  <c r="D118" i="2"/>
  <c r="AC88" i="2"/>
  <c r="AC84" i="2"/>
  <c r="E167" i="2"/>
  <c r="O132" i="2"/>
  <c r="Q62" i="2"/>
  <c r="E171" i="2"/>
  <c r="O136" i="2"/>
  <c r="Q66" i="2"/>
  <c r="E175" i="2"/>
  <c r="O140" i="2"/>
  <c r="Q70" i="2"/>
  <c r="E179" i="2"/>
  <c r="O144" i="2"/>
  <c r="Q74" i="2"/>
  <c r="E183" i="2"/>
  <c r="O148" i="2"/>
  <c r="Q78" i="2"/>
  <c r="I135" i="2"/>
  <c r="U130" i="2"/>
  <c r="H232" i="2"/>
  <c r="AH127" i="2"/>
  <c r="D230" i="2"/>
  <c r="J125" i="2"/>
  <c r="U122" i="2"/>
  <c r="H224" i="2"/>
  <c r="AH119" i="2"/>
  <c r="AI113" i="2"/>
  <c r="AI109" i="2"/>
  <c r="AI105" i="2"/>
  <c r="AI101" i="2"/>
  <c r="AI110" i="2"/>
  <c r="AI106" i="2"/>
  <c r="AI102" i="2"/>
  <c r="AI98" i="2"/>
  <c r="AI97" i="2"/>
  <c r="AI96" i="2"/>
  <c r="AI95" i="2"/>
  <c r="AI94" i="2"/>
  <c r="AI93" i="2"/>
  <c r="AB147" i="1"/>
  <c r="G252" i="1"/>
  <c r="AB143" i="1"/>
  <c r="G248" i="1"/>
  <c r="AB139" i="1"/>
  <c r="G244" i="1"/>
  <c r="G240" i="1"/>
  <c r="AB135" i="1"/>
  <c r="AB131" i="1"/>
  <c r="G236" i="1"/>
  <c r="AB127" i="1"/>
  <c r="G232" i="1"/>
  <c r="AB122" i="1"/>
  <c r="G227" i="1"/>
  <c r="AB118" i="1"/>
  <c r="G223" i="1"/>
  <c r="AG147" i="2"/>
  <c r="AG143" i="2"/>
  <c r="E231" i="2"/>
  <c r="P126" i="2"/>
  <c r="AA125" i="2"/>
  <c r="C123" i="2"/>
  <c r="E225" i="2"/>
  <c r="P120" i="2"/>
  <c r="W113" i="2"/>
  <c r="E89" i="2"/>
  <c r="AC87" i="2"/>
  <c r="AC83" i="2"/>
  <c r="U148" i="2"/>
  <c r="AG142" i="2"/>
  <c r="AG126" i="2"/>
  <c r="I124" i="2"/>
  <c r="U121" i="2"/>
  <c r="AG118" i="2"/>
  <c r="I165" i="1"/>
  <c r="F217" i="1"/>
  <c r="W112" i="1"/>
  <c r="K111" i="1"/>
  <c r="D216" i="1"/>
  <c r="H214" i="1"/>
  <c r="AI109" i="1"/>
  <c r="F213" i="1"/>
  <c r="W108" i="1"/>
  <c r="D212" i="1"/>
  <c r="K107" i="1"/>
  <c r="AI105" i="1"/>
  <c r="H210" i="1"/>
  <c r="F209" i="1"/>
  <c r="W104" i="1"/>
  <c r="D208" i="1"/>
  <c r="K103" i="1"/>
  <c r="H206" i="1"/>
  <c r="AI101" i="1"/>
  <c r="W100" i="1"/>
  <c r="F205" i="1"/>
  <c r="D204" i="1"/>
  <c r="K99" i="1"/>
  <c r="H202" i="1"/>
  <c r="AI97" i="1"/>
  <c r="F201" i="1"/>
  <c r="W96" i="1"/>
  <c r="K95" i="1"/>
  <c r="D200" i="1"/>
  <c r="H198" i="1"/>
  <c r="AI93" i="1"/>
  <c r="F197" i="1"/>
  <c r="W92" i="1"/>
  <c r="D196" i="1"/>
  <c r="K91" i="1"/>
  <c r="H194" i="1"/>
  <c r="AI89" i="1"/>
  <c r="F193" i="1"/>
  <c r="W88" i="1"/>
  <c r="D192" i="1"/>
  <c r="K87" i="1"/>
  <c r="W85" i="1"/>
  <c r="F190" i="1"/>
  <c r="O118" i="1"/>
  <c r="E153" i="1"/>
  <c r="Q48" i="1"/>
  <c r="P79" i="1"/>
  <c r="O122" i="1"/>
  <c r="E157" i="1"/>
  <c r="I157" i="1" s="1"/>
  <c r="Q52" i="1"/>
  <c r="E161" i="1"/>
  <c r="O126" i="1"/>
  <c r="Q56" i="1"/>
  <c r="E165" i="1"/>
  <c r="O130" i="1"/>
  <c r="Q60" i="1"/>
  <c r="E169" i="1"/>
  <c r="O134" i="1"/>
  <c r="Q64" i="1"/>
  <c r="E173" i="1"/>
  <c r="I173" i="1" s="1"/>
  <c r="O138" i="1"/>
  <c r="Q68" i="1"/>
  <c r="E177" i="1"/>
  <c r="O142" i="1"/>
  <c r="Q72" i="1"/>
  <c r="E181" i="1"/>
  <c r="I181" i="1" s="1"/>
  <c r="O146" i="1"/>
  <c r="Q76" i="1"/>
  <c r="U14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6" i="1"/>
  <c r="E89" i="1"/>
  <c r="E87" i="1"/>
  <c r="AA145" i="1"/>
  <c r="I142" i="1"/>
  <c r="AA137" i="1"/>
  <c r="I134" i="1"/>
  <c r="AA129" i="1"/>
  <c r="I126" i="1"/>
  <c r="AA121" i="1"/>
  <c r="AA149" i="1" s="1"/>
  <c r="M229" i="1"/>
  <c r="E85" i="1"/>
  <c r="C129" i="1"/>
  <c r="U123" i="1"/>
  <c r="AC79" i="1"/>
  <c r="H174" i="5"/>
  <c r="H180" i="5" s="1"/>
  <c r="AI69" i="5"/>
  <c r="F177" i="5"/>
  <c r="W72" i="5"/>
  <c r="G175" i="5"/>
  <c r="AC70" i="5"/>
  <c r="H176" i="5"/>
  <c r="AI71" i="5"/>
  <c r="AI75" i="5" s="1"/>
  <c r="F175" i="5"/>
  <c r="F180" i="5" s="1"/>
  <c r="W70" i="5"/>
  <c r="F179" i="5"/>
  <c r="W74" i="5"/>
  <c r="G177" i="5"/>
  <c r="AC72" i="5"/>
  <c r="D175" i="5"/>
  <c r="K70" i="5"/>
  <c r="D179" i="5"/>
  <c r="K74" i="5"/>
  <c r="H210" i="5"/>
  <c r="AH105" i="5"/>
  <c r="E210" i="5"/>
  <c r="P105" i="5"/>
  <c r="G196" i="5"/>
  <c r="AB91" i="5"/>
  <c r="C195" i="5"/>
  <c r="D90" i="5"/>
  <c r="C194" i="5"/>
  <c r="D89" i="5"/>
  <c r="E193" i="5"/>
  <c r="P88" i="5"/>
  <c r="E188" i="5"/>
  <c r="P83" i="5"/>
  <c r="E185" i="5"/>
  <c r="P80" i="5"/>
  <c r="C145" i="5"/>
  <c r="N114" i="5"/>
  <c r="L120" i="5"/>
  <c r="N120" i="5" s="1"/>
  <c r="G195" i="5"/>
  <c r="AB90" i="5"/>
  <c r="AA105" i="5"/>
  <c r="E209" i="5"/>
  <c r="P104" i="5"/>
  <c r="D207" i="5"/>
  <c r="J102" i="5"/>
  <c r="L152" i="5"/>
  <c r="C197" i="5"/>
  <c r="D92" i="5"/>
  <c r="D173" i="5"/>
  <c r="K68" i="5"/>
  <c r="G161" i="5"/>
  <c r="AC56" i="5"/>
  <c r="D157" i="5"/>
  <c r="K52" i="5"/>
  <c r="K75" i="5" s="1"/>
  <c r="AB75" i="5"/>
  <c r="D140" i="5"/>
  <c r="I105" i="5"/>
  <c r="K35" i="5"/>
  <c r="D136" i="5"/>
  <c r="I101" i="5"/>
  <c r="K31" i="5"/>
  <c r="F204" i="5"/>
  <c r="V99" i="5"/>
  <c r="H202" i="5"/>
  <c r="AH97" i="5"/>
  <c r="D132" i="5"/>
  <c r="I97" i="5"/>
  <c r="K27" i="5"/>
  <c r="F200" i="5"/>
  <c r="V95" i="5"/>
  <c r="H199" i="5"/>
  <c r="AH94" i="5"/>
  <c r="H198" i="5"/>
  <c r="AH93" i="5"/>
  <c r="D128" i="5"/>
  <c r="I93" i="5"/>
  <c r="K23" i="5"/>
  <c r="F197" i="5"/>
  <c r="V92" i="5"/>
  <c r="F196" i="5"/>
  <c r="V91" i="5"/>
  <c r="H194" i="5"/>
  <c r="AH89" i="5"/>
  <c r="D124" i="5"/>
  <c r="I89" i="5"/>
  <c r="K19" i="5"/>
  <c r="F192" i="5"/>
  <c r="V87" i="5"/>
  <c r="H190" i="5"/>
  <c r="AH85" i="5"/>
  <c r="D120" i="5"/>
  <c r="I85" i="5"/>
  <c r="K15" i="5"/>
  <c r="F188" i="5"/>
  <c r="V83" i="5"/>
  <c r="H186" i="5"/>
  <c r="AH81" i="5"/>
  <c r="D116" i="5"/>
  <c r="I81" i="5"/>
  <c r="K11" i="5"/>
  <c r="F184" i="5"/>
  <c r="V79" i="5"/>
  <c r="L151" i="5"/>
  <c r="AG106" i="5"/>
  <c r="L150" i="5"/>
  <c r="N118" i="4"/>
  <c r="G197" i="4"/>
  <c r="AB92" i="4"/>
  <c r="F191" i="4"/>
  <c r="V86" i="4"/>
  <c r="F187" i="4"/>
  <c r="V82" i="4"/>
  <c r="G173" i="4"/>
  <c r="AC68" i="4"/>
  <c r="AA103" i="4"/>
  <c r="G168" i="4"/>
  <c r="AC63" i="4"/>
  <c r="U107" i="4"/>
  <c r="F142" i="4"/>
  <c r="W37" i="4"/>
  <c r="F208" i="4"/>
  <c r="V103" i="4"/>
  <c r="C213" i="4"/>
  <c r="D108" i="4"/>
  <c r="C209" i="4"/>
  <c r="D104" i="4"/>
  <c r="C205" i="4"/>
  <c r="D100" i="4"/>
  <c r="G200" i="4"/>
  <c r="AB95" i="4"/>
  <c r="C194" i="4"/>
  <c r="D89" i="4"/>
  <c r="G188" i="4"/>
  <c r="AB83" i="4"/>
  <c r="N117" i="4"/>
  <c r="G212" i="4"/>
  <c r="AB107" i="4"/>
  <c r="C201" i="4"/>
  <c r="D96" i="4"/>
  <c r="F193" i="4"/>
  <c r="V88" i="4"/>
  <c r="C189" i="4"/>
  <c r="D84" i="4"/>
  <c r="D80" i="4"/>
  <c r="C185" i="4"/>
  <c r="D172" i="4"/>
  <c r="I172" i="4" s="1"/>
  <c r="K67" i="4"/>
  <c r="D168" i="4"/>
  <c r="K63" i="4"/>
  <c r="K59" i="4"/>
  <c r="D164" i="4"/>
  <c r="D160" i="4"/>
  <c r="K55" i="4"/>
  <c r="D156" i="4"/>
  <c r="K51" i="4"/>
  <c r="D152" i="4"/>
  <c r="K47" i="4"/>
  <c r="J75" i="4"/>
  <c r="D149" i="4"/>
  <c r="K44" i="4"/>
  <c r="E141" i="4"/>
  <c r="Q36" i="4"/>
  <c r="O106" i="4"/>
  <c r="E136" i="4"/>
  <c r="O101" i="4"/>
  <c r="Q31" i="4"/>
  <c r="E133" i="4"/>
  <c r="Q28" i="4"/>
  <c r="O98" i="4"/>
  <c r="E128" i="4"/>
  <c r="Q23" i="4"/>
  <c r="O93" i="4"/>
  <c r="E125" i="4"/>
  <c r="O90" i="4"/>
  <c r="Q20" i="4"/>
  <c r="E120" i="4"/>
  <c r="Q15" i="4"/>
  <c r="O85" i="4"/>
  <c r="P40" i="4"/>
  <c r="G187" i="5"/>
  <c r="AB82" i="5"/>
  <c r="D115" i="4"/>
  <c r="I80" i="4"/>
  <c r="K10" i="4"/>
  <c r="I84" i="4"/>
  <c r="D119" i="4"/>
  <c r="K14" i="4"/>
  <c r="D123" i="4"/>
  <c r="I88" i="4"/>
  <c r="K18" i="4"/>
  <c r="D127" i="4"/>
  <c r="I92" i="4"/>
  <c r="K22" i="4"/>
  <c r="D131" i="4"/>
  <c r="I131" i="4" s="1"/>
  <c r="I96" i="4"/>
  <c r="K26" i="4"/>
  <c r="D135" i="4"/>
  <c r="I100" i="4"/>
  <c r="K30" i="4"/>
  <c r="D139" i="4"/>
  <c r="I139" i="4" s="1"/>
  <c r="I104" i="4"/>
  <c r="K34" i="4"/>
  <c r="D143" i="4"/>
  <c r="I108" i="4"/>
  <c r="K38" i="4"/>
  <c r="AI46" i="4"/>
  <c r="H151" i="4"/>
  <c r="H155" i="4"/>
  <c r="AI50" i="4"/>
  <c r="H159" i="4"/>
  <c r="AI54" i="4"/>
  <c r="H163" i="4"/>
  <c r="AI58" i="4"/>
  <c r="H167" i="4"/>
  <c r="AI62" i="4"/>
  <c r="H174" i="4"/>
  <c r="AI69" i="4"/>
  <c r="H179" i="4"/>
  <c r="AI74" i="4"/>
  <c r="E178" i="4"/>
  <c r="Q73" i="4"/>
  <c r="E149" i="4"/>
  <c r="P75" i="4"/>
  <c r="Q44" i="4"/>
  <c r="E153" i="4"/>
  <c r="Q48" i="4"/>
  <c r="E157" i="4"/>
  <c r="Q52" i="4"/>
  <c r="E161" i="4"/>
  <c r="Q56" i="4"/>
  <c r="E165" i="4"/>
  <c r="Q60" i="4"/>
  <c r="E169" i="4"/>
  <c r="Q64" i="4"/>
  <c r="G213" i="4"/>
  <c r="AB108" i="4"/>
  <c r="AG82" i="4"/>
  <c r="H117" i="4"/>
  <c r="AI12" i="4"/>
  <c r="H121" i="4"/>
  <c r="AG86" i="4"/>
  <c r="AI16" i="4"/>
  <c r="AG90" i="4"/>
  <c r="H125" i="4"/>
  <c r="AI20" i="4"/>
  <c r="AG94" i="4"/>
  <c r="H129" i="4"/>
  <c r="AI24" i="4"/>
  <c r="AG98" i="4"/>
  <c r="H133" i="4"/>
  <c r="AI28" i="4"/>
  <c r="AG102" i="4"/>
  <c r="H137" i="4"/>
  <c r="AI32" i="4"/>
  <c r="AG106" i="4"/>
  <c r="H141" i="4"/>
  <c r="AI36" i="4"/>
  <c r="E72" i="4"/>
  <c r="C177" i="4"/>
  <c r="C150" i="4"/>
  <c r="E45" i="4"/>
  <c r="C154" i="4"/>
  <c r="E49" i="4"/>
  <c r="E53" i="4"/>
  <c r="C158" i="4"/>
  <c r="C162" i="4"/>
  <c r="E57" i="4"/>
  <c r="C166" i="4"/>
  <c r="E61" i="4"/>
  <c r="C170" i="4"/>
  <c r="E65" i="4"/>
  <c r="M185" i="4"/>
  <c r="I118" i="4" s="1"/>
  <c r="L150" i="4"/>
  <c r="F210" i="2"/>
  <c r="W105" i="2"/>
  <c r="E205" i="2"/>
  <c r="Q100" i="2"/>
  <c r="Q114" i="2" s="1"/>
  <c r="E209" i="2"/>
  <c r="Q104" i="2"/>
  <c r="E213" i="2"/>
  <c r="Q108" i="2"/>
  <c r="E217" i="2"/>
  <c r="Q112" i="2"/>
  <c r="F215" i="2"/>
  <c r="W110" i="2"/>
  <c r="D204" i="2"/>
  <c r="I204" i="2" s="1"/>
  <c r="K99" i="2"/>
  <c r="D202" i="2"/>
  <c r="K97" i="2"/>
  <c r="D200" i="2"/>
  <c r="I200" i="2" s="1"/>
  <c r="K95" i="2"/>
  <c r="D198" i="2"/>
  <c r="K93" i="2"/>
  <c r="J114" i="2"/>
  <c r="C253" i="2"/>
  <c r="D148" i="2"/>
  <c r="C252" i="2"/>
  <c r="D147" i="2"/>
  <c r="C251" i="2"/>
  <c r="D146" i="2"/>
  <c r="C250" i="2"/>
  <c r="D145" i="2"/>
  <c r="C249" i="2"/>
  <c r="D144" i="2"/>
  <c r="C248" i="2"/>
  <c r="D143" i="2"/>
  <c r="C247" i="2"/>
  <c r="D142" i="2"/>
  <c r="C245" i="2"/>
  <c r="D140" i="2"/>
  <c r="C244" i="2"/>
  <c r="D139" i="2"/>
  <c r="C243" i="2"/>
  <c r="D138" i="2"/>
  <c r="C241" i="2"/>
  <c r="D136" i="2"/>
  <c r="C240" i="2"/>
  <c r="D135" i="2"/>
  <c r="C239" i="2"/>
  <c r="D134" i="2"/>
  <c r="C237" i="2"/>
  <c r="D132" i="2"/>
  <c r="C236" i="2"/>
  <c r="D131" i="2"/>
  <c r="F216" i="2"/>
  <c r="W111" i="2"/>
  <c r="D209" i="2"/>
  <c r="K104" i="2"/>
  <c r="H204" i="2"/>
  <c r="AI99" i="2"/>
  <c r="AI114" i="2" s="1"/>
  <c r="F244" i="2"/>
  <c r="V139" i="2"/>
  <c r="F240" i="2"/>
  <c r="V135" i="2"/>
  <c r="G235" i="2"/>
  <c r="AB130" i="2"/>
  <c r="C233" i="2"/>
  <c r="D128" i="2"/>
  <c r="E232" i="2"/>
  <c r="P127" i="2"/>
  <c r="E230" i="2"/>
  <c r="P125" i="2"/>
  <c r="G227" i="2"/>
  <c r="AB122" i="2"/>
  <c r="C225" i="2"/>
  <c r="D120" i="2"/>
  <c r="G184" i="2"/>
  <c r="C184" i="2"/>
  <c r="N190" i="2"/>
  <c r="M190" i="2"/>
  <c r="P114" i="2"/>
  <c r="E168" i="2"/>
  <c r="O133" i="2"/>
  <c r="Q63" i="2"/>
  <c r="E172" i="2"/>
  <c r="O137" i="2"/>
  <c r="Q67" i="2"/>
  <c r="E176" i="2"/>
  <c r="O141" i="2"/>
  <c r="Q71" i="2"/>
  <c r="E180" i="2"/>
  <c r="O145" i="2"/>
  <c r="Q75" i="2"/>
  <c r="H245" i="2"/>
  <c r="AH140" i="2"/>
  <c r="H241" i="2"/>
  <c r="AH136" i="2"/>
  <c r="F233" i="2"/>
  <c r="V128" i="2"/>
  <c r="H230" i="2"/>
  <c r="AH125" i="2"/>
  <c r="D228" i="2"/>
  <c r="J123" i="2"/>
  <c r="F225" i="2"/>
  <c r="V120" i="2"/>
  <c r="W79" i="2"/>
  <c r="N158" i="2"/>
  <c r="L193" i="2"/>
  <c r="M158" i="2"/>
  <c r="L189" i="2"/>
  <c r="N154" i="2"/>
  <c r="M154" i="2"/>
  <c r="C252" i="1"/>
  <c r="D147" i="1"/>
  <c r="D143" i="1"/>
  <c r="C248" i="1"/>
  <c r="D139" i="1"/>
  <c r="C244" i="1"/>
  <c r="D135" i="1"/>
  <c r="C240" i="1"/>
  <c r="C236" i="1"/>
  <c r="D131" i="1"/>
  <c r="D127" i="1"/>
  <c r="C232" i="1"/>
  <c r="D122" i="1"/>
  <c r="C227" i="1"/>
  <c r="D118" i="1"/>
  <c r="C223" i="1"/>
  <c r="H244" i="2"/>
  <c r="AH139" i="2"/>
  <c r="I134" i="2"/>
  <c r="C234" i="2"/>
  <c r="D129" i="2"/>
  <c r="C232" i="2"/>
  <c r="D127" i="2"/>
  <c r="AA123" i="2"/>
  <c r="C226" i="2"/>
  <c r="D121" i="2"/>
  <c r="C219" i="2"/>
  <c r="D250" i="2"/>
  <c r="J145" i="2"/>
  <c r="AG134" i="2"/>
  <c r="I130" i="2"/>
  <c r="U127" i="2"/>
  <c r="H229" i="2"/>
  <c r="AH124" i="2"/>
  <c r="D227" i="2"/>
  <c r="J122" i="2"/>
  <c r="U119" i="2"/>
  <c r="I118" i="2"/>
  <c r="E112" i="2"/>
  <c r="E108" i="2"/>
  <c r="E104" i="2"/>
  <c r="E100" i="2"/>
  <c r="E113" i="2"/>
  <c r="E109" i="2"/>
  <c r="E105" i="2"/>
  <c r="E101" i="2"/>
  <c r="E110" i="2"/>
  <c r="E106" i="2"/>
  <c r="E102" i="2"/>
  <c r="E111" i="2"/>
  <c r="E107" i="2"/>
  <c r="E103" i="2"/>
  <c r="D217" i="1"/>
  <c r="K112" i="1"/>
  <c r="H215" i="1"/>
  <c r="AI110" i="1"/>
  <c r="F214" i="1"/>
  <c r="W109" i="1"/>
  <c r="D213" i="1"/>
  <c r="K108" i="1"/>
  <c r="H211" i="1"/>
  <c r="AI106" i="1"/>
  <c r="F210" i="1"/>
  <c r="W105" i="1"/>
  <c r="D209" i="1"/>
  <c r="K104" i="1"/>
  <c r="AI102" i="1"/>
  <c r="H207" i="1"/>
  <c r="F206" i="1"/>
  <c r="W101" i="1"/>
  <c r="D205" i="1"/>
  <c r="K100" i="1"/>
  <c r="H203" i="1"/>
  <c r="AI98" i="1"/>
  <c r="W97" i="1"/>
  <c r="F202" i="1"/>
  <c r="D201" i="1"/>
  <c r="K96" i="1"/>
  <c r="H199" i="1"/>
  <c r="AI94" i="1"/>
  <c r="F198" i="1"/>
  <c r="W93" i="1"/>
  <c r="D197" i="1"/>
  <c r="K92" i="1"/>
  <c r="AI90" i="1"/>
  <c r="H195" i="1"/>
  <c r="W89" i="1"/>
  <c r="F194" i="1"/>
  <c r="K88" i="1"/>
  <c r="D193" i="1"/>
  <c r="AH114" i="1"/>
  <c r="AI86" i="1"/>
  <c r="H191" i="1"/>
  <c r="D190" i="1"/>
  <c r="J114" i="1"/>
  <c r="K85" i="1"/>
  <c r="E154" i="1"/>
  <c r="I154" i="1" s="1"/>
  <c r="O119" i="1"/>
  <c r="Q49" i="1"/>
  <c r="E158" i="1"/>
  <c r="I158" i="1" s="1"/>
  <c r="O123" i="1"/>
  <c r="Q53" i="1"/>
  <c r="O127" i="1"/>
  <c r="E162" i="1"/>
  <c r="Q57" i="1"/>
  <c r="O131" i="1"/>
  <c r="E166" i="1"/>
  <c r="Q61" i="1"/>
  <c r="O135" i="1"/>
  <c r="E170" i="1"/>
  <c r="I170" i="1" s="1"/>
  <c r="Q65" i="1"/>
  <c r="O139" i="1"/>
  <c r="E174" i="1"/>
  <c r="I174" i="1" s="1"/>
  <c r="Q69" i="1"/>
  <c r="O143" i="1"/>
  <c r="E178" i="1"/>
  <c r="I178" i="1" s="1"/>
  <c r="Q73" i="1"/>
  <c r="O147" i="1"/>
  <c r="E182" i="1"/>
  <c r="I182" i="1" s="1"/>
  <c r="Q77" i="1"/>
  <c r="F184" i="1"/>
  <c r="H253" i="1"/>
  <c r="AH148" i="1"/>
  <c r="H249" i="1"/>
  <c r="AH144" i="1"/>
  <c r="H245" i="1"/>
  <c r="AH140" i="1"/>
  <c r="H241" i="1"/>
  <c r="AH136" i="1"/>
  <c r="AH132" i="1"/>
  <c r="H237" i="1"/>
  <c r="H233" i="1"/>
  <c r="AH128" i="1"/>
  <c r="H229" i="1"/>
  <c r="AH124" i="1"/>
  <c r="H225" i="1"/>
  <c r="AH120" i="1"/>
  <c r="N190" i="1"/>
  <c r="D253" i="1"/>
  <c r="J148" i="1"/>
  <c r="AB146" i="1"/>
  <c r="G251" i="1"/>
  <c r="I143" i="1"/>
  <c r="G243" i="1"/>
  <c r="AB138" i="1"/>
  <c r="I135" i="1"/>
  <c r="AB130" i="1"/>
  <c r="G235" i="1"/>
  <c r="I127" i="1"/>
  <c r="AB119" i="1"/>
  <c r="G224" i="1"/>
  <c r="I166" i="1"/>
  <c r="D126" i="1"/>
  <c r="C231" i="1"/>
  <c r="C226" i="1"/>
  <c r="D121" i="1"/>
  <c r="D119" i="1"/>
  <c r="C22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7" i="1"/>
  <c r="Q84" i="1"/>
  <c r="Q83" i="1"/>
  <c r="Q88" i="1"/>
  <c r="Q86" i="1"/>
  <c r="K84" i="1"/>
  <c r="K83" i="1"/>
  <c r="L189" i="1"/>
  <c r="N154" i="1"/>
  <c r="H177" i="5"/>
  <c r="AI72" i="5"/>
  <c r="F176" i="5"/>
  <c r="W71" i="5"/>
  <c r="C179" i="5"/>
  <c r="E74" i="5"/>
  <c r="G199" i="5"/>
  <c r="AB94" i="5"/>
  <c r="G178" i="5"/>
  <c r="AC73" i="5"/>
  <c r="D176" i="5"/>
  <c r="K71" i="5"/>
  <c r="AH75" i="5"/>
  <c r="E214" i="5"/>
  <c r="P109" i="5"/>
  <c r="F213" i="5"/>
  <c r="V108" i="5"/>
  <c r="G211" i="5"/>
  <c r="AB106" i="5"/>
  <c r="C209" i="5"/>
  <c r="D104" i="5"/>
  <c r="D208" i="5"/>
  <c r="J103" i="5"/>
  <c r="E206" i="5"/>
  <c r="P101" i="5"/>
  <c r="G205" i="5"/>
  <c r="AB100" i="5"/>
  <c r="C205" i="5"/>
  <c r="D100" i="5"/>
  <c r="C204" i="5"/>
  <c r="D99" i="5"/>
  <c r="E203" i="5"/>
  <c r="P98" i="5"/>
  <c r="G202" i="5"/>
  <c r="AB97" i="5"/>
  <c r="C202" i="5"/>
  <c r="D97" i="5"/>
  <c r="G200" i="5"/>
  <c r="AB95" i="5"/>
  <c r="C200" i="5"/>
  <c r="D95" i="5"/>
  <c r="C198" i="5"/>
  <c r="D93" i="5"/>
  <c r="E197" i="5"/>
  <c r="P92" i="5"/>
  <c r="C196" i="5"/>
  <c r="D91" i="5"/>
  <c r="E192" i="5"/>
  <c r="P87" i="5"/>
  <c r="E191" i="5"/>
  <c r="P86" i="5"/>
  <c r="G190" i="5"/>
  <c r="AB85" i="5"/>
  <c r="G189" i="5"/>
  <c r="AB84" i="5"/>
  <c r="C187" i="5"/>
  <c r="D82" i="5"/>
  <c r="G185" i="5"/>
  <c r="AB80" i="5"/>
  <c r="E184" i="5"/>
  <c r="O110" i="5"/>
  <c r="P79" i="5"/>
  <c r="C184" i="5"/>
  <c r="C110" i="5"/>
  <c r="D79" i="5"/>
  <c r="L190" i="5"/>
  <c r="M188" i="5" s="1"/>
  <c r="M184" i="5"/>
  <c r="L149" i="5"/>
  <c r="E190" i="5"/>
  <c r="P85" i="5"/>
  <c r="G214" i="5"/>
  <c r="AB109" i="5"/>
  <c r="E213" i="5"/>
  <c r="P108" i="5"/>
  <c r="I106" i="5"/>
  <c r="AG104" i="5"/>
  <c r="AG110" i="5" s="1"/>
  <c r="C208" i="5"/>
  <c r="D103" i="5"/>
  <c r="G191" i="5"/>
  <c r="AB86" i="5"/>
  <c r="G165" i="5"/>
  <c r="AC60" i="5"/>
  <c r="AC75" i="5" s="1"/>
  <c r="D161" i="5"/>
  <c r="D180" i="5" s="1"/>
  <c r="K56" i="5"/>
  <c r="G180" i="5"/>
  <c r="G139" i="5"/>
  <c r="G145" i="5" s="1"/>
  <c r="AA104" i="5"/>
  <c r="AC34" i="5"/>
  <c r="AC40" i="5" s="1"/>
  <c r="H205" i="5"/>
  <c r="AH100" i="5"/>
  <c r="I100" i="5"/>
  <c r="D135" i="5"/>
  <c r="K30" i="5"/>
  <c r="F203" i="5"/>
  <c r="V98" i="5"/>
  <c r="H201" i="5"/>
  <c r="AH96" i="5"/>
  <c r="D131" i="5"/>
  <c r="I96" i="5"/>
  <c r="K26" i="5"/>
  <c r="F199" i="5"/>
  <c r="V94" i="5"/>
  <c r="H197" i="5"/>
  <c r="AH92" i="5"/>
  <c r="D127" i="5"/>
  <c r="I92" i="5"/>
  <c r="K22" i="5"/>
  <c r="F195" i="5"/>
  <c r="V90" i="5"/>
  <c r="D123" i="5"/>
  <c r="I88" i="5"/>
  <c r="K18" i="5"/>
  <c r="H189" i="5"/>
  <c r="AH84" i="5"/>
  <c r="D119" i="5"/>
  <c r="I84" i="5"/>
  <c r="K14" i="5"/>
  <c r="F187" i="5"/>
  <c r="V82" i="5"/>
  <c r="H185" i="5"/>
  <c r="AH80" i="5"/>
  <c r="D115" i="5"/>
  <c r="I80" i="5"/>
  <c r="K10" i="5"/>
  <c r="F145" i="5"/>
  <c r="W75" i="5"/>
  <c r="U109" i="5"/>
  <c r="AI40" i="5"/>
  <c r="N119" i="5"/>
  <c r="M119" i="5"/>
  <c r="I108" i="5"/>
  <c r="C212" i="4"/>
  <c r="D107" i="4"/>
  <c r="F195" i="4"/>
  <c r="V90" i="4"/>
  <c r="C191" i="4"/>
  <c r="D86" i="4"/>
  <c r="C187" i="4"/>
  <c r="D82" i="4"/>
  <c r="AB75" i="4"/>
  <c r="F141" i="4"/>
  <c r="U106" i="4"/>
  <c r="W36" i="4"/>
  <c r="F207" i="4"/>
  <c r="V102" i="4"/>
  <c r="V97" i="4"/>
  <c r="F202" i="4"/>
  <c r="AB106" i="4"/>
  <c r="G211" i="4"/>
  <c r="G207" i="4"/>
  <c r="AB102" i="4"/>
  <c r="AA98" i="4"/>
  <c r="AA110" i="4" s="1"/>
  <c r="F198" i="4"/>
  <c r="V93" i="4"/>
  <c r="G192" i="4"/>
  <c r="AB87" i="4"/>
  <c r="E187" i="4"/>
  <c r="P82" i="4"/>
  <c r="L152" i="4"/>
  <c r="M187" i="4"/>
  <c r="I114" i="4" s="1"/>
  <c r="G199" i="4"/>
  <c r="AB94" i="4"/>
  <c r="C193" i="4"/>
  <c r="D88" i="4"/>
  <c r="G187" i="4"/>
  <c r="AB82" i="4"/>
  <c r="G179" i="4"/>
  <c r="AC74" i="4"/>
  <c r="G171" i="4"/>
  <c r="AC66" i="4"/>
  <c r="AA101" i="4"/>
  <c r="K62" i="4"/>
  <c r="D167" i="4"/>
  <c r="D163" i="4"/>
  <c r="K58" i="4"/>
  <c r="D159" i="4"/>
  <c r="K54" i="4"/>
  <c r="D155" i="4"/>
  <c r="K50" i="4"/>
  <c r="D151" i="4"/>
  <c r="K46" i="4"/>
  <c r="E143" i="4"/>
  <c r="O108" i="4"/>
  <c r="Q38" i="4"/>
  <c r="E138" i="4"/>
  <c r="O103" i="4"/>
  <c r="Q33" i="4"/>
  <c r="E135" i="4"/>
  <c r="Q30" i="4"/>
  <c r="O100" i="4"/>
  <c r="O95" i="4"/>
  <c r="Q25" i="4"/>
  <c r="E130" i="4"/>
  <c r="E127" i="4"/>
  <c r="Q22" i="4"/>
  <c r="O92" i="4"/>
  <c r="E122" i="4"/>
  <c r="O87" i="4"/>
  <c r="Q17" i="4"/>
  <c r="E198" i="5"/>
  <c r="P93" i="5"/>
  <c r="D116" i="4"/>
  <c r="I116" i="4" s="1"/>
  <c r="I81" i="4"/>
  <c r="K11" i="4"/>
  <c r="D120" i="4"/>
  <c r="I120" i="4" s="1"/>
  <c r="I85" i="4"/>
  <c r="K15" i="4"/>
  <c r="D124" i="4"/>
  <c r="I124" i="4" s="1"/>
  <c r="E9" i="3" s="1"/>
  <c r="E22" i="3" s="1"/>
  <c r="I89" i="4"/>
  <c r="K19" i="4"/>
  <c r="D128" i="4"/>
  <c r="I128" i="4" s="1"/>
  <c r="I93" i="4"/>
  <c r="K23" i="4"/>
  <c r="I97" i="4"/>
  <c r="D132" i="4"/>
  <c r="I132" i="4" s="1"/>
  <c r="K27" i="4"/>
  <c r="I101" i="4"/>
  <c r="D136" i="4"/>
  <c r="K31" i="4"/>
  <c r="I105" i="4"/>
  <c r="D140" i="4"/>
  <c r="K35" i="4"/>
  <c r="I109" i="4"/>
  <c r="D144" i="4"/>
  <c r="I144" i="4" s="1"/>
  <c r="K39" i="4"/>
  <c r="H152" i="4"/>
  <c r="AI47" i="4"/>
  <c r="H156" i="4"/>
  <c r="AI51" i="4"/>
  <c r="H160" i="4"/>
  <c r="AI55" i="4"/>
  <c r="H164" i="4"/>
  <c r="AI59" i="4"/>
  <c r="H168" i="4"/>
  <c r="AI63" i="4"/>
  <c r="H178" i="4"/>
  <c r="AI73" i="4"/>
  <c r="H172" i="4"/>
  <c r="AI67" i="4"/>
  <c r="E171" i="4"/>
  <c r="Q66" i="4"/>
  <c r="E150" i="4"/>
  <c r="O80" i="4"/>
  <c r="O110" i="4" s="1"/>
  <c r="Q45" i="4"/>
  <c r="E154" i="4"/>
  <c r="O84" i="4"/>
  <c r="Q49" i="4"/>
  <c r="E158" i="4"/>
  <c r="Q53" i="4"/>
  <c r="E162" i="4"/>
  <c r="Q57" i="4"/>
  <c r="E166" i="4"/>
  <c r="Q61" i="4"/>
  <c r="E170" i="4"/>
  <c r="Q65" i="4"/>
  <c r="C176" i="4"/>
  <c r="E71" i="4"/>
  <c r="V109" i="4"/>
  <c r="F214" i="4"/>
  <c r="H114" i="4"/>
  <c r="AG79" i="4"/>
  <c r="AH40" i="4"/>
  <c r="AI9" i="4"/>
  <c r="H118" i="4"/>
  <c r="AG83" i="4"/>
  <c r="AI13" i="4"/>
  <c r="H122" i="4"/>
  <c r="AG87" i="4"/>
  <c r="AI17" i="4"/>
  <c r="H126" i="4"/>
  <c r="AG91" i="4"/>
  <c r="AI21" i="4"/>
  <c r="H130" i="4"/>
  <c r="AG95" i="4"/>
  <c r="AI25" i="4"/>
  <c r="H134" i="4"/>
  <c r="AG99" i="4"/>
  <c r="AI29" i="4"/>
  <c r="H138" i="4"/>
  <c r="AG103" i="4"/>
  <c r="AI33" i="4"/>
  <c r="H142" i="4"/>
  <c r="AG107" i="4"/>
  <c r="AI37" i="4"/>
  <c r="C198" i="4"/>
  <c r="D93" i="4"/>
  <c r="M228" i="2"/>
  <c r="I209" i="2" s="1"/>
  <c r="M224" i="2"/>
  <c r="I172" i="2" s="1"/>
  <c r="M226" i="2"/>
  <c r="R23" i="3"/>
  <c r="E69" i="4"/>
  <c r="C174" i="4"/>
  <c r="C151" i="4"/>
  <c r="E46" i="4"/>
  <c r="C155" i="4"/>
  <c r="E50" i="4"/>
  <c r="C159" i="4"/>
  <c r="E54" i="4"/>
  <c r="C163" i="4"/>
  <c r="E58" i="4"/>
  <c r="C167" i="4"/>
  <c r="C97" i="4"/>
  <c r="E62" i="4"/>
  <c r="E66" i="4"/>
  <c r="C171" i="4"/>
  <c r="C101" i="4"/>
  <c r="E214" i="4"/>
  <c r="P109" i="4"/>
  <c r="N119" i="4"/>
  <c r="I216" i="2"/>
  <c r="F214" i="2"/>
  <c r="W109" i="2"/>
  <c r="E206" i="2"/>
  <c r="Q101" i="2"/>
  <c r="E210" i="2"/>
  <c r="Q105" i="2"/>
  <c r="E214" i="2"/>
  <c r="Q109" i="2"/>
  <c r="E218" i="2"/>
  <c r="Q113" i="2"/>
  <c r="I214" i="2"/>
  <c r="D208" i="2"/>
  <c r="I208" i="2" s="1"/>
  <c r="K103" i="2"/>
  <c r="F203" i="2"/>
  <c r="W98" i="2"/>
  <c r="F201" i="2"/>
  <c r="W96" i="2"/>
  <c r="F199" i="2"/>
  <c r="W94" i="2"/>
  <c r="W114" i="2" s="1"/>
  <c r="I180" i="2"/>
  <c r="I177" i="2"/>
  <c r="C246" i="2"/>
  <c r="D141" i="2"/>
  <c r="D137" i="2"/>
  <c r="C242" i="2"/>
  <c r="I171" i="2"/>
  <c r="C238" i="2"/>
  <c r="D133" i="2"/>
  <c r="I167" i="2"/>
  <c r="D213" i="2"/>
  <c r="I213" i="2" s="1"/>
  <c r="K108" i="2"/>
  <c r="H208" i="2"/>
  <c r="AI103" i="2"/>
  <c r="F204" i="2"/>
  <c r="W99" i="2"/>
  <c r="F252" i="2"/>
  <c r="V147" i="2"/>
  <c r="H250" i="2"/>
  <c r="AH145" i="2"/>
  <c r="D245" i="2"/>
  <c r="J140" i="2"/>
  <c r="D241" i="2"/>
  <c r="J136" i="2"/>
  <c r="U131" i="2"/>
  <c r="G233" i="2"/>
  <c r="AB128" i="2"/>
  <c r="I163" i="2"/>
  <c r="F9" i="3" s="1"/>
  <c r="F22" i="3" s="1"/>
  <c r="C231" i="2"/>
  <c r="D126" i="2"/>
  <c r="E228" i="2"/>
  <c r="P123" i="2"/>
  <c r="G225" i="2"/>
  <c r="AB120" i="2"/>
  <c r="I155" i="2"/>
  <c r="AC79" i="2"/>
  <c r="E79" i="2"/>
  <c r="N192" i="2"/>
  <c r="M192" i="2"/>
  <c r="M188" i="2"/>
  <c r="N188" i="2"/>
  <c r="E169" i="2"/>
  <c r="I169" i="2" s="1"/>
  <c r="O134" i="2"/>
  <c r="Q64" i="2"/>
  <c r="E173" i="2"/>
  <c r="I173" i="2" s="1"/>
  <c r="O138" i="2"/>
  <c r="Q68" i="2"/>
  <c r="E177" i="2"/>
  <c r="O142" i="2"/>
  <c r="Q72" i="2"/>
  <c r="E181" i="2"/>
  <c r="I181" i="2" s="1"/>
  <c r="O146" i="2"/>
  <c r="Q76" i="2"/>
  <c r="H253" i="2"/>
  <c r="AH148" i="2"/>
  <c r="D252" i="2"/>
  <c r="J147" i="2"/>
  <c r="I143" i="2"/>
  <c r="F247" i="2"/>
  <c r="V142" i="2"/>
  <c r="H237" i="2"/>
  <c r="AH132" i="2"/>
  <c r="F231" i="2"/>
  <c r="V126" i="2"/>
  <c r="H228" i="2"/>
  <c r="AH123" i="2"/>
  <c r="D226" i="2"/>
  <c r="J121" i="2"/>
  <c r="F223" i="2"/>
  <c r="V118" i="2"/>
  <c r="AB148" i="1"/>
  <c r="G253" i="1"/>
  <c r="AB144" i="1"/>
  <c r="G249" i="1"/>
  <c r="AB140" i="1"/>
  <c r="G245" i="1"/>
  <c r="AB136" i="1"/>
  <c r="G241" i="1"/>
  <c r="G237" i="1"/>
  <c r="AB132" i="1"/>
  <c r="AB128" i="1"/>
  <c r="G233" i="1"/>
  <c r="AB124" i="1"/>
  <c r="G229" i="1"/>
  <c r="AB120" i="1"/>
  <c r="G225" i="1"/>
  <c r="U145" i="2"/>
  <c r="U141" i="2"/>
  <c r="H240" i="2"/>
  <c r="AH135" i="2"/>
  <c r="E235" i="2"/>
  <c r="P130" i="2"/>
  <c r="AA129" i="2"/>
  <c r="AA127" i="2"/>
  <c r="I160" i="2"/>
  <c r="E229" i="2"/>
  <c r="P124" i="2"/>
  <c r="AA121" i="2"/>
  <c r="C224" i="2"/>
  <c r="D119" i="2"/>
  <c r="E223" i="2"/>
  <c r="P118" i="2"/>
  <c r="AC89" i="2"/>
  <c r="G219" i="2"/>
  <c r="AG146" i="2"/>
  <c r="U140" i="2"/>
  <c r="U136" i="2"/>
  <c r="AG130" i="2"/>
  <c r="I128" i="2"/>
  <c r="AG122" i="2"/>
  <c r="H184" i="2"/>
  <c r="D184" i="2"/>
  <c r="I177" i="1"/>
  <c r="I169" i="1"/>
  <c r="I161" i="1"/>
  <c r="H216" i="1"/>
  <c r="AI111" i="1"/>
  <c r="F215" i="1"/>
  <c r="W110" i="1"/>
  <c r="D214" i="1"/>
  <c r="I214" i="1" s="1"/>
  <c r="K109" i="1"/>
  <c r="H212" i="1"/>
  <c r="AI107" i="1"/>
  <c r="F211" i="1"/>
  <c r="W106" i="1"/>
  <c r="D210" i="1"/>
  <c r="I210" i="1" s="1"/>
  <c r="K105" i="1"/>
  <c r="H208" i="1"/>
  <c r="AI103" i="1"/>
  <c r="F207" i="1"/>
  <c r="W102" i="1"/>
  <c r="K101" i="1"/>
  <c r="D206" i="1"/>
  <c r="I206" i="1" s="1"/>
  <c r="AI99" i="1"/>
  <c r="H204" i="1"/>
  <c r="F203" i="1"/>
  <c r="W98" i="1"/>
  <c r="D202" i="1"/>
  <c r="I202" i="1" s="1"/>
  <c r="K97" i="1"/>
  <c r="H200" i="1"/>
  <c r="AI95" i="1"/>
  <c r="F199" i="1"/>
  <c r="W94" i="1"/>
  <c r="D198" i="1"/>
  <c r="I198" i="1" s="1"/>
  <c r="I9" i="3" s="1"/>
  <c r="K93" i="1"/>
  <c r="H196" i="1"/>
  <c r="AI91" i="1"/>
  <c r="F195" i="1"/>
  <c r="W90" i="1"/>
  <c r="D194" i="1"/>
  <c r="I194" i="1" s="1"/>
  <c r="K89" i="1"/>
  <c r="H192" i="1"/>
  <c r="AI87" i="1"/>
  <c r="AI114" i="1" s="1"/>
  <c r="F191" i="1"/>
  <c r="W86" i="1"/>
  <c r="F189" i="1"/>
  <c r="I189" i="1" s="1"/>
  <c r="W84" i="1"/>
  <c r="C219" i="1"/>
  <c r="O120" i="1"/>
  <c r="E155" i="1"/>
  <c r="I155" i="1" s="1"/>
  <c r="Q50" i="1"/>
  <c r="O124" i="1"/>
  <c r="E159" i="1"/>
  <c r="I159" i="1" s="1"/>
  <c r="Q54" i="1"/>
  <c r="O128" i="1"/>
  <c r="Q58" i="1"/>
  <c r="E163" i="1"/>
  <c r="O132" i="1"/>
  <c r="Q62" i="1"/>
  <c r="E167" i="1"/>
  <c r="I167" i="1" s="1"/>
  <c r="O136" i="1"/>
  <c r="Q66" i="1"/>
  <c r="E171" i="1"/>
  <c r="I171" i="1" s="1"/>
  <c r="O140" i="1"/>
  <c r="Q70" i="1"/>
  <c r="E175" i="1"/>
  <c r="I175" i="1" s="1"/>
  <c r="O144" i="1"/>
  <c r="Q74" i="1"/>
  <c r="E179" i="1"/>
  <c r="I179" i="1" s="1"/>
  <c r="O148" i="1"/>
  <c r="Q78" i="1"/>
  <c r="E183" i="1"/>
  <c r="I183" i="1" s="1"/>
  <c r="U135" i="1"/>
  <c r="U133" i="1"/>
  <c r="U131" i="1"/>
  <c r="U121" i="1"/>
  <c r="AG145" i="1"/>
  <c r="H223" i="1"/>
  <c r="AH118" i="1"/>
  <c r="N193" i="1"/>
  <c r="I146" i="1"/>
  <c r="G246" i="1"/>
  <c r="AB141" i="1"/>
  <c r="I138" i="1"/>
  <c r="AA133" i="1"/>
  <c r="I130" i="1"/>
  <c r="I122" i="1"/>
  <c r="D224" i="1"/>
  <c r="J119" i="1"/>
  <c r="D223" i="1"/>
  <c r="J118" i="1"/>
  <c r="N191" i="1"/>
  <c r="L159" i="1"/>
  <c r="M191" i="1" s="1"/>
  <c r="L188" i="1"/>
  <c r="N153" i="1"/>
  <c r="C146" i="1"/>
  <c r="C142" i="1"/>
  <c r="C138" i="1"/>
  <c r="C134" i="1"/>
  <c r="C130" i="1"/>
  <c r="C149" i="1" s="1"/>
  <c r="I163" i="1"/>
  <c r="C9" i="3" s="1"/>
  <c r="W79" i="1"/>
  <c r="U129" i="1"/>
  <c r="U124" i="1"/>
  <c r="U120" i="1"/>
  <c r="U149" i="1" s="1"/>
  <c r="K79" i="1"/>
  <c r="E83" i="1"/>
  <c r="E114" i="1" s="1"/>
  <c r="C175" i="5"/>
  <c r="C180" i="5" s="1"/>
  <c r="E70" i="5"/>
  <c r="E75" i="5" s="1"/>
  <c r="D177" i="5"/>
  <c r="K72" i="5"/>
  <c r="H214" i="5"/>
  <c r="AH109" i="5"/>
  <c r="F209" i="5"/>
  <c r="V104" i="5"/>
  <c r="E196" i="5"/>
  <c r="P91" i="5"/>
  <c r="G193" i="5"/>
  <c r="AB88" i="5"/>
  <c r="E145" i="5"/>
  <c r="AG108" i="5"/>
  <c r="C212" i="5"/>
  <c r="D107" i="5"/>
  <c r="W40" i="5"/>
  <c r="AG107" i="5"/>
  <c r="C211" i="5"/>
  <c r="D106" i="5"/>
  <c r="C207" i="5"/>
  <c r="D102" i="5"/>
  <c r="D134" i="5"/>
  <c r="I99" i="5"/>
  <c r="K29" i="5"/>
  <c r="D130" i="5"/>
  <c r="I95" i="5"/>
  <c r="K25" i="5"/>
  <c r="H192" i="5"/>
  <c r="AH87" i="5"/>
  <c r="F191" i="5"/>
  <c r="V86" i="5"/>
  <c r="D118" i="5"/>
  <c r="I83" i="5"/>
  <c r="K13" i="5"/>
  <c r="V75" i="5"/>
  <c r="E207" i="5"/>
  <c r="P102" i="5"/>
  <c r="M189" i="5"/>
  <c r="L154" i="5"/>
  <c r="F199" i="4"/>
  <c r="V94" i="4"/>
  <c r="C195" i="4"/>
  <c r="D90" i="4"/>
  <c r="G189" i="4"/>
  <c r="AB84" i="4"/>
  <c r="G185" i="4"/>
  <c r="AB80" i="4"/>
  <c r="G170" i="4"/>
  <c r="G180" i="4" s="1"/>
  <c r="AC65" i="4"/>
  <c r="F140" i="4"/>
  <c r="F145" i="4" s="1"/>
  <c r="U105" i="4"/>
  <c r="U110" i="4" s="1"/>
  <c r="W35" i="4"/>
  <c r="W40" i="4" s="1"/>
  <c r="F204" i="4"/>
  <c r="V99" i="4"/>
  <c r="I109" i="5"/>
  <c r="C211" i="4"/>
  <c r="D106" i="4"/>
  <c r="D102" i="4"/>
  <c r="C207" i="4"/>
  <c r="G196" i="4"/>
  <c r="AB91" i="4"/>
  <c r="V85" i="4"/>
  <c r="F190" i="4"/>
  <c r="C186" i="4"/>
  <c r="D81" i="4"/>
  <c r="AC40" i="4"/>
  <c r="G208" i="5"/>
  <c r="AB103" i="5"/>
  <c r="N114" i="4"/>
  <c r="L120" i="4"/>
  <c r="M118" i="4" s="1"/>
  <c r="D92" i="4"/>
  <c r="C197" i="4"/>
  <c r="AB86" i="4"/>
  <c r="G191" i="4"/>
  <c r="E186" i="4"/>
  <c r="P81" i="4"/>
  <c r="D176" i="4"/>
  <c r="K71" i="4"/>
  <c r="K65" i="4"/>
  <c r="D170" i="4"/>
  <c r="D166" i="4"/>
  <c r="K61" i="4"/>
  <c r="D162" i="4"/>
  <c r="K57" i="4"/>
  <c r="D158" i="4"/>
  <c r="K53" i="4"/>
  <c r="D154" i="4"/>
  <c r="K49" i="4"/>
  <c r="D150" i="4"/>
  <c r="K45" i="4"/>
  <c r="E140" i="4"/>
  <c r="I140" i="4" s="1"/>
  <c r="O105" i="4"/>
  <c r="Q35" i="4"/>
  <c r="E137" i="4"/>
  <c r="Q32" i="4"/>
  <c r="O102" i="4"/>
  <c r="E132" i="4"/>
  <c r="O97" i="4"/>
  <c r="Q27" i="4"/>
  <c r="E129" i="4"/>
  <c r="O94" i="4"/>
  <c r="Q24" i="4"/>
  <c r="E124" i="4"/>
  <c r="Q19" i="4"/>
  <c r="O89" i="4"/>
  <c r="E121" i="4"/>
  <c r="O86" i="4"/>
  <c r="Q16" i="4"/>
  <c r="M151" i="4"/>
  <c r="N151" i="4"/>
  <c r="D117" i="4"/>
  <c r="I117" i="4" s="1"/>
  <c r="E4" i="3" s="1"/>
  <c r="E17" i="3" s="1"/>
  <c r="K12" i="4"/>
  <c r="I82" i="4"/>
  <c r="D121" i="4"/>
  <c r="I121" i="4" s="1"/>
  <c r="I86" i="4"/>
  <c r="K16" i="4"/>
  <c r="D125" i="4"/>
  <c r="I125" i="4" s="1"/>
  <c r="I90" i="4"/>
  <c r="K20" i="4"/>
  <c r="D129" i="4"/>
  <c r="I129" i="4" s="1"/>
  <c r="I94" i="4"/>
  <c r="K24" i="4"/>
  <c r="I98" i="4"/>
  <c r="D133" i="4"/>
  <c r="I133" i="4" s="1"/>
  <c r="K28" i="4"/>
  <c r="I102" i="4"/>
  <c r="D137" i="4"/>
  <c r="I137" i="4" s="1"/>
  <c r="K32" i="4"/>
  <c r="I106" i="4"/>
  <c r="K36" i="4"/>
  <c r="D141" i="4"/>
  <c r="I141" i="4" s="1"/>
  <c r="H149" i="4"/>
  <c r="H180" i="4" s="1"/>
  <c r="AI44" i="4"/>
  <c r="AH75" i="4"/>
  <c r="H153" i="4"/>
  <c r="AI48" i="4"/>
  <c r="H157" i="4"/>
  <c r="AI52" i="4"/>
  <c r="H161" i="4"/>
  <c r="AI56" i="4"/>
  <c r="H165" i="4"/>
  <c r="AI60" i="4"/>
  <c r="H169" i="4"/>
  <c r="AI64" i="4"/>
  <c r="AI66" i="4"/>
  <c r="H171" i="4"/>
  <c r="H176" i="4"/>
  <c r="AI71" i="4"/>
  <c r="E175" i="4"/>
  <c r="Q70" i="4"/>
  <c r="E151" i="4"/>
  <c r="Q46" i="4"/>
  <c r="E155" i="4"/>
  <c r="Q50" i="4"/>
  <c r="E159" i="4"/>
  <c r="Q54" i="4"/>
  <c r="E163" i="4"/>
  <c r="Q58" i="4"/>
  <c r="E167" i="4"/>
  <c r="Q62" i="4"/>
  <c r="E172" i="4"/>
  <c r="Q67" i="4"/>
  <c r="H115" i="4"/>
  <c r="I115" i="4" s="1"/>
  <c r="AG80" i="4"/>
  <c r="AI10" i="4"/>
  <c r="H119" i="4"/>
  <c r="I119" i="4" s="1"/>
  <c r="AG84" i="4"/>
  <c r="AI14" i="4"/>
  <c r="H123" i="4"/>
  <c r="AG88" i="4"/>
  <c r="AI18" i="4"/>
  <c r="H127" i="4"/>
  <c r="I127" i="4" s="1"/>
  <c r="AG92" i="4"/>
  <c r="AI22" i="4"/>
  <c r="H131" i="4"/>
  <c r="AG96" i="4"/>
  <c r="AI26" i="4"/>
  <c r="H135" i="4"/>
  <c r="AG100" i="4"/>
  <c r="AI30" i="4"/>
  <c r="H139" i="4"/>
  <c r="AG104" i="4"/>
  <c r="AI34" i="4"/>
  <c r="H143" i="4"/>
  <c r="I143" i="4" s="1"/>
  <c r="AG108" i="4"/>
  <c r="AI38" i="4"/>
  <c r="C178" i="4"/>
  <c r="I178" i="4" s="1"/>
  <c r="E73" i="4"/>
  <c r="C152" i="4"/>
  <c r="E47" i="4"/>
  <c r="C156" i="4"/>
  <c r="I156" i="4" s="1"/>
  <c r="E51" i="4"/>
  <c r="C160" i="4"/>
  <c r="E55" i="4"/>
  <c r="C164" i="4"/>
  <c r="I164" i="4" s="1"/>
  <c r="E59" i="4"/>
  <c r="C168" i="4"/>
  <c r="E63" i="4"/>
  <c r="C175" i="4"/>
  <c r="I175" i="4" s="1"/>
  <c r="E70" i="4"/>
  <c r="C105" i="4"/>
  <c r="M189" i="4"/>
  <c r="I142" i="4" s="1"/>
  <c r="L154" i="4"/>
  <c r="D207" i="2"/>
  <c r="I207" i="2" s="1"/>
  <c r="K102" i="2"/>
  <c r="E207" i="2"/>
  <c r="E219" i="2" s="1"/>
  <c r="Q102" i="2"/>
  <c r="E211" i="2"/>
  <c r="Q106" i="2"/>
  <c r="E215" i="2"/>
  <c r="Q110" i="2"/>
  <c r="D212" i="2"/>
  <c r="K107" i="2"/>
  <c r="F207" i="2"/>
  <c r="W102" i="2"/>
  <c r="D203" i="2"/>
  <c r="I203" i="2" s="1"/>
  <c r="K98" i="2"/>
  <c r="D201" i="2"/>
  <c r="I201" i="2" s="1"/>
  <c r="K96" i="2"/>
  <c r="D199" i="2"/>
  <c r="D219" i="2" s="1"/>
  <c r="K94" i="2"/>
  <c r="K114" i="2" s="1"/>
  <c r="H219" i="2"/>
  <c r="G253" i="2"/>
  <c r="AB148" i="2"/>
  <c r="G252" i="2"/>
  <c r="AB147" i="2"/>
  <c r="G251" i="2"/>
  <c r="AB146" i="2"/>
  <c r="G250" i="2"/>
  <c r="AB145" i="2"/>
  <c r="G248" i="2"/>
  <c r="AB143" i="2"/>
  <c r="G247" i="2"/>
  <c r="AB142" i="2"/>
  <c r="G245" i="2"/>
  <c r="AB140" i="2"/>
  <c r="G244" i="2"/>
  <c r="AB139" i="2"/>
  <c r="G243" i="2"/>
  <c r="AB138" i="2"/>
  <c r="G241" i="2"/>
  <c r="AB136" i="2"/>
  <c r="G240" i="2"/>
  <c r="AB135" i="2"/>
  <c r="G239" i="2"/>
  <c r="AB134" i="2"/>
  <c r="G237" i="2"/>
  <c r="AB132" i="2"/>
  <c r="G236" i="2"/>
  <c r="AB131" i="2"/>
  <c r="H212" i="2"/>
  <c r="AI107" i="2"/>
  <c r="F208" i="2"/>
  <c r="W103" i="2"/>
  <c r="D253" i="2"/>
  <c r="J148" i="2"/>
  <c r="H246" i="2"/>
  <c r="AH141" i="2"/>
  <c r="H242" i="2"/>
  <c r="AH137" i="2"/>
  <c r="D237" i="2"/>
  <c r="J132" i="2"/>
  <c r="E234" i="2"/>
  <c r="P129" i="2"/>
  <c r="G231" i="2"/>
  <c r="AB126" i="2"/>
  <c r="I161" i="2"/>
  <c r="C229" i="2"/>
  <c r="D124" i="2"/>
  <c r="E226" i="2"/>
  <c r="P121" i="2"/>
  <c r="I193" i="2"/>
  <c r="I189" i="2"/>
  <c r="O131" i="2"/>
  <c r="E166" i="2"/>
  <c r="E184" i="2" s="1"/>
  <c r="Q61" i="2"/>
  <c r="Q79" i="2" s="1"/>
  <c r="O135" i="2"/>
  <c r="E170" i="2"/>
  <c r="I170" i="2" s="1"/>
  <c r="Q65" i="2"/>
  <c r="O139" i="2"/>
  <c r="E174" i="2"/>
  <c r="I174" i="2" s="1"/>
  <c r="Q69" i="2"/>
  <c r="O143" i="2"/>
  <c r="E178" i="2"/>
  <c r="Q73" i="2"/>
  <c r="E182" i="2"/>
  <c r="O147" i="2"/>
  <c r="Q77" i="2"/>
  <c r="H249" i="2"/>
  <c r="AH144" i="2"/>
  <c r="D244" i="2"/>
  <c r="J139" i="2"/>
  <c r="U138" i="2"/>
  <c r="F239" i="2"/>
  <c r="V134" i="2"/>
  <c r="H234" i="2"/>
  <c r="AH129" i="2"/>
  <c r="D232" i="2"/>
  <c r="J127" i="2"/>
  <c r="F229" i="2"/>
  <c r="V124" i="2"/>
  <c r="H226" i="2"/>
  <c r="AH121" i="2"/>
  <c r="D224" i="2"/>
  <c r="J119" i="2"/>
  <c r="F184" i="2"/>
  <c r="L191" i="2"/>
  <c r="N156" i="2"/>
  <c r="M156" i="2"/>
  <c r="D148" i="1"/>
  <c r="C253" i="1"/>
  <c r="C249" i="1"/>
  <c r="D144" i="1"/>
  <c r="D140" i="1"/>
  <c r="C245" i="1"/>
  <c r="D136" i="1"/>
  <c r="C241" i="1"/>
  <c r="D132" i="1"/>
  <c r="C237" i="1"/>
  <c r="C233" i="1"/>
  <c r="D128" i="1"/>
  <c r="D124" i="1"/>
  <c r="C229" i="1"/>
  <c r="D120" i="1"/>
  <c r="C225" i="1"/>
  <c r="D251" i="2"/>
  <c r="J146" i="2"/>
  <c r="U137" i="2"/>
  <c r="H236" i="2"/>
  <c r="AH131" i="2"/>
  <c r="E233" i="2"/>
  <c r="P128" i="2"/>
  <c r="C230" i="2"/>
  <c r="D125" i="2"/>
  <c r="E227" i="2"/>
  <c r="P122" i="2"/>
  <c r="I156" i="2"/>
  <c r="G224" i="2"/>
  <c r="AB119" i="2"/>
  <c r="P79" i="2"/>
  <c r="I176" i="1"/>
  <c r="I160" i="1"/>
  <c r="I196" i="2"/>
  <c r="I192" i="2"/>
  <c r="E114" i="2"/>
  <c r="I141" i="2"/>
  <c r="I137" i="2"/>
  <c r="U132" i="2"/>
  <c r="H233" i="2"/>
  <c r="AH128" i="2"/>
  <c r="D231" i="2"/>
  <c r="J126" i="2"/>
  <c r="F228" i="2"/>
  <c r="V123" i="2"/>
  <c r="H225" i="2"/>
  <c r="AH120" i="2"/>
  <c r="AI79" i="2"/>
  <c r="K79" i="2"/>
  <c r="AC111" i="2"/>
  <c r="AC107" i="2"/>
  <c r="AC103" i="2"/>
  <c r="AC99" i="2"/>
  <c r="AC112" i="2"/>
  <c r="AC108" i="2"/>
  <c r="AC104" i="2"/>
  <c r="AC100" i="2"/>
  <c r="AC113" i="2"/>
  <c r="AC109" i="2"/>
  <c r="AC105" i="2"/>
  <c r="AC101" i="2"/>
  <c r="AC110" i="2"/>
  <c r="AC106" i="2"/>
  <c r="AC102" i="2"/>
  <c r="H217" i="1"/>
  <c r="AI112" i="1"/>
  <c r="F216" i="1"/>
  <c r="W111" i="1"/>
  <c r="D215" i="1"/>
  <c r="I215" i="1" s="1"/>
  <c r="K110" i="1"/>
  <c r="H213" i="1"/>
  <c r="AI108" i="1"/>
  <c r="F212" i="1"/>
  <c r="W107" i="1"/>
  <c r="D211" i="1"/>
  <c r="I211" i="1" s="1"/>
  <c r="K106" i="1"/>
  <c r="H209" i="1"/>
  <c r="AI104" i="1"/>
  <c r="W103" i="1"/>
  <c r="F208" i="1"/>
  <c r="D207" i="1"/>
  <c r="I207" i="1" s="1"/>
  <c r="K102" i="1"/>
  <c r="H205" i="1"/>
  <c r="AI100" i="1"/>
  <c r="F204" i="1"/>
  <c r="W99" i="1"/>
  <c r="K98" i="1"/>
  <c r="D203" i="1"/>
  <c r="I203" i="1" s="1"/>
  <c r="H201" i="1"/>
  <c r="AI96" i="1"/>
  <c r="F200" i="1"/>
  <c r="W95" i="1"/>
  <c r="D199" i="1"/>
  <c r="I199" i="1" s="1"/>
  <c r="K94" i="1"/>
  <c r="H197" i="1"/>
  <c r="AI92" i="1"/>
  <c r="F196" i="1"/>
  <c r="W91" i="1"/>
  <c r="K90" i="1"/>
  <c r="D195" i="1"/>
  <c r="I195" i="1" s="1"/>
  <c r="AI88" i="1"/>
  <c r="H193" i="1"/>
  <c r="W87" i="1"/>
  <c r="F192" i="1"/>
  <c r="K86" i="1"/>
  <c r="D191" i="1"/>
  <c r="I191" i="1" s="1"/>
  <c r="W83" i="1"/>
  <c r="W114" i="1" s="1"/>
  <c r="F188" i="1"/>
  <c r="V114" i="1"/>
  <c r="E156" i="1"/>
  <c r="I156" i="1" s="1"/>
  <c r="C4" i="3" s="1"/>
  <c r="O121" i="1"/>
  <c r="Q51" i="1"/>
  <c r="E160" i="1"/>
  <c r="O125" i="1"/>
  <c r="Q55" i="1"/>
  <c r="E164" i="1"/>
  <c r="I164" i="1" s="1"/>
  <c r="C6" i="3" s="1"/>
  <c r="O129" i="1"/>
  <c r="Q59" i="1"/>
  <c r="E168" i="1"/>
  <c r="I168" i="1" s="1"/>
  <c r="O133" i="1"/>
  <c r="Q63" i="1"/>
  <c r="E172" i="1"/>
  <c r="I172" i="1" s="1"/>
  <c r="O137" i="1"/>
  <c r="Q67" i="1"/>
  <c r="E176" i="1"/>
  <c r="O141" i="1"/>
  <c r="Q71" i="1"/>
  <c r="E180" i="1"/>
  <c r="I180" i="1" s="1"/>
  <c r="O145" i="1"/>
  <c r="Q75" i="1"/>
  <c r="F252" i="1"/>
  <c r="V147" i="1"/>
  <c r="V143" i="1"/>
  <c r="F248" i="1"/>
  <c r="F244" i="1"/>
  <c r="V139" i="1"/>
  <c r="H251" i="1"/>
  <c r="AH146" i="1"/>
  <c r="AG143" i="1"/>
  <c r="H246" i="1"/>
  <c r="AH141" i="1"/>
  <c r="AG139" i="1"/>
  <c r="H242" i="1"/>
  <c r="AH137" i="1"/>
  <c r="AG135" i="1"/>
  <c r="H238" i="1"/>
  <c r="AH133" i="1"/>
  <c r="AG131" i="1"/>
  <c r="AH129" i="1"/>
  <c r="H234" i="1"/>
  <c r="AG127" i="1"/>
  <c r="H230" i="1"/>
  <c r="AH125" i="1"/>
  <c r="AG123" i="1"/>
  <c r="H226" i="1"/>
  <c r="AH121" i="1"/>
  <c r="H224" i="1"/>
  <c r="AH119" i="1"/>
  <c r="H184" i="1"/>
  <c r="I147" i="1"/>
  <c r="J144" i="1"/>
  <c r="D249" i="1"/>
  <c r="AB142" i="1"/>
  <c r="G247" i="1"/>
  <c r="I141" i="1"/>
  <c r="I139" i="1"/>
  <c r="D241" i="1"/>
  <c r="J136" i="1"/>
  <c r="AB134" i="1"/>
  <c r="G239" i="1"/>
  <c r="I133" i="1"/>
  <c r="I131" i="1"/>
  <c r="J128" i="1"/>
  <c r="D233" i="1"/>
  <c r="AB126" i="1"/>
  <c r="G231" i="1"/>
  <c r="I125" i="1"/>
  <c r="AB123" i="1"/>
  <c r="G228" i="1"/>
  <c r="I120" i="1"/>
  <c r="D184" i="1"/>
  <c r="C250" i="1"/>
  <c r="D145" i="1"/>
  <c r="C246" i="1"/>
  <c r="D141" i="1"/>
  <c r="C242" i="1"/>
  <c r="D137" i="1"/>
  <c r="C238" i="1"/>
  <c r="D133" i="1"/>
  <c r="I162" i="1"/>
  <c r="C230" i="1"/>
  <c r="D125" i="1"/>
  <c r="D123" i="1"/>
  <c r="C228" i="1"/>
  <c r="I153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6" i="1"/>
  <c r="AC87" i="1"/>
  <c r="AC84" i="1"/>
  <c r="AC83" i="1"/>
  <c r="M157" i="1"/>
  <c r="L192" i="1"/>
  <c r="N157" i="1"/>
  <c r="C7" i="3" l="1"/>
  <c r="C8" i="3"/>
  <c r="E3" i="3"/>
  <c r="C5" i="3"/>
  <c r="H228" i="1"/>
  <c r="AH123" i="1"/>
  <c r="H244" i="1"/>
  <c r="AH139" i="1"/>
  <c r="P141" i="1"/>
  <c r="E246" i="1"/>
  <c r="P125" i="1"/>
  <c r="E230" i="1"/>
  <c r="AC114" i="1"/>
  <c r="J125" i="1"/>
  <c r="D230" i="1"/>
  <c r="J141" i="1"/>
  <c r="D246" i="1"/>
  <c r="AH135" i="1"/>
  <c r="H240" i="1"/>
  <c r="P145" i="1"/>
  <c r="E250" i="1"/>
  <c r="P129" i="1"/>
  <c r="E234" i="1"/>
  <c r="D246" i="2"/>
  <c r="J141" i="2"/>
  <c r="F242" i="2"/>
  <c r="V137" i="2"/>
  <c r="P139" i="2"/>
  <c r="E244" i="2"/>
  <c r="I212" i="2"/>
  <c r="C210" i="4"/>
  <c r="D105" i="4"/>
  <c r="I168" i="4"/>
  <c r="I160" i="4"/>
  <c r="I152" i="4"/>
  <c r="H209" i="4"/>
  <c r="AH104" i="4"/>
  <c r="H193" i="4"/>
  <c r="AH88" i="4"/>
  <c r="D203" i="4"/>
  <c r="J98" i="4"/>
  <c r="D191" i="4"/>
  <c r="J86" i="4"/>
  <c r="E194" i="4"/>
  <c r="P89" i="4"/>
  <c r="E202" i="4"/>
  <c r="P97" i="4"/>
  <c r="I138" i="4"/>
  <c r="D200" i="5"/>
  <c r="J95" i="5"/>
  <c r="F234" i="1"/>
  <c r="V129" i="1"/>
  <c r="C239" i="1"/>
  <c r="D134" i="1"/>
  <c r="D235" i="1"/>
  <c r="J130" i="1"/>
  <c r="AG149" i="1"/>
  <c r="F240" i="1"/>
  <c r="V135" i="1"/>
  <c r="E241" i="1"/>
  <c r="P136" i="1"/>
  <c r="P120" i="1"/>
  <c r="E225" i="1"/>
  <c r="H235" i="2"/>
  <c r="AH130" i="2"/>
  <c r="I158" i="2"/>
  <c r="I162" i="2"/>
  <c r="F250" i="2"/>
  <c r="V145" i="2"/>
  <c r="E251" i="2"/>
  <c r="P146" i="2"/>
  <c r="I215" i="2"/>
  <c r="I175" i="2"/>
  <c r="F8" i="3" s="1"/>
  <c r="F21" i="3" s="1"/>
  <c r="I178" i="2"/>
  <c r="I182" i="2"/>
  <c r="I199" i="2"/>
  <c r="L6" i="3" s="1"/>
  <c r="M119" i="4"/>
  <c r="I171" i="4"/>
  <c r="I167" i="4"/>
  <c r="I159" i="4"/>
  <c r="K9" i="3" s="1"/>
  <c r="K22" i="3" s="1"/>
  <c r="I151" i="4"/>
  <c r="H200" i="4"/>
  <c r="AH95" i="4"/>
  <c r="E189" i="4"/>
  <c r="P84" i="4"/>
  <c r="D210" i="4"/>
  <c r="J105" i="4"/>
  <c r="D198" i="4"/>
  <c r="I198" i="4" s="1"/>
  <c r="J93" i="4"/>
  <c r="E197" i="4"/>
  <c r="P92" i="4"/>
  <c r="F211" i="4"/>
  <c r="V106" i="4"/>
  <c r="F214" i="5"/>
  <c r="V109" i="5"/>
  <c r="D185" i="5"/>
  <c r="J80" i="5"/>
  <c r="D193" i="5"/>
  <c r="J88" i="5"/>
  <c r="D201" i="5"/>
  <c r="J96" i="5"/>
  <c r="D205" i="5"/>
  <c r="I205" i="5" s="1"/>
  <c r="J100" i="5"/>
  <c r="G209" i="5"/>
  <c r="AB104" i="5"/>
  <c r="D211" i="5"/>
  <c r="I211" i="5" s="1"/>
  <c r="J106" i="5"/>
  <c r="M189" i="1"/>
  <c r="N189" i="1"/>
  <c r="D232" i="1"/>
  <c r="J127" i="1"/>
  <c r="E252" i="1"/>
  <c r="P147" i="1"/>
  <c r="E236" i="1"/>
  <c r="P131" i="1"/>
  <c r="E224" i="1"/>
  <c r="P119" i="1"/>
  <c r="D219" i="1"/>
  <c r="I190" i="1"/>
  <c r="I193" i="1"/>
  <c r="D223" i="2"/>
  <c r="I149" i="2"/>
  <c r="J118" i="2"/>
  <c r="H239" i="2"/>
  <c r="AH134" i="2"/>
  <c r="G228" i="2"/>
  <c r="AB123" i="2"/>
  <c r="E246" i="2"/>
  <c r="P141" i="2"/>
  <c r="I244" i="2"/>
  <c r="I198" i="2"/>
  <c r="L9" i="3" s="1"/>
  <c r="I202" i="2"/>
  <c r="I170" i="4"/>
  <c r="I162" i="4"/>
  <c r="I154" i="4"/>
  <c r="H199" i="4"/>
  <c r="AH94" i="4"/>
  <c r="E180" i="4"/>
  <c r="D201" i="4"/>
  <c r="J96" i="4"/>
  <c r="D185" i="4"/>
  <c r="J80" i="4"/>
  <c r="Q40" i="4"/>
  <c r="E195" i="4"/>
  <c r="P90" i="4"/>
  <c r="K75" i="4"/>
  <c r="G208" i="4"/>
  <c r="AB103" i="4"/>
  <c r="M185" i="5"/>
  <c r="I212" i="5" s="1"/>
  <c r="M186" i="5"/>
  <c r="D190" i="5"/>
  <c r="J85" i="5"/>
  <c r="D198" i="5"/>
  <c r="J93" i="5"/>
  <c r="D206" i="5"/>
  <c r="J101" i="5"/>
  <c r="M187" i="5"/>
  <c r="M114" i="5"/>
  <c r="I126" i="5"/>
  <c r="D231" i="1"/>
  <c r="J126" i="1"/>
  <c r="D247" i="1"/>
  <c r="J142" i="1"/>
  <c r="E251" i="1"/>
  <c r="P146" i="1"/>
  <c r="E235" i="1"/>
  <c r="P130" i="1"/>
  <c r="H231" i="2"/>
  <c r="AH126" i="2"/>
  <c r="H252" i="2"/>
  <c r="AH147" i="2"/>
  <c r="E249" i="2"/>
  <c r="P144" i="2"/>
  <c r="F219" i="2"/>
  <c r="I169" i="4"/>
  <c r="C196" i="4"/>
  <c r="D91" i="4"/>
  <c r="C192" i="4"/>
  <c r="D87" i="4"/>
  <c r="I153" i="4"/>
  <c r="C180" i="4"/>
  <c r="I149" i="4"/>
  <c r="I134" i="4"/>
  <c r="E8" i="3" s="1"/>
  <c r="E21" i="3" s="1"/>
  <c r="H202" i="4"/>
  <c r="AH97" i="4"/>
  <c r="H190" i="4"/>
  <c r="AH85" i="4"/>
  <c r="D208" i="4"/>
  <c r="J103" i="4"/>
  <c r="D192" i="4"/>
  <c r="J87" i="4"/>
  <c r="D145" i="4"/>
  <c r="P96" i="4"/>
  <c r="E201" i="4"/>
  <c r="D191" i="5"/>
  <c r="J86" i="5"/>
  <c r="D199" i="5"/>
  <c r="J94" i="5"/>
  <c r="I141" i="5"/>
  <c r="G204" i="5"/>
  <c r="AB99" i="5"/>
  <c r="K40" i="5"/>
  <c r="M153" i="4"/>
  <c r="M149" i="4"/>
  <c r="N192" i="1"/>
  <c r="M192" i="1"/>
  <c r="I246" i="1"/>
  <c r="D225" i="1"/>
  <c r="D254" i="1" s="1"/>
  <c r="J120" i="1"/>
  <c r="J131" i="1"/>
  <c r="D236" i="1"/>
  <c r="I236" i="1" s="1"/>
  <c r="J147" i="1"/>
  <c r="D252" i="1"/>
  <c r="I252" i="1" s="1"/>
  <c r="H236" i="1"/>
  <c r="AH131" i="1"/>
  <c r="E238" i="1"/>
  <c r="P133" i="1"/>
  <c r="F219" i="1"/>
  <c r="M191" i="2"/>
  <c r="N191" i="2"/>
  <c r="E252" i="2"/>
  <c r="P147" i="2"/>
  <c r="E248" i="2"/>
  <c r="P143" i="2"/>
  <c r="H213" i="4"/>
  <c r="AH108" i="4"/>
  <c r="H197" i="4"/>
  <c r="AH92" i="4"/>
  <c r="AI75" i="4"/>
  <c r="D207" i="4"/>
  <c r="J102" i="4"/>
  <c r="D195" i="4"/>
  <c r="I195" i="4" s="1"/>
  <c r="J90" i="4"/>
  <c r="E199" i="4"/>
  <c r="P94" i="4"/>
  <c r="I122" i="4"/>
  <c r="I145" i="4" s="1"/>
  <c r="D188" i="5"/>
  <c r="J83" i="5"/>
  <c r="H212" i="5"/>
  <c r="AH107" i="5"/>
  <c r="H213" i="5"/>
  <c r="AH108" i="5"/>
  <c r="D138" i="1"/>
  <c r="C243" i="1"/>
  <c r="N188" i="1"/>
  <c r="M188" i="1"/>
  <c r="L194" i="1"/>
  <c r="G238" i="1"/>
  <c r="AB133" i="1"/>
  <c r="D251" i="1"/>
  <c r="J146" i="1"/>
  <c r="F226" i="1"/>
  <c r="V121" i="1"/>
  <c r="P140" i="1"/>
  <c r="E245" i="1"/>
  <c r="I245" i="1" s="1"/>
  <c r="P124" i="1"/>
  <c r="E229" i="1"/>
  <c r="I188" i="1"/>
  <c r="F241" i="2"/>
  <c r="V136" i="2"/>
  <c r="G232" i="2"/>
  <c r="AB127" i="2"/>
  <c r="E239" i="2"/>
  <c r="P134" i="2"/>
  <c r="I231" i="2"/>
  <c r="F236" i="2"/>
  <c r="V131" i="2"/>
  <c r="I166" i="2"/>
  <c r="I179" i="2"/>
  <c r="I183" i="2"/>
  <c r="I174" i="4"/>
  <c r="I218" i="2"/>
  <c r="H204" i="4"/>
  <c r="AH99" i="4"/>
  <c r="H188" i="4"/>
  <c r="AH83" i="4"/>
  <c r="AG110" i="4"/>
  <c r="H184" i="4"/>
  <c r="AH79" i="4"/>
  <c r="D214" i="4"/>
  <c r="J109" i="4"/>
  <c r="D186" i="4"/>
  <c r="J81" i="4"/>
  <c r="E192" i="4"/>
  <c r="P87" i="4"/>
  <c r="E200" i="4"/>
  <c r="P95" i="4"/>
  <c r="D197" i="5"/>
  <c r="J92" i="5"/>
  <c r="M149" i="5"/>
  <c r="L155" i="5"/>
  <c r="N155" i="5" s="1"/>
  <c r="N149" i="5"/>
  <c r="E215" i="5"/>
  <c r="I198" i="5"/>
  <c r="I179" i="5"/>
  <c r="K114" i="1"/>
  <c r="Q114" i="1"/>
  <c r="I224" i="1"/>
  <c r="E240" i="1"/>
  <c r="P135" i="1"/>
  <c r="E228" i="1"/>
  <c r="P123" i="1"/>
  <c r="H219" i="1"/>
  <c r="I201" i="1"/>
  <c r="I209" i="1"/>
  <c r="I217" i="1"/>
  <c r="F224" i="2"/>
  <c r="V119" i="2"/>
  <c r="I190" i="2"/>
  <c r="I154" i="2"/>
  <c r="D239" i="2"/>
  <c r="J134" i="2"/>
  <c r="M193" i="2"/>
  <c r="N193" i="2"/>
  <c r="E250" i="2"/>
  <c r="P145" i="2"/>
  <c r="I191" i="2"/>
  <c r="L4" i="3" s="1"/>
  <c r="I153" i="2"/>
  <c r="I225" i="2"/>
  <c r="I168" i="2"/>
  <c r="F7" i="3" s="1"/>
  <c r="F20" i="3" s="1"/>
  <c r="I249" i="2"/>
  <c r="N150" i="4"/>
  <c r="M150" i="4"/>
  <c r="I158" i="4"/>
  <c r="M229" i="2"/>
  <c r="H203" i="4"/>
  <c r="AH98" i="4"/>
  <c r="H191" i="4"/>
  <c r="AH86" i="4"/>
  <c r="H187" i="4"/>
  <c r="AH82" i="4"/>
  <c r="D205" i="4"/>
  <c r="J100" i="4"/>
  <c r="E145" i="4"/>
  <c r="E211" i="4"/>
  <c r="P106" i="4"/>
  <c r="D180" i="4"/>
  <c r="F212" i="4"/>
  <c r="V107" i="4"/>
  <c r="H211" i="5"/>
  <c r="AH106" i="5"/>
  <c r="V110" i="5"/>
  <c r="D186" i="5"/>
  <c r="J81" i="5"/>
  <c r="D202" i="5"/>
  <c r="I202" i="5" s="1"/>
  <c r="J97" i="5"/>
  <c r="G210" i="5"/>
  <c r="AB105" i="5"/>
  <c r="AB110" i="5" s="1"/>
  <c r="I122" i="5"/>
  <c r="I136" i="5"/>
  <c r="C234" i="1"/>
  <c r="I234" i="1" s="1"/>
  <c r="D129" i="1"/>
  <c r="G234" i="1"/>
  <c r="AB129" i="1"/>
  <c r="G250" i="1"/>
  <c r="AB145" i="1"/>
  <c r="P134" i="1"/>
  <c r="E239" i="1"/>
  <c r="Q79" i="1"/>
  <c r="I196" i="1"/>
  <c r="I204" i="1"/>
  <c r="I212" i="1"/>
  <c r="H223" i="2"/>
  <c r="AG149" i="2"/>
  <c r="AH118" i="2"/>
  <c r="H247" i="2"/>
  <c r="AH142" i="2"/>
  <c r="F227" i="2"/>
  <c r="V122" i="2"/>
  <c r="E253" i="2"/>
  <c r="I253" i="2" s="1"/>
  <c r="P148" i="2"/>
  <c r="E237" i="2"/>
  <c r="I237" i="2" s="1"/>
  <c r="P132" i="2"/>
  <c r="G223" i="2"/>
  <c r="AA149" i="2"/>
  <c r="AB118" i="2"/>
  <c r="I206" i="2"/>
  <c r="I179" i="4"/>
  <c r="C200" i="4"/>
  <c r="D95" i="4"/>
  <c r="I157" i="4"/>
  <c r="C184" i="4"/>
  <c r="D79" i="4"/>
  <c r="C110" i="4"/>
  <c r="C208" i="4"/>
  <c r="D103" i="4"/>
  <c r="H206" i="4"/>
  <c r="AH101" i="4"/>
  <c r="AH89" i="4"/>
  <c r="H194" i="4"/>
  <c r="J107" i="4"/>
  <c r="D212" i="4"/>
  <c r="D196" i="4"/>
  <c r="J91" i="4"/>
  <c r="K40" i="4"/>
  <c r="E193" i="4"/>
  <c r="P88" i="4"/>
  <c r="E204" i="4"/>
  <c r="P99" i="4"/>
  <c r="G204" i="4"/>
  <c r="AB99" i="4"/>
  <c r="I144" i="5"/>
  <c r="D187" i="5"/>
  <c r="I187" i="5" s="1"/>
  <c r="T4" i="3" s="1"/>
  <c r="T17" i="3" s="1"/>
  <c r="J82" i="5"/>
  <c r="D203" i="5"/>
  <c r="I203" i="5" s="1"/>
  <c r="J98" i="5"/>
  <c r="I185" i="5"/>
  <c r="I186" i="5"/>
  <c r="I191" i="5"/>
  <c r="D184" i="5"/>
  <c r="I110" i="5"/>
  <c r="J79" i="5"/>
  <c r="I199" i="4"/>
  <c r="L155" i="4"/>
  <c r="N155" i="4" s="1"/>
  <c r="I184" i="1"/>
  <c r="C3" i="3"/>
  <c r="I230" i="1"/>
  <c r="H232" i="1"/>
  <c r="AH127" i="1"/>
  <c r="AH149" i="1" s="1"/>
  <c r="H248" i="1"/>
  <c r="AH143" i="1"/>
  <c r="P137" i="1"/>
  <c r="E242" i="1"/>
  <c r="I242" i="1" s="1"/>
  <c r="P121" i="1"/>
  <c r="E226" i="1"/>
  <c r="I226" i="1" s="1"/>
  <c r="O4" i="3" s="1"/>
  <c r="O17" i="3" s="1"/>
  <c r="F237" i="2"/>
  <c r="V132" i="2"/>
  <c r="E236" i="2"/>
  <c r="E254" i="2" s="1"/>
  <c r="P131" i="2"/>
  <c r="P149" i="2" s="1"/>
  <c r="M154" i="4"/>
  <c r="N154" i="4"/>
  <c r="H201" i="4"/>
  <c r="AH96" i="4"/>
  <c r="H185" i="4"/>
  <c r="AH80" i="4"/>
  <c r="D211" i="4"/>
  <c r="J106" i="4"/>
  <c r="D199" i="4"/>
  <c r="J94" i="4"/>
  <c r="D187" i="4"/>
  <c r="I187" i="4" s="1"/>
  <c r="Q4" i="3" s="1"/>
  <c r="Q17" i="3" s="1"/>
  <c r="J82" i="4"/>
  <c r="E191" i="4"/>
  <c r="I191" i="4" s="1"/>
  <c r="P86" i="4"/>
  <c r="I135" i="4"/>
  <c r="N120" i="4"/>
  <c r="M116" i="4"/>
  <c r="M190" i="4"/>
  <c r="F210" i="4"/>
  <c r="F215" i="4" s="1"/>
  <c r="V105" i="4"/>
  <c r="V110" i="4" s="1"/>
  <c r="I207" i="5"/>
  <c r="F225" i="1"/>
  <c r="V120" i="1"/>
  <c r="D142" i="1"/>
  <c r="C247" i="1"/>
  <c r="N159" i="1"/>
  <c r="C30" i="3" s="1"/>
  <c r="C23" i="3"/>
  <c r="C19" i="3" s="1"/>
  <c r="M155" i="1"/>
  <c r="M156" i="1"/>
  <c r="M158" i="1"/>
  <c r="I149" i="1"/>
  <c r="D243" i="1"/>
  <c r="J138" i="1"/>
  <c r="F236" i="1"/>
  <c r="V131" i="1"/>
  <c r="P144" i="1"/>
  <c r="E249" i="1"/>
  <c r="I249" i="1" s="1"/>
  <c r="P128" i="1"/>
  <c r="E233" i="1"/>
  <c r="I233" i="1" s="1"/>
  <c r="O9" i="3" s="1"/>
  <c r="O22" i="3" s="1"/>
  <c r="H227" i="2"/>
  <c r="I227" i="2" s="1"/>
  <c r="AH122" i="2"/>
  <c r="F245" i="2"/>
  <c r="V140" i="2"/>
  <c r="I224" i="2"/>
  <c r="G234" i="2"/>
  <c r="I234" i="2" s="1"/>
  <c r="AB129" i="2"/>
  <c r="D248" i="2"/>
  <c r="J143" i="2"/>
  <c r="E243" i="2"/>
  <c r="P138" i="2"/>
  <c r="L194" i="2"/>
  <c r="I163" i="4"/>
  <c r="I155" i="4"/>
  <c r="H208" i="4"/>
  <c r="AH103" i="4"/>
  <c r="H192" i="4"/>
  <c r="AH87" i="4"/>
  <c r="H145" i="4"/>
  <c r="I176" i="4"/>
  <c r="D202" i="4"/>
  <c r="J97" i="4"/>
  <c r="D190" i="4"/>
  <c r="I190" i="4" s="1"/>
  <c r="J85" i="4"/>
  <c r="AB98" i="4"/>
  <c r="G203" i="4"/>
  <c r="I208" i="5"/>
  <c r="M190" i="5"/>
  <c r="I167" i="5"/>
  <c r="I156" i="5"/>
  <c r="I169" i="5"/>
  <c r="I161" i="5"/>
  <c r="I151" i="5"/>
  <c r="I163" i="5"/>
  <c r="I160" i="5"/>
  <c r="I115" i="5"/>
  <c r="I119" i="5"/>
  <c r="I153" i="5"/>
  <c r="I159" i="5"/>
  <c r="N9" i="3" s="1"/>
  <c r="N22" i="3" s="1"/>
  <c r="I164" i="5"/>
  <c r="I177" i="5"/>
  <c r="I165" i="5"/>
  <c r="I173" i="5"/>
  <c r="I155" i="5"/>
  <c r="I171" i="5"/>
  <c r="I152" i="5"/>
  <c r="N4" i="3" s="1"/>
  <c r="N17" i="3" s="1"/>
  <c r="I168" i="5"/>
  <c r="I172" i="5"/>
  <c r="I127" i="5"/>
  <c r="I157" i="5"/>
  <c r="I188" i="5"/>
  <c r="I123" i="5"/>
  <c r="I184" i="5"/>
  <c r="I124" i="5"/>
  <c r="H9" i="3" s="1"/>
  <c r="H22" i="3" s="1"/>
  <c r="I129" i="5"/>
  <c r="M154" i="1"/>
  <c r="D248" i="1"/>
  <c r="I248" i="1" s="1"/>
  <c r="J143" i="1"/>
  <c r="E244" i="1"/>
  <c r="P139" i="1"/>
  <c r="F232" i="2"/>
  <c r="V127" i="2"/>
  <c r="I194" i="2"/>
  <c r="L5" i="3" s="1"/>
  <c r="I232" i="2"/>
  <c r="E238" i="2"/>
  <c r="I238" i="2" s="1"/>
  <c r="P133" i="2"/>
  <c r="I195" i="2"/>
  <c r="I157" i="2"/>
  <c r="F4" i="3" s="1"/>
  <c r="F17" i="3" s="1"/>
  <c r="I211" i="2"/>
  <c r="I236" i="2"/>
  <c r="I243" i="2"/>
  <c r="I217" i="2"/>
  <c r="I166" i="4"/>
  <c r="I150" i="4"/>
  <c r="I126" i="4"/>
  <c r="E6" i="3" s="1"/>
  <c r="E19" i="3" s="1"/>
  <c r="H207" i="4"/>
  <c r="AH102" i="4"/>
  <c r="Q75" i="4"/>
  <c r="D209" i="4"/>
  <c r="I209" i="4" s="1"/>
  <c r="J104" i="4"/>
  <c r="J88" i="4"/>
  <c r="D193" i="4"/>
  <c r="I193" i="4" s="1"/>
  <c r="J84" i="4"/>
  <c r="D189" i="4"/>
  <c r="I123" i="4"/>
  <c r="E198" i="4"/>
  <c r="P93" i="4"/>
  <c r="E203" i="4"/>
  <c r="P98" i="4"/>
  <c r="P110" i="4" s="1"/>
  <c r="E206" i="4"/>
  <c r="P101" i="4"/>
  <c r="I201" i="4"/>
  <c r="AC75" i="4"/>
  <c r="I162" i="5"/>
  <c r="U110" i="5"/>
  <c r="I197" i="5"/>
  <c r="I143" i="5"/>
  <c r="D239" i="1"/>
  <c r="J134" i="1"/>
  <c r="F253" i="1"/>
  <c r="V148" i="1"/>
  <c r="P138" i="1"/>
  <c r="E243" i="1"/>
  <c r="E184" i="1"/>
  <c r="I200" i="1"/>
  <c r="I6" i="3" s="1"/>
  <c r="I216" i="1"/>
  <c r="F226" i="2"/>
  <c r="F254" i="2" s="1"/>
  <c r="V121" i="2"/>
  <c r="V149" i="2" s="1"/>
  <c r="F253" i="2"/>
  <c r="V148" i="2"/>
  <c r="C228" i="2"/>
  <c r="I228" i="2" s="1"/>
  <c r="D123" i="2"/>
  <c r="D149" i="2" s="1"/>
  <c r="I164" i="2"/>
  <c r="F6" i="3" s="1"/>
  <c r="F19" i="3" s="1"/>
  <c r="F235" i="2"/>
  <c r="V130" i="2"/>
  <c r="E241" i="2"/>
  <c r="P136" i="2"/>
  <c r="I159" i="2"/>
  <c r="I197" i="2"/>
  <c r="M115" i="4"/>
  <c r="C204" i="4"/>
  <c r="D99" i="4"/>
  <c r="I161" i="4"/>
  <c r="E75" i="4"/>
  <c r="H210" i="4"/>
  <c r="AH105" i="4"/>
  <c r="H198" i="4"/>
  <c r="AH93" i="4"/>
  <c r="D200" i="4"/>
  <c r="J95" i="4"/>
  <c r="E196" i="4"/>
  <c r="P91" i="4"/>
  <c r="E212" i="4"/>
  <c r="P107" i="4"/>
  <c r="C210" i="5"/>
  <c r="C215" i="5" s="1"/>
  <c r="D105" i="5"/>
  <c r="D110" i="5" s="1"/>
  <c r="I154" i="5"/>
  <c r="M115" i="5"/>
  <c r="D195" i="5"/>
  <c r="J90" i="5"/>
  <c r="I118" i="5"/>
  <c r="AA110" i="5"/>
  <c r="I174" i="5"/>
  <c r="D145" i="5"/>
  <c r="D192" i="5"/>
  <c r="J87" i="5"/>
  <c r="D196" i="5"/>
  <c r="I196" i="5" s="1"/>
  <c r="J91" i="5"/>
  <c r="M118" i="5"/>
  <c r="D238" i="1"/>
  <c r="I238" i="1" s="1"/>
  <c r="J133" i="1"/>
  <c r="D244" i="1"/>
  <c r="J139" i="1"/>
  <c r="I4" i="3"/>
  <c r="D242" i="2"/>
  <c r="I242" i="2" s="1"/>
  <c r="J137" i="2"/>
  <c r="I225" i="1"/>
  <c r="I241" i="1"/>
  <c r="F243" i="2"/>
  <c r="V138" i="2"/>
  <c r="E240" i="2"/>
  <c r="P135" i="2"/>
  <c r="I136" i="4"/>
  <c r="H205" i="4"/>
  <c r="I205" i="4" s="1"/>
  <c r="AH100" i="4"/>
  <c r="H189" i="4"/>
  <c r="I189" i="4" s="1"/>
  <c r="AH84" i="4"/>
  <c r="E207" i="4"/>
  <c r="I207" i="4" s="1"/>
  <c r="P102" i="4"/>
  <c r="E210" i="4"/>
  <c r="P105" i="4"/>
  <c r="M114" i="4"/>
  <c r="D214" i="5"/>
  <c r="I214" i="5" s="1"/>
  <c r="J109" i="5"/>
  <c r="N154" i="5"/>
  <c r="M154" i="5"/>
  <c r="D204" i="5"/>
  <c r="I204" i="5" s="1"/>
  <c r="J99" i="5"/>
  <c r="I175" i="5"/>
  <c r="F229" i="1"/>
  <c r="I229" i="1" s="1"/>
  <c r="V124" i="1"/>
  <c r="D130" i="1"/>
  <c r="C235" i="1"/>
  <c r="I235" i="1" s="1"/>
  <c r="D146" i="1"/>
  <c r="D149" i="1" s="1"/>
  <c r="C251" i="1"/>
  <c r="I251" i="1" s="1"/>
  <c r="M153" i="1"/>
  <c r="D227" i="1"/>
  <c r="J122" i="1"/>
  <c r="M193" i="1"/>
  <c r="AH145" i="1"/>
  <c r="H250" i="1"/>
  <c r="H254" i="1" s="1"/>
  <c r="V133" i="1"/>
  <c r="F238" i="1"/>
  <c r="P148" i="1"/>
  <c r="E253" i="1"/>
  <c r="I253" i="1" s="1"/>
  <c r="P132" i="1"/>
  <c r="E237" i="1"/>
  <c r="I237" i="1" s="1"/>
  <c r="D233" i="2"/>
  <c r="I233" i="2" s="1"/>
  <c r="R9" i="3" s="1"/>
  <c r="R22" i="3" s="1"/>
  <c r="J128" i="2"/>
  <c r="H251" i="2"/>
  <c r="I251" i="2" s="1"/>
  <c r="AH146" i="2"/>
  <c r="O149" i="2"/>
  <c r="G226" i="2"/>
  <c r="AB121" i="2"/>
  <c r="F246" i="2"/>
  <c r="I246" i="2" s="1"/>
  <c r="V141" i="2"/>
  <c r="U149" i="2"/>
  <c r="E247" i="2"/>
  <c r="I247" i="2" s="1"/>
  <c r="P142" i="2"/>
  <c r="C206" i="4"/>
  <c r="I206" i="4" s="1"/>
  <c r="D101" i="4"/>
  <c r="C202" i="4"/>
  <c r="I202" i="4" s="1"/>
  <c r="D97" i="4"/>
  <c r="AH107" i="4"/>
  <c r="H212" i="4"/>
  <c r="I212" i="4" s="1"/>
  <c r="H196" i="4"/>
  <c r="AH91" i="4"/>
  <c r="AI40" i="4"/>
  <c r="E185" i="4"/>
  <c r="P80" i="4"/>
  <c r="D206" i="4"/>
  <c r="J101" i="4"/>
  <c r="D194" i="4"/>
  <c r="I194" i="4" s="1"/>
  <c r="Q9" i="3" s="1"/>
  <c r="Q22" i="3" s="1"/>
  <c r="J89" i="4"/>
  <c r="E205" i="4"/>
  <c r="P100" i="4"/>
  <c r="E208" i="4"/>
  <c r="P103" i="4"/>
  <c r="E213" i="4"/>
  <c r="P108" i="4"/>
  <c r="G206" i="4"/>
  <c r="G215" i="4" s="1"/>
  <c r="AB101" i="4"/>
  <c r="AB110" i="4" s="1"/>
  <c r="N152" i="4"/>
  <c r="M152" i="4"/>
  <c r="D213" i="5"/>
  <c r="I213" i="5" s="1"/>
  <c r="J108" i="5"/>
  <c r="D189" i="5"/>
  <c r="J84" i="5"/>
  <c r="H209" i="5"/>
  <c r="H215" i="5" s="1"/>
  <c r="AH104" i="5"/>
  <c r="P110" i="5"/>
  <c r="I125" i="5"/>
  <c r="H6" i="3" s="1"/>
  <c r="H19" i="3" s="1"/>
  <c r="I149" i="5"/>
  <c r="D240" i="1"/>
  <c r="I240" i="1" s="1"/>
  <c r="J135" i="1"/>
  <c r="J149" i="1" s="1"/>
  <c r="M190" i="1"/>
  <c r="E248" i="1"/>
  <c r="P143" i="1"/>
  <c r="E232" i="1"/>
  <c r="I232" i="1" s="1"/>
  <c r="P127" i="1"/>
  <c r="I197" i="1"/>
  <c r="I205" i="1"/>
  <c r="I7" i="3" s="1"/>
  <c r="I213" i="1"/>
  <c r="D235" i="2"/>
  <c r="I235" i="2" s="1"/>
  <c r="J130" i="2"/>
  <c r="I188" i="2"/>
  <c r="I226" i="2"/>
  <c r="I227" i="1"/>
  <c r="I244" i="1"/>
  <c r="M189" i="2"/>
  <c r="M194" i="2" s="1"/>
  <c r="N189" i="2"/>
  <c r="E242" i="2"/>
  <c r="P137" i="2"/>
  <c r="I165" i="2"/>
  <c r="I239" i="2"/>
  <c r="I241" i="2"/>
  <c r="I176" i="2"/>
  <c r="I250" i="2"/>
  <c r="I252" i="2"/>
  <c r="I210" i="2"/>
  <c r="L8" i="3" s="1"/>
  <c r="I205" i="2"/>
  <c r="I177" i="4"/>
  <c r="I130" i="4"/>
  <c r="E7" i="3" s="1"/>
  <c r="E20" i="3" s="1"/>
  <c r="H211" i="4"/>
  <c r="I211" i="4" s="1"/>
  <c r="AH106" i="4"/>
  <c r="H195" i="4"/>
  <c r="AH90" i="4"/>
  <c r="J108" i="4"/>
  <c r="D213" i="4"/>
  <c r="D197" i="4"/>
  <c r="I197" i="4" s="1"/>
  <c r="J92" i="4"/>
  <c r="E190" i="4"/>
  <c r="P85" i="4"/>
  <c r="I185" i="4"/>
  <c r="M117" i="4"/>
  <c r="N150" i="5"/>
  <c r="M150" i="5"/>
  <c r="M151" i="5"/>
  <c r="N151" i="5"/>
  <c r="F215" i="5"/>
  <c r="D194" i="5"/>
  <c r="I194" i="5" s="1"/>
  <c r="T9" i="3" s="1"/>
  <c r="T22" i="3" s="1"/>
  <c r="J89" i="5"/>
  <c r="D210" i="5"/>
  <c r="J105" i="5"/>
  <c r="N152" i="5"/>
  <c r="M152" i="5"/>
  <c r="I114" i="5"/>
  <c r="I120" i="5"/>
  <c r="I195" i="5"/>
  <c r="I131" i="5"/>
  <c r="V123" i="1"/>
  <c r="V149" i="1" s="1"/>
  <c r="F228" i="1"/>
  <c r="I228" i="1" s="1"/>
  <c r="G226" i="1"/>
  <c r="G254" i="1" s="1"/>
  <c r="AB121" i="1"/>
  <c r="G242" i="1"/>
  <c r="AB137" i="1"/>
  <c r="P142" i="1"/>
  <c r="E247" i="1"/>
  <c r="P126" i="1"/>
  <c r="E231" i="1"/>
  <c r="I231" i="1" s="1"/>
  <c r="P122" i="1"/>
  <c r="E227" i="1"/>
  <c r="P118" i="1"/>
  <c r="P149" i="1" s="1"/>
  <c r="O149" i="1"/>
  <c r="E223" i="1"/>
  <c r="I192" i="1"/>
  <c r="I208" i="1"/>
  <c r="I8" i="3" s="1"/>
  <c r="D229" i="2"/>
  <c r="I229" i="2" s="1"/>
  <c r="J124" i="2"/>
  <c r="AC114" i="2"/>
  <c r="G230" i="2"/>
  <c r="I230" i="2" s="1"/>
  <c r="AB125" i="2"/>
  <c r="H248" i="2"/>
  <c r="I248" i="2" s="1"/>
  <c r="AH143" i="2"/>
  <c r="AB149" i="1"/>
  <c r="D240" i="2"/>
  <c r="I240" i="2" s="1"/>
  <c r="J135" i="2"/>
  <c r="E245" i="2"/>
  <c r="I245" i="2" s="1"/>
  <c r="P140" i="2"/>
  <c r="C149" i="2"/>
  <c r="G229" i="2"/>
  <c r="AB124" i="2"/>
  <c r="I165" i="4"/>
  <c r="C188" i="4"/>
  <c r="I188" i="4" s="1"/>
  <c r="D83" i="4"/>
  <c r="I173" i="4"/>
  <c r="H214" i="4"/>
  <c r="I214" i="4" s="1"/>
  <c r="AH109" i="4"/>
  <c r="H186" i="4"/>
  <c r="I186" i="4" s="1"/>
  <c r="AH81" i="4"/>
  <c r="D204" i="4"/>
  <c r="J99" i="4"/>
  <c r="D188" i="4"/>
  <c r="J83" i="4"/>
  <c r="D184" i="4"/>
  <c r="D215" i="4" s="1"/>
  <c r="I110" i="4"/>
  <c r="J79" i="4"/>
  <c r="P104" i="4"/>
  <c r="E209" i="4"/>
  <c r="E215" i="4" s="1"/>
  <c r="G210" i="4"/>
  <c r="AB105" i="4"/>
  <c r="F213" i="4"/>
  <c r="I213" i="4" s="1"/>
  <c r="V108" i="4"/>
  <c r="I170" i="5"/>
  <c r="M116" i="5"/>
  <c r="I137" i="5"/>
  <c r="M117" i="5"/>
  <c r="I142" i="5"/>
  <c r="M153" i="5"/>
  <c r="N153" i="5"/>
  <c r="G215" i="5"/>
  <c r="I190" i="5"/>
  <c r="I192" i="5"/>
  <c r="I201" i="5"/>
  <c r="I189" i="5"/>
  <c r="I203" i="4"/>
  <c r="AH110" i="5"/>
  <c r="I138" i="5"/>
  <c r="I199" i="5"/>
  <c r="I139" i="5"/>
  <c r="M159" i="2"/>
  <c r="R7" i="3" l="1"/>
  <c r="R20" i="3" s="1"/>
  <c r="R8" i="3"/>
  <c r="R21" i="3" s="1"/>
  <c r="L18" i="3"/>
  <c r="O5" i="3"/>
  <c r="O18" i="3" s="1"/>
  <c r="Q5" i="3"/>
  <c r="Q18" i="3" s="1"/>
  <c r="R6" i="3"/>
  <c r="R19" i="3" s="1"/>
  <c r="F254" i="1"/>
  <c r="I219" i="2"/>
  <c r="L3" i="3"/>
  <c r="M159" i="1"/>
  <c r="R5" i="3"/>
  <c r="R18" i="3" s="1"/>
  <c r="C16" i="3"/>
  <c r="C10" i="3"/>
  <c r="D215" i="5"/>
  <c r="I184" i="4"/>
  <c r="C215" i="4"/>
  <c r="AB149" i="2"/>
  <c r="AH149" i="2"/>
  <c r="AH110" i="4"/>
  <c r="M194" i="1"/>
  <c r="I206" i="5"/>
  <c r="I178" i="5"/>
  <c r="I121" i="5"/>
  <c r="H5" i="3" s="1"/>
  <c r="H18" i="3" s="1"/>
  <c r="I209" i="5"/>
  <c r="T8" i="3" s="1"/>
  <c r="T21" i="3" s="1"/>
  <c r="E10" i="3"/>
  <c r="E16" i="3"/>
  <c r="E5" i="3"/>
  <c r="E18" i="3" s="1"/>
  <c r="I158" i="5"/>
  <c r="N5" i="3" s="1"/>
  <c r="N18" i="3" s="1"/>
  <c r="J110" i="4"/>
  <c r="E254" i="1"/>
  <c r="T6" i="3"/>
  <c r="T19" i="3" s="1"/>
  <c r="I204" i="4"/>
  <c r="N194" i="2"/>
  <c r="L23" i="3"/>
  <c r="L21" i="3" s="1"/>
  <c r="C22" i="3"/>
  <c r="I208" i="4"/>
  <c r="I184" i="2"/>
  <c r="F3" i="3"/>
  <c r="M155" i="5"/>
  <c r="H215" i="4"/>
  <c r="I134" i="5"/>
  <c r="I180" i="4"/>
  <c r="K3" i="3"/>
  <c r="I192" i="4"/>
  <c r="I116" i="5"/>
  <c r="H3" i="3" s="1"/>
  <c r="D254" i="2"/>
  <c r="K4" i="3"/>
  <c r="K17" i="3" s="1"/>
  <c r="I210" i="4"/>
  <c r="Q8" i="3" s="1"/>
  <c r="Q21" i="3" s="1"/>
  <c r="I130" i="5"/>
  <c r="I250" i="1"/>
  <c r="N6" i="3"/>
  <c r="N19" i="3" s="1"/>
  <c r="K7" i="3"/>
  <c r="K20" i="3" s="1"/>
  <c r="J110" i="5"/>
  <c r="G254" i="2"/>
  <c r="H254" i="2"/>
  <c r="O6" i="3"/>
  <c r="O19" i="3" s="1"/>
  <c r="L17" i="3"/>
  <c r="I223" i="1"/>
  <c r="I243" i="1"/>
  <c r="O8" i="3" s="1"/>
  <c r="O21" i="3" s="1"/>
  <c r="C254" i="2"/>
  <c r="I133" i="5"/>
  <c r="H8" i="3" s="1"/>
  <c r="H21" i="3" s="1"/>
  <c r="M120" i="5"/>
  <c r="I193" i="5"/>
  <c r="T5" i="3" s="1"/>
  <c r="T18" i="3" s="1"/>
  <c r="L7" i="3"/>
  <c r="L20" i="3" s="1"/>
  <c r="I5" i="3"/>
  <c r="I18" i="3" s="1"/>
  <c r="K6" i="3"/>
  <c r="K19" i="3" s="1"/>
  <c r="C17" i="3"/>
  <c r="C20" i="3"/>
  <c r="R4" i="3"/>
  <c r="R17" i="3" s="1"/>
  <c r="M120" i="4"/>
  <c r="I17" i="3"/>
  <c r="I210" i="5"/>
  <c r="T3" i="3"/>
  <c r="N7" i="3"/>
  <c r="N20" i="3" s="1"/>
  <c r="I247" i="1"/>
  <c r="D110" i="4"/>
  <c r="I200" i="4"/>
  <c r="Q7" i="3" s="1"/>
  <c r="Q20" i="3" s="1"/>
  <c r="C254" i="1"/>
  <c r="I219" i="1"/>
  <c r="I3" i="3"/>
  <c r="N194" i="1"/>
  <c r="I23" i="3"/>
  <c r="I22" i="3" s="1"/>
  <c r="M155" i="4"/>
  <c r="I196" i="4"/>
  <c r="Q6" i="3" s="1"/>
  <c r="Q19" i="3" s="1"/>
  <c r="I223" i="2"/>
  <c r="I135" i="5"/>
  <c r="I117" i="5"/>
  <c r="H4" i="3" s="1"/>
  <c r="H17" i="3" s="1"/>
  <c r="I140" i="5"/>
  <c r="I176" i="5"/>
  <c r="N8" i="3" s="1"/>
  <c r="N21" i="3" s="1"/>
  <c r="I132" i="5"/>
  <c r="I128" i="5"/>
  <c r="H7" i="3" s="1"/>
  <c r="H20" i="3" s="1"/>
  <c r="I166" i="5"/>
  <c r="K5" i="3"/>
  <c r="K18" i="3" s="1"/>
  <c r="L22" i="3"/>
  <c r="J149" i="2"/>
  <c r="I200" i="5"/>
  <c r="T7" i="3" s="1"/>
  <c r="T20" i="3" s="1"/>
  <c r="I150" i="5"/>
  <c r="I180" i="5" s="1"/>
  <c r="L19" i="3"/>
  <c r="F5" i="3"/>
  <c r="F18" i="3" s="1"/>
  <c r="I239" i="1"/>
  <c r="O7" i="3" s="1"/>
  <c r="O20" i="3" s="1"/>
  <c r="K8" i="3"/>
  <c r="K21" i="3" s="1"/>
  <c r="C18" i="3"/>
  <c r="C21" i="3"/>
  <c r="H10" i="3" l="1"/>
  <c r="H16" i="3"/>
  <c r="I10" i="3"/>
  <c r="I16" i="3"/>
  <c r="T10" i="3"/>
  <c r="T16" i="3"/>
  <c r="I254" i="1"/>
  <c r="O3" i="3"/>
  <c r="I215" i="4"/>
  <c r="Q3" i="3"/>
  <c r="L10" i="3"/>
  <c r="L16" i="3"/>
  <c r="I145" i="5"/>
  <c r="I215" i="5"/>
  <c r="K16" i="3"/>
  <c r="K10" i="3"/>
  <c r="N3" i="3"/>
  <c r="F10" i="3"/>
  <c r="F16" i="3"/>
  <c r="I19" i="3"/>
  <c r="I20" i="3"/>
  <c r="I254" i="2"/>
  <c r="R3" i="3"/>
  <c r="C31" i="3"/>
  <c r="F31" i="3"/>
  <c r="I21" i="3"/>
  <c r="N10" i="3" l="1"/>
  <c r="N16" i="3"/>
  <c r="O16" i="3"/>
  <c r="O10" i="3"/>
  <c r="R16" i="3"/>
  <c r="R10" i="3"/>
  <c r="Q10" i="3"/>
  <c r="Q16" i="3"/>
</calcChain>
</file>

<file path=xl/sharedStrings.xml><?xml version="1.0" encoding="utf-8"?>
<sst xmlns="http://schemas.openxmlformats.org/spreadsheetml/2006/main" count="2530" uniqueCount="73">
  <si>
    <t>Montreal</t>
  </si>
  <si>
    <t>Abitibi</t>
  </si>
  <si>
    <t>Mauricie</t>
  </si>
  <si>
    <t>Estrie</t>
  </si>
  <si>
    <t>Québec</t>
  </si>
  <si>
    <t>Saguenay</t>
  </si>
  <si>
    <t>Type</t>
  </si>
  <si>
    <t>Diamètre</t>
  </si>
  <si>
    <t>Coût moyen $/m</t>
  </si>
  <si>
    <t>Coût moyen pondéré $/m</t>
  </si>
  <si>
    <t>Longueur (m)</t>
  </si>
  <si>
    <t>Plastique</t>
  </si>
  <si>
    <t>Acier</t>
  </si>
  <si>
    <t/>
  </si>
  <si>
    <t>Longueur</t>
  </si>
  <si>
    <t>Valeur - 2012</t>
  </si>
  <si>
    <t>Valeur 2012 / m</t>
  </si>
  <si>
    <t>Total</t>
  </si>
  <si>
    <t>Intercepte Zéro</t>
  </si>
  <si>
    <t>Accès</t>
  </si>
  <si>
    <t>Capacité</t>
  </si>
  <si>
    <t>Tarif</t>
  </si>
  <si>
    <t>Allocation Accès</t>
  </si>
  <si>
    <r>
      <t>D</t>
    </r>
    <r>
      <rPr>
        <vertAlign val="subscript"/>
        <sz val="10"/>
        <rFont val="Arial"/>
        <family val="2"/>
      </rPr>
      <t>1</t>
    </r>
  </si>
  <si>
    <r>
      <t>D</t>
    </r>
    <r>
      <rPr>
        <vertAlign val="subscript"/>
        <sz val="10"/>
        <rFont val="Arial"/>
        <family val="2"/>
      </rPr>
      <t>1R</t>
    </r>
  </si>
  <si>
    <t>Allocation Capacité</t>
  </si>
  <si>
    <t>Globale</t>
  </si>
  <si>
    <t>Branchement</t>
  </si>
  <si>
    <t>$</t>
  </si>
  <si>
    <t>Minimum System</t>
  </si>
  <si>
    <t>Montréal</t>
  </si>
  <si>
    <t>Total - pondéré</t>
  </si>
  <si>
    <t>Région</t>
  </si>
  <si>
    <t>Valeur</t>
  </si>
  <si>
    <t>Valeur relative</t>
  </si>
  <si>
    <t>D1</t>
  </si>
  <si>
    <t>D3</t>
  </si>
  <si>
    <t>D4</t>
  </si>
  <si>
    <t>D5</t>
  </si>
  <si>
    <t>DRT</t>
  </si>
  <si>
    <t>$ /Accès par branchement</t>
  </si>
  <si>
    <t>4. Attribution de l'accès en fonction du nombre de Branchements</t>
  </si>
  <si>
    <t>5a. Attribution de la capacité selon la CA (DQM)</t>
  </si>
  <si>
    <t>Distribution + Alimentation</t>
  </si>
  <si>
    <t>$ / capacité</t>
  </si>
  <si>
    <r>
      <t>Paliers (m</t>
    </r>
    <r>
      <rPr>
        <vertAlign val="superscript"/>
        <sz val="10"/>
        <color theme="0"/>
        <rFont val="Arial"/>
        <family val="2"/>
      </rPr>
      <t>3</t>
    </r>
    <r>
      <rPr>
        <sz val="10"/>
        <color theme="0"/>
        <rFont val="Arial"/>
        <family val="2"/>
      </rPr>
      <t>/an)</t>
    </r>
  </si>
  <si>
    <t>0 - 3 650</t>
  </si>
  <si>
    <t>3 650 - 36 500</t>
  </si>
  <si>
    <t>36 500 et +</t>
  </si>
  <si>
    <t>Coût moyen</t>
  </si>
  <si>
    <t>Accès, par branchement</t>
  </si>
  <si>
    <r>
      <t>Capacité par m</t>
    </r>
    <r>
      <rPr>
        <vertAlign val="superscript"/>
        <sz val="11"/>
        <color theme="1"/>
        <rFont val="Calibri"/>
        <family val="2"/>
        <scheme val="minor"/>
      </rPr>
      <t>3</t>
    </r>
  </si>
  <si>
    <t>Coût moyen global</t>
  </si>
  <si>
    <t>Longueur Région</t>
  </si>
  <si>
    <t>Intercepte Global</t>
  </si>
  <si>
    <t>Accès Global</t>
  </si>
  <si>
    <t>Capacité Global</t>
  </si>
  <si>
    <r>
      <t>Région - % Accès</t>
    </r>
    <r>
      <rPr>
        <vertAlign val="superscript"/>
        <sz val="10"/>
        <color theme="0"/>
        <rFont val="Arial"/>
        <family val="2"/>
      </rPr>
      <t>1</t>
    </r>
  </si>
  <si>
    <r>
      <t>Global - % Accès</t>
    </r>
    <r>
      <rPr>
        <vertAlign val="superscript"/>
        <sz val="10"/>
        <color theme="0"/>
        <rFont val="Arial"/>
        <family val="2"/>
      </rPr>
      <t>2</t>
    </r>
  </si>
  <si>
    <r>
      <t>Global* - % Accès</t>
    </r>
    <r>
      <rPr>
        <vertAlign val="superscript"/>
        <sz val="10"/>
        <color theme="0"/>
        <rFont val="Arial"/>
        <family val="2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</si>
  <si>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Calcul régional de l'intercepte et de la valeur du réseau avec allocation régionale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</si>
  <si>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Calcul global de l'intercepte et de la valeur du réseau avec allocation globale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</si>
  <si>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Calcul global de l'intercepte et de la valeur du réseau avec allocation régionale</t>
    </r>
  </si>
  <si>
    <r>
      <t>Région - % Capacité</t>
    </r>
    <r>
      <rPr>
        <vertAlign val="superscript"/>
        <sz val="10"/>
        <color theme="0"/>
        <rFont val="Arial"/>
        <family val="2"/>
      </rPr>
      <t>1</t>
    </r>
  </si>
  <si>
    <r>
      <t>Global - % Capacité</t>
    </r>
    <r>
      <rPr>
        <vertAlign val="superscript"/>
        <sz val="10"/>
        <color theme="0"/>
        <rFont val="Arial"/>
        <family val="2"/>
      </rPr>
      <t>2</t>
    </r>
  </si>
  <si>
    <r>
      <t>Global* - % Capacité</t>
    </r>
    <r>
      <rPr>
        <vertAlign val="superscript"/>
        <sz val="10"/>
        <color theme="0"/>
        <rFont val="Arial"/>
        <family val="2"/>
      </rPr>
      <t>3</t>
    </r>
  </si>
  <si>
    <r>
      <t>Région - % CONDPRIND</t>
    </r>
    <r>
      <rPr>
        <vertAlign val="superscript"/>
        <sz val="10"/>
        <color theme="0"/>
        <rFont val="Arial"/>
        <family val="2"/>
      </rPr>
      <t>1</t>
    </r>
  </si>
  <si>
    <r>
      <t>Global - % CONDPRIND</t>
    </r>
    <r>
      <rPr>
        <vertAlign val="superscript"/>
        <sz val="10"/>
        <color theme="0"/>
        <rFont val="Arial"/>
        <family val="2"/>
      </rPr>
      <t>2</t>
    </r>
  </si>
  <si>
    <r>
      <t>Global - % CONDPRIND</t>
    </r>
    <r>
      <rPr>
        <vertAlign val="superscript"/>
        <sz val="10"/>
        <color theme="0"/>
        <rFont val="Arial"/>
        <family val="2"/>
      </rPr>
      <t>3</t>
    </r>
  </si>
  <si>
    <r>
      <t>Région</t>
    </r>
    <r>
      <rPr>
        <vertAlign val="superscript"/>
        <sz val="10"/>
        <color theme="0"/>
        <rFont val="Arial"/>
        <family val="2"/>
      </rPr>
      <t>1</t>
    </r>
  </si>
  <si>
    <r>
      <t>Global</t>
    </r>
    <r>
      <rPr>
        <vertAlign val="superscript"/>
        <sz val="10"/>
        <color theme="0"/>
        <rFont val="Arial"/>
        <family val="2"/>
      </rPr>
      <t>2</t>
    </r>
  </si>
  <si>
    <r>
      <t>Global</t>
    </r>
    <r>
      <rPr>
        <vertAlign val="superscript"/>
        <sz val="10"/>
        <color theme="0"/>
        <rFont val="Arial"/>
        <family val="2"/>
      </rPr>
      <t>3</t>
    </r>
  </si>
  <si>
    <t>Système Minimal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</si>
</sst>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$&quot;"/>
    <numFmt numFmtId="165" formatCode="0.000%"/>
    <numFmt numFmtId="166" formatCode="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8">
    <xf numFmtId="0" fontId="0" fillId="0" borderId="0" xfId="0"/>
    <xf numFmtId="0" fontId="1" fillId="0" borderId="0" xfId="1"/>
    <xf numFmtId="0" fontId="3" fillId="0" borderId="0" xfId="2" applyFont="1" applyAlignment="1">
      <alignment horizontal="center" wrapText="1"/>
    </xf>
    <xf numFmtId="0" fontId="3" fillId="0" borderId="0" xfId="2" applyFont="1"/>
    <xf numFmtId="0" fontId="3" fillId="0" borderId="0" xfId="2"/>
    <xf numFmtId="3" fontId="3" fillId="0" borderId="0" xfId="2" applyNumberFormat="1"/>
    <xf numFmtId="0" fontId="0" fillId="0" borderId="0" xfId="0" applyNumberFormat="1"/>
    <xf numFmtId="0" fontId="3" fillId="0" borderId="0" xfId="2" quotePrefix="1" applyNumberFormat="1"/>
    <xf numFmtId="164" fontId="3" fillId="0" borderId="0" xfId="2" applyNumberFormat="1"/>
    <xf numFmtId="0" fontId="4" fillId="2" borderId="0" xfId="2" applyFont="1" applyFill="1"/>
    <xf numFmtId="3" fontId="4" fillId="2" borderId="0" xfId="2" applyNumberFormat="1" applyFont="1" applyFill="1"/>
    <xf numFmtId="164" fontId="4" fillId="2" borderId="0" xfId="2" applyNumberFormat="1" applyFont="1" applyFill="1"/>
    <xf numFmtId="0" fontId="2" fillId="3" borderId="0" xfId="0" applyFont="1" applyFill="1"/>
    <xf numFmtId="0" fontId="3" fillId="4" borderId="1" xfId="2" applyNumberFormat="1" applyFont="1" applyFill="1" applyBorder="1" applyAlignment="1"/>
    <xf numFmtId="0" fontId="3" fillId="4" borderId="2" xfId="2" quotePrefix="1" applyNumberFormat="1" applyFont="1" applyFill="1" applyBorder="1" applyAlignment="1"/>
    <xf numFmtId="3" fontId="3" fillId="4" borderId="2" xfId="2" applyNumberFormat="1" applyFont="1" applyFill="1" applyBorder="1" applyAlignment="1"/>
    <xf numFmtId="165" fontId="3" fillId="4" borderId="2" xfId="2" applyNumberFormat="1" applyFont="1" applyFill="1" applyBorder="1" applyAlignment="1"/>
    <xf numFmtId="0" fontId="3" fillId="0" borderId="1" xfId="2" applyNumberFormat="1" applyFont="1" applyBorder="1" applyAlignment="1"/>
    <xf numFmtId="0" fontId="3" fillId="0" borderId="2" xfId="2" quotePrefix="1" applyNumberFormat="1" applyFont="1" applyBorder="1" applyAlignment="1"/>
    <xf numFmtId="3" fontId="3" fillId="0" borderId="2" xfId="2" applyNumberFormat="1" applyFont="1" applyBorder="1" applyAlignment="1"/>
    <xf numFmtId="165" fontId="3" fillId="0" borderId="2" xfId="2" applyNumberFormat="1" applyFont="1" applyBorder="1" applyAlignment="1"/>
    <xf numFmtId="0" fontId="4" fillId="2" borderId="1" xfId="2" applyNumberFormat="1" applyFont="1" applyFill="1" applyBorder="1" applyAlignment="1"/>
    <xf numFmtId="0" fontId="4" fillId="2" borderId="2" xfId="2" applyNumberFormat="1" applyFont="1" applyFill="1" applyBorder="1" applyAlignment="1"/>
    <xf numFmtId="3" fontId="4" fillId="2" borderId="2" xfId="2" applyNumberFormat="1" applyFont="1" applyFill="1" applyBorder="1" applyAlignment="1"/>
    <xf numFmtId="9" fontId="4" fillId="2" borderId="2" xfId="2" applyNumberFormat="1" applyFont="1" applyFill="1" applyBorder="1" applyAlignment="1"/>
    <xf numFmtId="9" fontId="0" fillId="0" borderId="0" xfId="0" applyNumberFormat="1"/>
    <xf numFmtId="166" fontId="0" fillId="0" borderId="0" xfId="0" applyNumberFormat="1"/>
    <xf numFmtId="3" fontId="3" fillId="4" borderId="2" xfId="2" quotePrefix="1" applyNumberFormat="1" applyFont="1" applyFill="1" applyBorder="1" applyAlignment="1"/>
    <xf numFmtId="3" fontId="3" fillId="0" borderId="2" xfId="2" quotePrefix="1" applyNumberFormat="1" applyFont="1" applyBorder="1" applyAlignment="1"/>
    <xf numFmtId="3" fontId="0" fillId="0" borderId="0" xfId="0" applyNumberFormat="1"/>
    <xf numFmtId="165" fontId="0" fillId="0" borderId="0" xfId="0" applyNumberForma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4" fillId="2" borderId="2" xfId="2" applyNumberFormat="1" applyFont="1" applyFill="1" applyBorder="1" applyAlignment="1"/>
    <xf numFmtId="164" fontId="3" fillId="4" borderId="2" xfId="2" quotePrefix="1" applyNumberFormat="1" applyFont="1" applyFill="1" applyBorder="1" applyAlignment="1"/>
    <xf numFmtId="164" fontId="3" fillId="0" borderId="2" xfId="2" quotePrefix="1" applyNumberFormat="1" applyFont="1" applyBorder="1" applyAlignment="1"/>
    <xf numFmtId="0" fontId="7" fillId="3" borderId="0" xfId="0" applyFont="1" applyFill="1" applyAlignment="1">
      <alignment wrapText="1"/>
    </xf>
    <xf numFmtId="9" fontId="4" fillId="2" borderId="1" xfId="2" applyNumberFormat="1" applyFont="1" applyFill="1" applyBorder="1" applyAlignment="1"/>
    <xf numFmtId="0" fontId="0" fillId="5" borderId="0" xfId="0" applyFill="1"/>
    <xf numFmtId="0" fontId="0" fillId="6" borderId="0" xfId="0" applyFill="1"/>
    <xf numFmtId="0" fontId="8" fillId="5" borderId="0" xfId="0" applyFont="1" applyFill="1"/>
    <xf numFmtId="167" fontId="8" fillId="5" borderId="0" xfId="0" applyNumberFormat="1" applyFont="1" applyFill="1"/>
    <xf numFmtId="0" fontId="8" fillId="6" borderId="0" xfId="0" applyFont="1" applyFill="1"/>
    <xf numFmtId="167" fontId="8" fillId="6" borderId="0" xfId="0" applyNumberFormat="1" applyFont="1" applyFill="1"/>
    <xf numFmtId="3" fontId="8" fillId="5" borderId="0" xfId="0" applyNumberFormat="1" applyFont="1" applyFill="1"/>
    <xf numFmtId="3" fontId="8" fillId="6" borderId="0" xfId="0" applyNumberFormat="1" applyFont="1" applyFill="1"/>
    <xf numFmtId="3" fontId="4" fillId="2" borderId="1" xfId="2" applyNumberFormat="1" applyFont="1" applyFill="1" applyBorder="1" applyAlignment="1"/>
    <xf numFmtId="0" fontId="7" fillId="3" borderId="0" xfId="0" applyFont="1" applyFill="1" applyAlignment="1">
      <alignment horizontal="center" wrapText="1"/>
    </xf>
    <xf numFmtId="0" fontId="0" fillId="6" borderId="0" xfId="0" applyFill="1" applyAlignment="1">
      <alignment wrapText="1"/>
    </xf>
    <xf numFmtId="3" fontId="0" fillId="6" borderId="0" xfId="0" applyNumberFormat="1" applyFill="1"/>
    <xf numFmtId="3" fontId="0" fillId="5" borderId="0" xfId="0" applyNumberFormat="1" applyFill="1"/>
    <xf numFmtId="0" fontId="0" fillId="0" borderId="0" xfId="0" applyAlignment="1">
      <alignment horizontal="center" wrapText="1"/>
    </xf>
    <xf numFmtId="0" fontId="10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Avertissement" xfId="1" builtinId="1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view="pageBreakPreview" topLeftCell="B1" zoomScale="85" zoomScaleNormal="100" zoomScaleSheetLayoutView="85" workbookViewId="0">
      <selection activeCell="J40" sqref="J40"/>
    </sheetView>
  </sheetViews>
  <sheetFormatPr baseColWidth="10" defaultRowHeight="15" x14ac:dyDescent="0.25"/>
  <cols>
    <col min="1" max="1" width="8.28515625" customWidth="1"/>
    <col min="2" max="2" width="14.28515625" customWidth="1"/>
    <col min="3" max="20" width="12.7109375" customWidth="1"/>
  </cols>
  <sheetData>
    <row r="1" spans="1:20" x14ac:dyDescent="0.25">
      <c r="C1" s="55" t="s">
        <v>18</v>
      </c>
      <c r="D1" s="56"/>
      <c r="E1" s="57"/>
      <c r="F1" s="55" t="s">
        <v>72</v>
      </c>
      <c r="G1" s="56"/>
      <c r="H1" s="57"/>
      <c r="I1" s="55" t="s">
        <v>18</v>
      </c>
      <c r="J1" s="56"/>
      <c r="K1" s="57"/>
      <c r="L1" s="55" t="s">
        <v>72</v>
      </c>
      <c r="M1" s="56"/>
      <c r="N1" s="57"/>
      <c r="O1" s="55" t="s">
        <v>18</v>
      </c>
      <c r="P1" s="56"/>
      <c r="Q1" s="57"/>
      <c r="R1" s="55" t="s">
        <v>72</v>
      </c>
      <c r="S1" s="56"/>
      <c r="T1" s="57"/>
    </row>
    <row r="2" spans="1:20" ht="27.75" x14ac:dyDescent="0.25">
      <c r="A2" s="36" t="s">
        <v>21</v>
      </c>
      <c r="B2" s="36" t="s">
        <v>45</v>
      </c>
      <c r="C2" s="36" t="s">
        <v>57</v>
      </c>
      <c r="D2" s="36" t="s">
        <v>58</v>
      </c>
      <c r="E2" s="36" t="s">
        <v>59</v>
      </c>
      <c r="F2" s="36" t="s">
        <v>57</v>
      </c>
      <c r="G2" s="36" t="s">
        <v>58</v>
      </c>
      <c r="H2" s="36" t="s">
        <v>59</v>
      </c>
      <c r="I2" s="36" t="s">
        <v>63</v>
      </c>
      <c r="J2" s="36" t="s">
        <v>64</v>
      </c>
      <c r="K2" s="36" t="s">
        <v>65</v>
      </c>
      <c r="L2" s="36" t="s">
        <v>63</v>
      </c>
      <c r="M2" s="36" t="s">
        <v>64</v>
      </c>
      <c r="N2" s="36" t="s">
        <v>65</v>
      </c>
      <c r="O2" s="36" t="s">
        <v>66</v>
      </c>
      <c r="P2" s="36" t="s">
        <v>67</v>
      </c>
      <c r="Q2" s="36" t="s">
        <v>68</v>
      </c>
      <c r="R2" s="36" t="s">
        <v>66</v>
      </c>
      <c r="S2" s="36" t="s">
        <v>67</v>
      </c>
      <c r="T2" s="36" t="s">
        <v>68</v>
      </c>
    </row>
    <row r="3" spans="1:20" x14ac:dyDescent="0.25">
      <c r="A3" s="40" t="s">
        <v>35</v>
      </c>
      <c r="B3" s="40" t="s">
        <v>46</v>
      </c>
      <c r="C3" s="41">
        <f>SUM('Intercepte Zéro'!I153:I155)</f>
        <v>0.58032735666422131</v>
      </c>
      <c r="D3" s="41">
        <v>0.63119517750951248</v>
      </c>
      <c r="E3" s="41">
        <f>SUM('Global - Alloc Région IZ'!I114:I116)</f>
        <v>0.59243841269259145</v>
      </c>
      <c r="F3" s="41">
        <f>SUM('Minimum System'!I153:I155)</f>
        <v>0.58032735666422131</v>
      </c>
      <c r="G3" s="41">
        <v>0.63119517750951248</v>
      </c>
      <c r="H3" s="41">
        <f>SUM('Global - Alloc Région MS'!I114:I116)</f>
        <v>0.59243841269259145</v>
      </c>
      <c r="I3" s="41">
        <f>SUM('Intercepte Zéro'!I188:I190)</f>
        <v>4.9807424986798736E-2</v>
      </c>
      <c r="J3" s="41">
        <v>4.9699892849733106E-2</v>
      </c>
      <c r="K3" s="41">
        <f>SUM('Global - Alloc Région IZ'!I149:I151)</f>
        <v>5.2655044917170664E-2</v>
      </c>
      <c r="L3" s="41">
        <f>SUM('Minimum System'!I188:I190)</f>
        <v>0</v>
      </c>
      <c r="M3" s="41">
        <v>0</v>
      </c>
      <c r="N3" s="41">
        <f>SUM('Global - Alloc Région MS'!I149:I151)</f>
        <v>0</v>
      </c>
      <c r="O3" s="41">
        <f>SUM('Intercepte Zéro'!I223:I225)</f>
        <v>0.32892731911431294</v>
      </c>
      <c r="P3" s="41">
        <v>0.35552450125074808</v>
      </c>
      <c r="Q3" s="41">
        <f>SUM('Global - Alloc Région IZ'!I184:I186)</f>
        <v>0.33654219142753894</v>
      </c>
      <c r="R3" s="41">
        <f>SUM('Minimum System'!I223:I225)</f>
        <v>0.37231186269357763</v>
      </c>
      <c r="S3" s="41">
        <v>0.39550937493669708</v>
      </c>
      <c r="T3" s="41">
        <f>SUM('Global - Alloc Région MS'!I184:I186)</f>
        <v>0.37122423402704874</v>
      </c>
    </row>
    <row r="4" spans="1:20" x14ac:dyDescent="0.25">
      <c r="A4" s="42"/>
      <c r="B4" s="42" t="s">
        <v>47</v>
      </c>
      <c r="C4" s="43">
        <f>SUM('Intercepte Zéro'!I156:I157)</f>
        <v>0.32731196209382923</v>
      </c>
      <c r="D4" s="43">
        <v>0.28844169163837874</v>
      </c>
      <c r="E4" s="43">
        <f>SUM('Global - Alloc Région IZ'!I117:I118)</f>
        <v>0.31797019064872345</v>
      </c>
      <c r="F4" s="43">
        <f>SUM('Minimum System'!I156:I157)</f>
        <v>0.32731196209382923</v>
      </c>
      <c r="G4" s="43">
        <v>0.28844169163837874</v>
      </c>
      <c r="H4" s="43">
        <f>SUM('Global - Alloc Région MS'!I117:I118)</f>
        <v>0.31797019064872345</v>
      </c>
      <c r="I4" s="43">
        <f>SUM('Intercepte Zéro'!I191:I192)</f>
        <v>0.14655541903871241</v>
      </c>
      <c r="J4" s="43">
        <v>0.14042017979252591</v>
      </c>
      <c r="K4" s="43">
        <f>SUM('Global - Alloc Région IZ'!I152:I153)</f>
        <v>0.15020188950670976</v>
      </c>
      <c r="L4" s="43">
        <f>SUM('Minimum System'!I191:I192)</f>
        <v>0</v>
      </c>
      <c r="M4" s="43">
        <v>0</v>
      </c>
      <c r="N4" s="43">
        <f>SUM('Global - Alloc Région MS'!I152:I153)</f>
        <v>0</v>
      </c>
      <c r="O4" s="43">
        <f>SUM('Intercepte Zéro'!I226:I227)</f>
        <v>0.23786969182706819</v>
      </c>
      <c r="P4" s="43">
        <v>0.21826882635837014</v>
      </c>
      <c r="Q4" s="43">
        <f>SUM('Global - Alloc Région IZ'!I187:I188)</f>
        <v>0.23843592399054725</v>
      </c>
      <c r="R4" s="43">
        <f>SUM('Minimum System'!I226:I227)</f>
        <v>0.20349071107256186</v>
      </c>
      <c r="S4" s="43">
        <v>0.18073869577981594</v>
      </c>
      <c r="T4" s="43">
        <f>SUM('Global - Alloc Région MS'!I187:I188)</f>
        <v>0.19924136912481993</v>
      </c>
    </row>
    <row r="5" spans="1:20" x14ac:dyDescent="0.25">
      <c r="A5" s="40"/>
      <c r="B5" s="40" t="s">
        <v>48</v>
      </c>
      <c r="C5" s="41">
        <f>SUM('Intercepte Zéro'!I158:I162)</f>
        <v>7.6446235966320303E-2</v>
      </c>
      <c r="D5" s="41">
        <v>6.8476948236231239E-2</v>
      </c>
      <c r="E5" s="41">
        <f>SUM('Global - Alloc Région IZ'!I119:I123)</f>
        <v>7.4532214917225864E-2</v>
      </c>
      <c r="F5" s="41">
        <f>SUM('Minimum System'!I158:I162)</f>
        <v>7.6446235966320303E-2</v>
      </c>
      <c r="G5" s="41">
        <v>6.8476948236231239E-2</v>
      </c>
      <c r="H5" s="41">
        <f>SUM('Global - Alloc Région MS'!I119:I123)</f>
        <v>7.4532214917225864E-2</v>
      </c>
      <c r="I5" s="41">
        <f>SUM('Intercepte Zéro'!I193:I197)</f>
        <v>0.25833525761306353</v>
      </c>
      <c r="J5" s="41">
        <v>0.250449364034252</v>
      </c>
      <c r="K5" s="41">
        <f>SUM('Global - Alloc Région IZ'!I154:I158)</f>
        <v>0.26716361671767258</v>
      </c>
      <c r="L5" s="41">
        <f>SUM('Minimum System'!I193:I197)</f>
        <v>0.33123507827091137</v>
      </c>
      <c r="M5" s="41">
        <v>0.30924258717134895</v>
      </c>
      <c r="N5" s="41">
        <f>SUM('Global - Alloc Région MS'!I154:I158)</f>
        <v>0.34403628366166128</v>
      </c>
      <c r="O5" s="41">
        <f>SUM('Intercepte Zéro'!I228:I232)</f>
        <v>0.16056671228230759</v>
      </c>
      <c r="P5" s="41">
        <v>0.1547449890043204</v>
      </c>
      <c r="Q5" s="41">
        <f>SUM('Global - Alloc Région IZ'!I189:I193)</f>
        <v>0.16585338329793298</v>
      </c>
      <c r="R5" s="41">
        <f>SUM('Minimum System'!I228:I232)</f>
        <v>0.16196228485640943</v>
      </c>
      <c r="S5" s="41">
        <v>0.15837789308862554</v>
      </c>
      <c r="T5" s="41">
        <f>SUM('Global - Alloc Région MS'!I189:I193)</f>
        <v>0.17516397669540298</v>
      </c>
    </row>
    <row r="6" spans="1:20" x14ac:dyDescent="0.25">
      <c r="A6" s="42" t="s">
        <v>36</v>
      </c>
      <c r="B6" s="42"/>
      <c r="C6" s="43">
        <f>SUM('Intercepte Zéro'!I164:I166)</f>
        <v>2.1435428850079116E-3</v>
      </c>
      <c r="D6" s="43">
        <v>1.4692029928590762E-3</v>
      </c>
      <c r="E6" s="43">
        <f>SUM('Global - Alloc Région IZ'!I125:I127)</f>
        <v>2.0126862754106327E-3</v>
      </c>
      <c r="F6" s="43">
        <f>SUM('Minimum System'!I164:I166)</f>
        <v>2.1435428850079116E-3</v>
      </c>
      <c r="G6" s="43">
        <v>1.4692029928590762E-3</v>
      </c>
      <c r="H6" s="43">
        <f>SUM('Global - Alloc Région MS'!I125:I127)</f>
        <v>2.0126862754106327E-3</v>
      </c>
      <c r="I6" s="43">
        <f>SUM('Intercepte Zéro'!I199:I201)</f>
        <v>1.6365025019597135E-2</v>
      </c>
      <c r="J6" s="43">
        <v>1.2302568309798876E-2</v>
      </c>
      <c r="K6" s="43">
        <f>SUM('Global - Alloc Région IZ'!I160:I162)</f>
        <v>1.6411618879819921E-2</v>
      </c>
      <c r="L6" s="43">
        <f>SUM('Minimum System'!I199:I201)</f>
        <v>2.0662582656420417E-2</v>
      </c>
      <c r="M6" s="43">
        <v>1.5190607760753365E-2</v>
      </c>
      <c r="N6" s="43">
        <f>SUM('Global - Alloc Région MS'!I160:I162)</f>
        <v>2.0803005009227181E-2</v>
      </c>
      <c r="O6" s="43">
        <f>SUM('Intercepte Zéro'!I234:I236)</f>
        <v>8.6557966277746416E-3</v>
      </c>
      <c r="P6" s="43">
        <v>6.6049989689628934E-3</v>
      </c>
      <c r="Q6" s="43">
        <f>SUM('Global - Alloc Région IZ'!I195:I197)</f>
        <v>8.8388181343891127E-3</v>
      </c>
      <c r="R6" s="43">
        <f>SUM('Minimum System'!I234:I236)</f>
        <v>8.5807287146496443E-3</v>
      </c>
      <c r="S6" s="43">
        <v>6.5927216925862845E-3</v>
      </c>
      <c r="T6" s="43">
        <f>SUM('Global - Alloc Région MS'!I195:I197)</f>
        <v>9.0289175604030165E-3</v>
      </c>
    </row>
    <row r="7" spans="1:20" x14ac:dyDescent="0.25">
      <c r="A7" s="40" t="s">
        <v>37</v>
      </c>
      <c r="B7" s="40"/>
      <c r="C7" s="41">
        <f>SUM('Intercepte Zéro'!I167:I171)</f>
        <v>8.5225295838634127E-4</v>
      </c>
      <c r="D7" s="41">
        <v>5.5432070882270254E-4</v>
      </c>
      <c r="E7" s="41">
        <f>SUM('Global - Alloc Région IZ'!I128:I132)</f>
        <v>7.8331832208178699E-4</v>
      </c>
      <c r="F7" s="41">
        <f>SUM('Minimum System'!I167:I171)</f>
        <v>8.5225295838634127E-4</v>
      </c>
      <c r="G7" s="41">
        <v>5.5432070882270254E-4</v>
      </c>
      <c r="H7" s="41">
        <f>SUM('Global - Alloc Région MS'!I128:I132)</f>
        <v>7.8331832208178699E-4</v>
      </c>
      <c r="I7" s="41">
        <f>SUM('Intercepte Zéro'!I202:I206)</f>
        <v>0.27238471438317707</v>
      </c>
      <c r="J7" s="41">
        <v>0.31353434959180626</v>
      </c>
      <c r="K7" s="41">
        <f>SUM('Global - Alloc Région IZ'!I163:I167)</f>
        <v>0.26326412166732516</v>
      </c>
      <c r="L7" s="41">
        <f>SUM('Minimum System'!I202:I206)</f>
        <v>0.32749264938296807</v>
      </c>
      <c r="M7" s="41">
        <v>0.38713683226440981</v>
      </c>
      <c r="N7" s="41">
        <f>SUM('Global - Alloc Région MS'!I163:I167)</f>
        <v>0.32034054006758722</v>
      </c>
      <c r="O7" s="41">
        <f>SUM('Intercepte Zéro'!I237:I241)</f>
        <v>0.13248462641045941</v>
      </c>
      <c r="P7" s="41">
        <v>0.14892941246582633</v>
      </c>
      <c r="Q7" s="41">
        <f>SUM('Global - Alloc Région IZ'!I198:I202)</f>
        <v>0.12521813743753224</v>
      </c>
      <c r="R7" s="41">
        <f>SUM('Minimum System'!I237:I241)</f>
        <v>0.12891165347711186</v>
      </c>
      <c r="S7" s="41">
        <v>0.14490271363554169</v>
      </c>
      <c r="T7" s="41">
        <f>SUM('Global - Alloc Région MS'!I198:I202)</f>
        <v>0.12010473103026675</v>
      </c>
    </row>
    <row r="8" spans="1:20" x14ac:dyDescent="0.25">
      <c r="A8" s="42" t="s">
        <v>38</v>
      </c>
      <c r="B8" s="42"/>
      <c r="C8" s="43">
        <f>SUM('Intercepte Zéro'!I172:I183)</f>
        <v>6.1252902905519608E-4</v>
      </c>
      <c r="D8" s="43">
        <v>5.138223921963863E-4</v>
      </c>
      <c r="E8" s="43">
        <f>SUM('Global - Alloc Région IZ'!I133:I144)</f>
        <v>5.8476913317839383E-4</v>
      </c>
      <c r="F8" s="43">
        <f>SUM('Minimum System'!I172:I183)</f>
        <v>6.1252902905519608E-4</v>
      </c>
      <c r="G8" s="43">
        <v>5.138223921963863E-4</v>
      </c>
      <c r="H8" s="43">
        <f>SUM('Global - Alloc Région MS'!I133:I144)</f>
        <v>5.8476913317839383E-4</v>
      </c>
      <c r="I8" s="43">
        <f>SUM('Intercepte Zéro'!I207:I218)</f>
        <v>0.16023924229249895</v>
      </c>
      <c r="J8" s="43">
        <v>0.14306196212759298</v>
      </c>
      <c r="K8" s="43">
        <f>SUM('Global - Alloc Région IZ'!I168:I179)</f>
        <v>0.15373839357098756</v>
      </c>
      <c r="L8" s="43">
        <f>SUM('Minimum System'!I207:I218)</f>
        <v>0.19910569928876404</v>
      </c>
      <c r="M8" s="43">
        <v>0.17664589193405145</v>
      </c>
      <c r="N8" s="43">
        <f>SUM('Global - Alloc Région MS'!I168:I179)</f>
        <v>0.19228691135194323</v>
      </c>
      <c r="O8" s="43">
        <f>SUM('Intercepte Zéro'!I242:I253)</f>
        <v>7.9644426879868946E-2</v>
      </c>
      <c r="P8" s="43">
        <v>6.8091914798013728E-2</v>
      </c>
      <c r="Q8" s="43">
        <f>SUM('Global - Alloc Région IZ'!I203:I214)</f>
        <v>7.3190625679295865E-2</v>
      </c>
      <c r="R8" s="43">
        <f>SUM('Minimum System'!I242:I253)</f>
        <v>7.394773406317115E-2</v>
      </c>
      <c r="S8" s="43">
        <v>6.6280846044967312E-2</v>
      </c>
      <c r="T8" s="43">
        <f>SUM('Global - Alloc Région MS'!I203:I214)</f>
        <v>7.216559682902482E-2</v>
      </c>
    </row>
    <row r="9" spans="1:20" x14ac:dyDescent="0.25">
      <c r="A9" s="40" t="s">
        <v>39</v>
      </c>
      <c r="B9" s="40"/>
      <c r="C9" s="41">
        <f>SUM('Intercepte Zéro'!I163)</f>
        <v>1.2306120403179648E-2</v>
      </c>
      <c r="D9" s="41">
        <v>9.3488365219989329E-3</v>
      </c>
      <c r="E9" s="41">
        <f>'Global - Alloc Région IZ'!I124</f>
        <v>1.16784080107885E-2</v>
      </c>
      <c r="F9" s="41">
        <f>'Minimum System'!I163</f>
        <v>1.2306120403179648E-2</v>
      </c>
      <c r="G9" s="41">
        <v>9.3488365219989329E-3</v>
      </c>
      <c r="H9" s="41">
        <f>SUM('Global - Alloc Région MS'!I124)</f>
        <v>1.16784080107885E-2</v>
      </c>
      <c r="I9" s="41">
        <f>'Intercepte Zéro'!I198</f>
        <v>9.6312916666152049E-2</v>
      </c>
      <c r="J9" s="41">
        <v>9.053168329429101E-2</v>
      </c>
      <c r="K9" s="41">
        <f>SUM('Global - Alloc Région IZ'!I159)</f>
        <v>9.6565314740314198E-2</v>
      </c>
      <c r="L9" s="41">
        <f>'Minimum System'!I198</f>
        <v>0.12150399040093601</v>
      </c>
      <c r="M9" s="41">
        <v>0.11178408086943638</v>
      </c>
      <c r="N9" s="41">
        <f>SUM('Global - Alloc Région MS'!I159)</f>
        <v>0.1225332599095811</v>
      </c>
      <c r="O9" s="41">
        <f>'Intercepte Zéro'!I233</f>
        <v>5.1851426858208267E-2</v>
      </c>
      <c r="P9" s="41">
        <v>4.7835357153758341E-2</v>
      </c>
      <c r="Q9" s="41">
        <f>SUM('Global - Alloc Région IZ'!I194)</f>
        <v>5.1920920032763627E-2</v>
      </c>
      <c r="R9" s="41">
        <f>'Minimum System'!I233</f>
        <v>5.0795025122518371E-2</v>
      </c>
      <c r="S9" s="41">
        <v>4.7597754821765897E-2</v>
      </c>
      <c r="T9" s="41">
        <f>SUM('Global - Alloc Région MS'!I194)</f>
        <v>5.3071174733033889E-2</v>
      </c>
    </row>
    <row r="10" spans="1:20" x14ac:dyDescent="0.25">
      <c r="A10" s="21" t="s">
        <v>17</v>
      </c>
      <c r="B10" s="22"/>
      <c r="C10" s="24">
        <f>SUM(C3:C9)</f>
        <v>0.99999999999999989</v>
      </c>
      <c r="D10" s="24">
        <f t="shared" ref="D10:T10" si="0">SUM(D3:D9)</f>
        <v>0.99999999999999956</v>
      </c>
      <c r="E10" s="24">
        <f t="shared" si="0"/>
        <v>1</v>
      </c>
      <c r="F10" s="37">
        <f t="shared" si="0"/>
        <v>0.99999999999999989</v>
      </c>
      <c r="G10" s="24">
        <f t="shared" si="0"/>
        <v>0.99999999999999956</v>
      </c>
      <c r="H10" s="24">
        <f t="shared" si="0"/>
        <v>1</v>
      </c>
      <c r="I10" s="24">
        <f t="shared" si="0"/>
        <v>1</v>
      </c>
      <c r="J10" s="24">
        <f t="shared" si="0"/>
        <v>1.0000000000000002</v>
      </c>
      <c r="K10" s="24">
        <f t="shared" si="0"/>
        <v>0.99999999999999967</v>
      </c>
      <c r="L10" s="37">
        <f t="shared" si="0"/>
        <v>1</v>
      </c>
      <c r="M10" s="24">
        <f t="shared" si="0"/>
        <v>1</v>
      </c>
      <c r="N10" s="24">
        <f t="shared" si="0"/>
        <v>0.99999999999999989</v>
      </c>
      <c r="O10" s="24">
        <f t="shared" si="0"/>
        <v>1</v>
      </c>
      <c r="P10" s="24">
        <f t="shared" si="0"/>
        <v>1</v>
      </c>
      <c r="Q10" s="24">
        <f t="shared" si="0"/>
        <v>1</v>
      </c>
      <c r="R10" s="37">
        <f t="shared" si="0"/>
        <v>0.99999999999999989</v>
      </c>
      <c r="S10" s="24">
        <f t="shared" si="0"/>
        <v>0.99999999999999956</v>
      </c>
      <c r="T10" s="24">
        <f t="shared" si="0"/>
        <v>1</v>
      </c>
    </row>
    <row r="11" spans="1:20" ht="17.25" x14ac:dyDescent="0.25">
      <c r="A11" t="s">
        <v>60</v>
      </c>
    </row>
    <row r="12" spans="1:20" ht="17.25" x14ac:dyDescent="0.25">
      <c r="A12" t="s">
        <v>61</v>
      </c>
    </row>
    <row r="13" spans="1:20" ht="17.25" x14ac:dyDescent="0.25">
      <c r="A13" t="s">
        <v>62</v>
      </c>
    </row>
    <row r="14" spans="1:20" x14ac:dyDescent="0.25">
      <c r="C14" s="55" t="s">
        <v>18</v>
      </c>
      <c r="D14" s="56"/>
      <c r="E14" s="57"/>
      <c r="F14" s="55" t="s">
        <v>72</v>
      </c>
      <c r="G14" s="56"/>
      <c r="H14" s="57"/>
      <c r="I14" s="55" t="s">
        <v>18</v>
      </c>
      <c r="J14" s="56"/>
      <c r="K14" s="57"/>
      <c r="L14" s="55" t="s">
        <v>72</v>
      </c>
      <c r="M14" s="56"/>
      <c r="N14" s="57"/>
      <c r="O14" s="55" t="s">
        <v>18</v>
      </c>
      <c r="P14" s="56"/>
      <c r="Q14" s="57"/>
      <c r="R14" s="55" t="s">
        <v>72</v>
      </c>
      <c r="S14" s="56"/>
      <c r="T14" s="57"/>
    </row>
    <row r="15" spans="1:20" ht="28.5" customHeight="1" x14ac:dyDescent="0.25">
      <c r="A15" s="36" t="s">
        <v>21</v>
      </c>
      <c r="B15" s="36" t="s">
        <v>45</v>
      </c>
      <c r="C15" s="36" t="s">
        <v>57</v>
      </c>
      <c r="D15" s="36" t="s">
        <v>58</v>
      </c>
      <c r="E15" s="36" t="s">
        <v>59</v>
      </c>
      <c r="F15" s="36" t="s">
        <v>57</v>
      </c>
      <c r="G15" s="36" t="s">
        <v>58</v>
      </c>
      <c r="H15" s="36" t="s">
        <v>59</v>
      </c>
      <c r="I15" s="36" t="s">
        <v>63</v>
      </c>
      <c r="J15" s="36" t="s">
        <v>64</v>
      </c>
      <c r="K15" s="36" t="s">
        <v>65</v>
      </c>
      <c r="L15" s="36" t="s">
        <v>63</v>
      </c>
      <c r="M15" s="36" t="s">
        <v>64</v>
      </c>
      <c r="N15" s="36" t="s">
        <v>65</v>
      </c>
      <c r="O15" s="36" t="s">
        <v>66</v>
      </c>
      <c r="P15" s="36" t="s">
        <v>67</v>
      </c>
      <c r="Q15" s="36" t="s">
        <v>68</v>
      </c>
      <c r="R15" s="36" t="s">
        <v>66</v>
      </c>
      <c r="S15" s="36" t="s">
        <v>67</v>
      </c>
      <c r="T15" s="36" t="s">
        <v>68</v>
      </c>
    </row>
    <row r="16" spans="1:20" x14ac:dyDescent="0.25">
      <c r="A16" s="40" t="s">
        <v>35</v>
      </c>
      <c r="B16" s="40" t="s">
        <v>46</v>
      </c>
      <c r="C16" s="44">
        <f t="shared" ref="C16:T16" si="1">C3*C$23</f>
        <v>768955744.3259989</v>
      </c>
      <c r="D16" s="44">
        <f t="shared" si="1"/>
        <v>837957052.03708816</v>
      </c>
      <c r="E16" s="44">
        <f t="shared" si="1"/>
        <v>786504655.77413917</v>
      </c>
      <c r="F16" s="44">
        <f t="shared" si="1"/>
        <v>931627087.90726388</v>
      </c>
      <c r="G16" s="44">
        <f t="shared" si="1"/>
        <v>998363372.53784764</v>
      </c>
      <c r="H16" s="44">
        <f t="shared" si="1"/>
        <v>937061677.26199245</v>
      </c>
      <c r="I16" s="44">
        <f t="shared" si="1"/>
        <v>60241781.316735603</v>
      </c>
      <c r="J16" s="44">
        <f t="shared" si="1"/>
        <v>59474621.094157159</v>
      </c>
      <c r="K16" s="44">
        <f t="shared" si="1"/>
        <v>63010977.802568205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833676782.02342391</v>
      </c>
      <c r="P16" s="44">
        <f t="shared" si="1"/>
        <v>897431673.13124549</v>
      </c>
      <c r="Q16" s="44">
        <f t="shared" si="1"/>
        <v>849515633.57670748</v>
      </c>
      <c r="R16" s="44">
        <f t="shared" si="1"/>
        <v>943636291.55308568</v>
      </c>
      <c r="S16" s="44">
        <f t="shared" si="1"/>
        <v>998363372.53784788</v>
      </c>
      <c r="T16" s="44">
        <f t="shared" si="1"/>
        <v>937061677.26199257</v>
      </c>
    </row>
    <row r="17" spans="1:20" x14ac:dyDescent="0.25">
      <c r="A17" s="42"/>
      <c r="B17" s="42" t="s">
        <v>47</v>
      </c>
      <c r="C17" s="45">
        <f t="shared" ref="C17:T17" si="2">C4*C$23</f>
        <v>433700756.21696234</v>
      </c>
      <c r="D17" s="45">
        <f t="shared" si="2"/>
        <v>382927117.03464192</v>
      </c>
      <c r="E17" s="45">
        <f t="shared" si="2"/>
        <v>422128325.88959336</v>
      </c>
      <c r="F17" s="45">
        <f t="shared" si="2"/>
        <v>525449449.48911244</v>
      </c>
      <c r="G17" s="45">
        <f t="shared" si="2"/>
        <v>456229119.46324849</v>
      </c>
      <c r="H17" s="45">
        <f t="shared" si="2"/>
        <v>502934438.05308187</v>
      </c>
      <c r="I17" s="45">
        <f t="shared" si="2"/>
        <v>177257898.93480122</v>
      </c>
      <c r="J17" s="45">
        <f t="shared" si="2"/>
        <v>168037323.79030171</v>
      </c>
      <c r="K17" s="45">
        <f t="shared" si="2"/>
        <v>179742851.62037316</v>
      </c>
      <c r="L17" s="45">
        <f t="shared" si="2"/>
        <v>0</v>
      </c>
      <c r="M17" s="45">
        <f t="shared" si="2"/>
        <v>0</v>
      </c>
      <c r="N17" s="45">
        <f t="shared" si="2"/>
        <v>0</v>
      </c>
      <c r="O17" s="45">
        <f t="shared" si="2"/>
        <v>602888321.21717381</v>
      </c>
      <c r="P17" s="45">
        <f t="shared" si="2"/>
        <v>550964440.82494366</v>
      </c>
      <c r="Q17" s="45">
        <f t="shared" si="2"/>
        <v>601871177.50996649</v>
      </c>
      <c r="R17" s="45">
        <f t="shared" si="2"/>
        <v>515753697.91547894</v>
      </c>
      <c r="S17" s="45">
        <f t="shared" si="2"/>
        <v>456229119.46324855</v>
      </c>
      <c r="T17" s="45">
        <f t="shared" si="2"/>
        <v>502934438.05308199</v>
      </c>
    </row>
    <row r="18" spans="1:20" x14ac:dyDescent="0.25">
      <c r="A18" s="40"/>
      <c r="B18" s="40" t="s">
        <v>48</v>
      </c>
      <c r="C18" s="44">
        <f t="shared" ref="C18:T18" si="3">C5*C$23</f>
        <v>101294160.27584444</v>
      </c>
      <c r="D18" s="44">
        <f t="shared" si="3"/>
        <v>90908079.974460602</v>
      </c>
      <c r="E18" s="44">
        <f t="shared" si="3"/>
        <v>98946882.54789786</v>
      </c>
      <c r="F18" s="44">
        <f t="shared" si="3"/>
        <v>122722775.99345057</v>
      </c>
      <c r="G18" s="44">
        <f t="shared" si="3"/>
        <v>108310201.69065398</v>
      </c>
      <c r="H18" s="44">
        <f t="shared" si="3"/>
        <v>117887835.80551974</v>
      </c>
      <c r="I18" s="44">
        <f t="shared" si="3"/>
        <v>312454942.20296532</v>
      </c>
      <c r="J18" s="44">
        <f t="shared" si="3"/>
        <v>299706501.86803687</v>
      </c>
      <c r="K18" s="44">
        <f t="shared" si="3"/>
        <v>319708030.80943733</v>
      </c>
      <c r="L18" s="44">
        <f t="shared" si="3"/>
        <v>307778456.866822</v>
      </c>
      <c r="M18" s="44">
        <f t="shared" si="3"/>
        <v>291474727.56596971</v>
      </c>
      <c r="N18" s="44">
        <f t="shared" si="3"/>
        <v>324269315.45986646</v>
      </c>
      <c r="O18" s="44">
        <f t="shared" si="3"/>
        <v>406961453.84346813</v>
      </c>
      <c r="P18" s="44">
        <f t="shared" si="3"/>
        <v>390614581.84249753</v>
      </c>
      <c r="Q18" s="44">
        <f t="shared" si="3"/>
        <v>418654913.35733521</v>
      </c>
      <c r="R18" s="44">
        <f t="shared" si="3"/>
        <v>410498577.04682547</v>
      </c>
      <c r="S18" s="44">
        <f t="shared" si="3"/>
        <v>399784929.25662369</v>
      </c>
      <c r="T18" s="44">
        <f t="shared" si="3"/>
        <v>442157151.26538616</v>
      </c>
    </row>
    <row r="19" spans="1:20" x14ac:dyDescent="0.25">
      <c r="A19" s="42" t="s">
        <v>36</v>
      </c>
      <c r="B19" s="42"/>
      <c r="C19" s="45">
        <f t="shared" ref="C19:T19" si="4">C6*C$23</f>
        <v>2840275.571550665</v>
      </c>
      <c r="D19" s="45">
        <f t="shared" si="4"/>
        <v>1950472.7738857048</v>
      </c>
      <c r="E19" s="45">
        <f t="shared" si="4"/>
        <v>2671985.9690201511</v>
      </c>
      <c r="F19" s="45">
        <f t="shared" si="4"/>
        <v>3441131.2732922123</v>
      </c>
      <c r="G19" s="45">
        <f t="shared" si="4"/>
        <v>2323842.9366348907</v>
      </c>
      <c r="H19" s="45">
        <f t="shared" si="4"/>
        <v>3183472.132515328</v>
      </c>
      <c r="I19" s="45">
        <f t="shared" si="4"/>
        <v>19793399.452687532</v>
      </c>
      <c r="J19" s="45">
        <f t="shared" si="4"/>
        <v>14722176.382201251</v>
      </c>
      <c r="K19" s="45">
        <f t="shared" si="4"/>
        <v>19639374.623405196</v>
      </c>
      <c r="L19" s="45">
        <f t="shared" si="4"/>
        <v>19199348.807117928</v>
      </c>
      <c r="M19" s="45">
        <f t="shared" si="4"/>
        <v>14317815.340788588</v>
      </c>
      <c r="N19" s="45">
        <f t="shared" si="4"/>
        <v>19607746.375043191</v>
      </c>
      <c r="O19" s="45">
        <f t="shared" si="4"/>
        <v>21938392.645289902</v>
      </c>
      <c r="P19" s="45">
        <f t="shared" si="4"/>
        <v>16672649.156086955</v>
      </c>
      <c r="Q19" s="45">
        <f t="shared" si="4"/>
        <v>22311360.592425343</v>
      </c>
      <c r="R19" s="45">
        <f t="shared" si="4"/>
        <v>21748130.625048548</v>
      </c>
      <c r="S19" s="45">
        <f t="shared" si="4"/>
        <v>16641658.277423481</v>
      </c>
      <c r="T19" s="45">
        <f t="shared" si="4"/>
        <v>22791218.507558521</v>
      </c>
    </row>
    <row r="20" spans="1:20" x14ac:dyDescent="0.25">
      <c r="A20" s="40" t="s">
        <v>37</v>
      </c>
      <c r="B20" s="40"/>
      <c r="C20" s="44">
        <f t="shared" ref="C20:T20" si="5">C7*C$23</f>
        <v>1129267.4736841461</v>
      </c>
      <c r="D20" s="44">
        <f t="shared" si="5"/>
        <v>735900.65893870161</v>
      </c>
      <c r="E20" s="44">
        <f t="shared" si="5"/>
        <v>1039911.4812127989</v>
      </c>
      <c r="F20" s="44">
        <f t="shared" si="5"/>
        <v>1368162.1806452551</v>
      </c>
      <c r="G20" s="44">
        <f t="shared" si="5"/>
        <v>876770.78667075734</v>
      </c>
      <c r="H20" s="44">
        <f t="shared" si="5"/>
        <v>1238977.0227489977</v>
      </c>
      <c r="I20" s="44">
        <f t="shared" si="5"/>
        <v>329447675.76806003</v>
      </c>
      <c r="J20" s="44">
        <f t="shared" si="5"/>
        <v>375198729.26800132</v>
      </c>
      <c r="K20" s="44">
        <f t="shared" si="5"/>
        <v>315041602.42740512</v>
      </c>
      <c r="L20" s="44">
        <f t="shared" si="5"/>
        <v>304301050.44574559</v>
      </c>
      <c r="M20" s="44">
        <f t="shared" si="5"/>
        <v>364893476.50069052</v>
      </c>
      <c r="N20" s="44">
        <f t="shared" si="5"/>
        <v>301935035.85196477</v>
      </c>
      <c r="O20" s="44">
        <f t="shared" si="5"/>
        <v>335786511.47265327</v>
      </c>
      <c r="P20" s="44">
        <f t="shared" si="5"/>
        <v>375934629.92694002</v>
      </c>
      <c r="Q20" s="44">
        <f t="shared" si="5"/>
        <v>316081513.90861797</v>
      </c>
      <c r="R20" s="44">
        <f t="shared" si="5"/>
        <v>326730697.60668862</v>
      </c>
      <c r="S20" s="44">
        <f t="shared" si="5"/>
        <v>365770247.28736132</v>
      </c>
      <c r="T20" s="44">
        <f t="shared" si="5"/>
        <v>303174012.87471384</v>
      </c>
    </row>
    <row r="21" spans="1:20" x14ac:dyDescent="0.25">
      <c r="A21" s="42" t="s">
        <v>38</v>
      </c>
      <c r="B21" s="42"/>
      <c r="C21" s="45">
        <f t="shared" ref="C21:T21" si="6">C8*C$23</f>
        <v>811624.18081721733</v>
      </c>
      <c r="D21" s="45">
        <f t="shared" si="6"/>
        <v>682136.22723541735</v>
      </c>
      <c r="E21" s="45">
        <f t="shared" si="6"/>
        <v>776323.13493565237</v>
      </c>
      <c r="F21" s="45">
        <f t="shared" si="6"/>
        <v>983321.96310286084</v>
      </c>
      <c r="G21" s="45">
        <f t="shared" si="6"/>
        <v>812714.47348933201</v>
      </c>
      <c r="H21" s="45">
        <f t="shared" si="6"/>
        <v>924931.15403629118</v>
      </c>
      <c r="I21" s="45">
        <f t="shared" si="6"/>
        <v>193808400.95834404</v>
      </c>
      <c r="J21" s="45">
        <f t="shared" si="6"/>
        <v>171198678.7627641</v>
      </c>
      <c r="K21" s="45">
        <f t="shared" si="6"/>
        <v>183974897.75087097</v>
      </c>
      <c r="L21" s="45">
        <f t="shared" si="6"/>
        <v>185005903.36137372</v>
      </c>
      <c r="M21" s="45">
        <f t="shared" si="6"/>
        <v>166496515.56108722</v>
      </c>
      <c r="N21" s="45">
        <f t="shared" si="6"/>
        <v>181238863.68132839</v>
      </c>
      <c r="O21" s="45">
        <f t="shared" si="6"/>
        <v>201861340.32921013</v>
      </c>
      <c r="P21" s="45">
        <f t="shared" si="6"/>
        <v>171880814.9899995</v>
      </c>
      <c r="Q21" s="45">
        <f t="shared" si="6"/>
        <v>184751220.88580662</v>
      </c>
      <c r="R21" s="45">
        <f t="shared" si="6"/>
        <v>187422890.67903051</v>
      </c>
      <c r="S21" s="45">
        <f t="shared" si="6"/>
        <v>167309230.03457657</v>
      </c>
      <c r="T21" s="45">
        <f t="shared" si="6"/>
        <v>182163794.83536473</v>
      </c>
    </row>
    <row r="22" spans="1:20" x14ac:dyDescent="0.25">
      <c r="A22" s="40" t="s">
        <v>39</v>
      </c>
      <c r="B22" s="40"/>
      <c r="C22" s="44">
        <f t="shared" ref="C22:T22" si="7">C9*C$23</f>
        <v>16306075.985777801</v>
      </c>
      <c r="D22" s="44">
        <f t="shared" si="7"/>
        <v>12411253.715310315</v>
      </c>
      <c r="E22" s="44">
        <f t="shared" si="7"/>
        <v>15503927.624762574</v>
      </c>
      <c r="F22" s="44">
        <f t="shared" si="7"/>
        <v>19755599.978175644</v>
      </c>
      <c r="G22" s="44">
        <f t="shared" si="7"/>
        <v>14787083.761056134</v>
      </c>
      <c r="H22" s="44">
        <f t="shared" si="7"/>
        <v>18471774.219707359</v>
      </c>
      <c r="I22" s="44">
        <f t="shared" si="7"/>
        <v>116489894.13359806</v>
      </c>
      <c r="J22" s="44">
        <f t="shared" si="7"/>
        <v>108337005.41817385</v>
      </c>
      <c r="K22" s="44">
        <f t="shared" si="7"/>
        <v>115557301.54957582</v>
      </c>
      <c r="L22" s="44">
        <f t="shared" si="7"/>
        <v>112899608.53172517</v>
      </c>
      <c r="M22" s="44">
        <f t="shared" si="7"/>
        <v>105361408.38705935</v>
      </c>
      <c r="N22" s="44">
        <f t="shared" si="7"/>
        <v>115492981.98739266</v>
      </c>
      <c r="O22" s="44">
        <f t="shared" si="7"/>
        <v>131419095.26660843</v>
      </c>
      <c r="P22" s="44">
        <f t="shared" si="7"/>
        <v>120748259.13348415</v>
      </c>
      <c r="Q22" s="44">
        <f t="shared" si="7"/>
        <v>131061229.17433843</v>
      </c>
      <c r="R22" s="44">
        <f t="shared" si="7"/>
        <v>128741611.3716698</v>
      </c>
      <c r="S22" s="44">
        <f t="shared" si="7"/>
        <v>120148492.14811547</v>
      </c>
      <c r="T22" s="44">
        <f t="shared" si="7"/>
        <v>133964756.2071</v>
      </c>
    </row>
    <row r="23" spans="1:20" x14ac:dyDescent="0.25">
      <c r="A23" s="21" t="s">
        <v>17</v>
      </c>
      <c r="B23" s="22"/>
      <c r="C23" s="23">
        <f>'Intercepte Zéro'!L159</f>
        <v>1325037904.0306356</v>
      </c>
      <c r="D23" s="23">
        <v>1327572012.4215615</v>
      </c>
      <c r="E23" s="23">
        <f>D23</f>
        <v>1327572012.4215615</v>
      </c>
      <c r="F23" s="46">
        <f>'Minimum System'!L159</f>
        <v>1605347528.785043</v>
      </c>
      <c r="G23" s="23">
        <v>1581703105.6496019</v>
      </c>
      <c r="H23" s="23">
        <f>G23</f>
        <v>1581703105.6496019</v>
      </c>
      <c r="I23" s="23">
        <f>'Intercepte Zéro'!L194</f>
        <v>1209493992.7671919</v>
      </c>
      <c r="J23" s="23">
        <v>1196675036.583636</v>
      </c>
      <c r="K23" s="23">
        <v>1196675036.583636</v>
      </c>
      <c r="L23" s="46">
        <f>'Minimum System'!L194</f>
        <v>929184368.01278448</v>
      </c>
      <c r="M23" s="23">
        <v>942543943.35559547</v>
      </c>
      <c r="N23" s="23">
        <v>942543943.35559547</v>
      </c>
      <c r="O23" s="23">
        <f>'Intercepte Zéro'!L229</f>
        <v>2534531896.7978277</v>
      </c>
      <c r="P23" s="23">
        <v>2524247049.0051975</v>
      </c>
      <c r="Q23" s="23">
        <v>2524247049.0051975</v>
      </c>
      <c r="R23" s="46">
        <f>'Minimum System'!L229</f>
        <v>2534531896.7978277</v>
      </c>
      <c r="S23" s="23">
        <v>2524247049.0051975</v>
      </c>
      <c r="T23" s="23">
        <v>2524247049.0051975</v>
      </c>
    </row>
    <row r="24" spans="1:20" ht="17.25" x14ac:dyDescent="0.25">
      <c r="A24" t="s">
        <v>60</v>
      </c>
    </row>
    <row r="25" spans="1:20" ht="17.25" x14ac:dyDescent="0.25">
      <c r="A25" t="s">
        <v>61</v>
      </c>
    </row>
    <row r="26" spans="1:20" ht="17.25" x14ac:dyDescent="0.25">
      <c r="A26" t="s">
        <v>62</v>
      </c>
    </row>
    <row r="28" spans="1:20" x14ac:dyDescent="0.25">
      <c r="B28" s="39"/>
      <c r="C28" s="52" t="s">
        <v>18</v>
      </c>
      <c r="D28" s="53"/>
      <c r="E28" s="54"/>
      <c r="F28" s="52" t="s">
        <v>29</v>
      </c>
      <c r="G28" s="53"/>
      <c r="H28" s="54"/>
    </row>
    <row r="29" spans="1:20" x14ac:dyDescent="0.25">
      <c r="B29" s="36" t="s">
        <v>49</v>
      </c>
      <c r="C29" s="47" t="s">
        <v>69</v>
      </c>
      <c r="D29" s="47" t="s">
        <v>70</v>
      </c>
      <c r="E29" s="47" t="s">
        <v>71</v>
      </c>
      <c r="F29" s="47" t="s">
        <v>69</v>
      </c>
      <c r="G29" s="47" t="s">
        <v>70</v>
      </c>
      <c r="H29" s="47" t="s">
        <v>71</v>
      </c>
    </row>
    <row r="30" spans="1:20" ht="30" x14ac:dyDescent="0.25">
      <c r="B30" s="48" t="s">
        <v>50</v>
      </c>
      <c r="C30" s="49">
        <f>'Intercepte Zéro'!N159</f>
        <v>10061.588358619312</v>
      </c>
      <c r="D30" s="49">
        <v>10080.830944365774</v>
      </c>
      <c r="E30" s="49">
        <v>10080.830944365774</v>
      </c>
      <c r="F30" s="49">
        <f>'Minimum System'!N159</f>
        <v>12190.101096752036</v>
      </c>
      <c r="G30" s="49">
        <v>12010.558721517222</v>
      </c>
      <c r="H30" s="49">
        <v>12010.558721517222</v>
      </c>
    </row>
    <row r="31" spans="1:20" ht="17.25" x14ac:dyDescent="0.25">
      <c r="B31" s="38" t="s">
        <v>51</v>
      </c>
      <c r="C31" s="50">
        <f>'Minimum System'!N194</f>
        <v>27.049346901342982</v>
      </c>
      <c r="D31" s="50">
        <v>28.272511254637724</v>
      </c>
      <c r="E31" s="50">
        <v>28.272511254637724</v>
      </c>
      <c r="F31" s="50">
        <f>'Minimum System'!N194</f>
        <v>27.049346901342982</v>
      </c>
      <c r="G31" s="50">
        <v>27.495975109608388</v>
      </c>
      <c r="H31" s="50">
        <v>27.495975109608388</v>
      </c>
    </row>
    <row r="32" spans="1:20" ht="17.25" x14ac:dyDescent="0.25">
      <c r="B32" t="s">
        <v>60</v>
      </c>
    </row>
    <row r="33" spans="2:2" ht="17.25" x14ac:dyDescent="0.25">
      <c r="B33" t="s">
        <v>61</v>
      </c>
    </row>
    <row r="34" spans="2:2" ht="17.25" x14ac:dyDescent="0.25">
      <c r="B34" t="s">
        <v>62</v>
      </c>
    </row>
  </sheetData>
  <mergeCells count="14">
    <mergeCell ref="R14:T14"/>
    <mergeCell ref="R1:T1"/>
    <mergeCell ref="I1:K1"/>
    <mergeCell ref="L1:N1"/>
    <mergeCell ref="O1:Q1"/>
    <mergeCell ref="I14:K14"/>
    <mergeCell ref="L14:N14"/>
    <mergeCell ref="O14:Q14"/>
    <mergeCell ref="C28:E28"/>
    <mergeCell ref="F28:H28"/>
    <mergeCell ref="C1:E1"/>
    <mergeCell ref="F1:H1"/>
    <mergeCell ref="C14:E14"/>
    <mergeCell ref="F14:H14"/>
  </mergeCells>
  <printOptions horizontalCentered="1"/>
  <pageMargins left="0.39370078740157483" right="0.39370078740157483" top="1.1811023622047245" bottom="0.59055118110236227" header="0.51181102362204722" footer="0.31496062992125984"/>
  <pageSetup paperSize="5" scale="66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2015.01.29
&amp;R&amp;"Arial,Gras italique"&amp;10Gaz Métro - 3, Document 1
Annexe 2 - Questions 13.2 et 13.4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4"/>
  <sheetViews>
    <sheetView topLeftCell="A145" workbookViewId="0">
      <selection activeCell="E202" sqref="E202"/>
    </sheetView>
  </sheetViews>
  <sheetFormatPr baseColWidth="10" defaultRowHeight="15" x14ac:dyDescent="0.25"/>
  <cols>
    <col min="3" max="3" width="12" customWidth="1"/>
    <col min="4" max="4" width="17.42578125" customWidth="1"/>
    <col min="5" max="5" width="14.85546875" bestFit="1" customWidth="1"/>
    <col min="10" max="10" width="18.140625" bestFit="1" customWidth="1"/>
    <col min="12" max="12" width="14.28515625" bestFit="1" customWidth="1"/>
    <col min="14" max="14" width="12.7109375" customWidth="1"/>
    <col min="16" max="16" width="18.140625" bestFit="1" customWidth="1"/>
    <col min="22" max="22" width="18.140625" bestFit="1" customWidth="1"/>
    <col min="28" max="28" width="18.140625" bestFit="1" customWidth="1"/>
    <col min="34" max="34" width="18.140625" bestFit="1" customWidth="1"/>
    <col min="37" max="37" width="12.28515625" bestFit="1" customWidth="1"/>
  </cols>
  <sheetData>
    <row r="1" spans="1:35" x14ac:dyDescent="0.25">
      <c r="A1" s="1" t="s">
        <v>0</v>
      </c>
      <c r="G1" s="1" t="s">
        <v>1</v>
      </c>
      <c r="M1" s="1" t="s">
        <v>2</v>
      </c>
      <c r="S1" s="1" t="s">
        <v>3</v>
      </c>
      <c r="Y1" s="1" t="s">
        <v>4</v>
      </c>
      <c r="AE1" s="1" t="s">
        <v>5</v>
      </c>
    </row>
    <row r="2" spans="1:35" ht="26.25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  <c r="S2" s="2" t="s">
        <v>6</v>
      </c>
      <c r="T2" s="2" t="s">
        <v>7</v>
      </c>
      <c r="U2" s="2" t="s">
        <v>8</v>
      </c>
      <c r="V2" s="2" t="s">
        <v>9</v>
      </c>
      <c r="W2" s="2" t="s">
        <v>10</v>
      </c>
      <c r="Y2" s="2" t="s">
        <v>6</v>
      </c>
      <c r="Z2" s="2" t="s">
        <v>7</v>
      </c>
      <c r="AA2" s="2" t="s">
        <v>8</v>
      </c>
      <c r="AB2" s="2" t="s">
        <v>9</v>
      </c>
      <c r="AC2" s="2" t="s">
        <v>10</v>
      </c>
      <c r="AE2" s="2" t="s">
        <v>6</v>
      </c>
      <c r="AF2" s="2" t="s">
        <v>7</v>
      </c>
      <c r="AG2" s="2" t="s">
        <v>8</v>
      </c>
      <c r="AH2" s="2" t="s">
        <v>9</v>
      </c>
      <c r="AI2" s="2" t="s">
        <v>10</v>
      </c>
    </row>
    <row r="3" spans="1:35" x14ac:dyDescent="0.25">
      <c r="A3" s="3" t="s">
        <v>11</v>
      </c>
      <c r="B3" s="4">
        <v>60.3</v>
      </c>
      <c r="C3" s="5">
        <v>166.07891626964886</v>
      </c>
      <c r="D3" s="5">
        <v>169.2423124468381</v>
      </c>
      <c r="E3" s="5">
        <v>1345629.8150480005</v>
      </c>
      <c r="G3" s="3" t="s">
        <v>11</v>
      </c>
      <c r="H3" s="4">
        <v>60.3</v>
      </c>
      <c r="I3" s="5">
        <v>194.24848662766712</v>
      </c>
      <c r="J3" s="5">
        <v>193.53365804024205</v>
      </c>
      <c r="K3" s="5">
        <v>9049.56</v>
      </c>
      <c r="M3" s="3" t="s">
        <v>11</v>
      </c>
      <c r="N3" s="4">
        <v>42.2</v>
      </c>
      <c r="O3" s="5">
        <v>126.82448724392911</v>
      </c>
      <c r="P3" s="5">
        <v>127.17229436241931</v>
      </c>
      <c r="Q3" s="5">
        <v>123649.26999999999</v>
      </c>
      <c r="S3" s="3" t="s">
        <v>11</v>
      </c>
      <c r="T3" s="4">
        <v>60.3</v>
      </c>
      <c r="U3" s="5">
        <v>176.02626339505059</v>
      </c>
      <c r="V3" s="5">
        <v>183.63140334835197</v>
      </c>
      <c r="W3" s="5">
        <v>117448.10634000001</v>
      </c>
      <c r="Y3" s="3" t="s">
        <v>11</v>
      </c>
      <c r="Z3" s="4">
        <v>42.2</v>
      </c>
      <c r="AA3" s="5">
        <v>187.90658499064961</v>
      </c>
      <c r="AB3" s="5">
        <v>205.93403191017623</v>
      </c>
      <c r="AC3" s="5">
        <v>41971.501447000002</v>
      </c>
      <c r="AE3" s="3" t="s">
        <v>11</v>
      </c>
      <c r="AF3" s="4">
        <v>60.3</v>
      </c>
      <c r="AG3" s="5">
        <v>160.81743805670047</v>
      </c>
      <c r="AH3" s="5">
        <v>163.96718770696614</v>
      </c>
      <c r="AI3" s="5">
        <v>27645.599999999999</v>
      </c>
    </row>
    <row r="4" spans="1:35" x14ac:dyDescent="0.25">
      <c r="A4" s="3" t="s">
        <v>11</v>
      </c>
      <c r="B4" s="4">
        <v>114.3</v>
      </c>
      <c r="C4" s="5">
        <v>208.92856646138924</v>
      </c>
      <c r="D4" s="5">
        <v>206.14162371258763</v>
      </c>
      <c r="E4" s="5">
        <v>1325039.3982959997</v>
      </c>
      <c r="G4" s="3" t="s">
        <v>11</v>
      </c>
      <c r="H4" s="4">
        <v>114.3</v>
      </c>
      <c r="I4" s="5">
        <v>218.88711088265208</v>
      </c>
      <c r="J4" s="5">
        <v>207.10333620574971</v>
      </c>
      <c r="K4" s="5">
        <v>27677.783776999997</v>
      </c>
      <c r="M4" s="3" t="s">
        <v>11</v>
      </c>
      <c r="N4" s="4">
        <v>60.3</v>
      </c>
      <c r="O4" s="5">
        <v>166.74167673451697</v>
      </c>
      <c r="P4" s="5">
        <v>155.32557388414111</v>
      </c>
      <c r="Q4" s="5">
        <v>70274.498090000008</v>
      </c>
      <c r="S4" s="3" t="s">
        <v>11</v>
      </c>
      <c r="T4" s="4">
        <v>88.9</v>
      </c>
      <c r="U4" s="5">
        <v>204.71685549717529</v>
      </c>
      <c r="V4" s="5">
        <v>193.13270968092564</v>
      </c>
      <c r="W4" s="5">
        <v>103407.48431699999</v>
      </c>
      <c r="Y4" s="3" t="s">
        <v>11</v>
      </c>
      <c r="Z4" s="4">
        <v>60.3</v>
      </c>
      <c r="AA4" s="5">
        <v>199.17748319885652</v>
      </c>
      <c r="AB4" s="5">
        <v>199.75649854422943</v>
      </c>
      <c r="AC4" s="5">
        <v>65448.708682999997</v>
      </c>
      <c r="AE4" s="3" t="s">
        <v>11</v>
      </c>
      <c r="AF4" s="4">
        <v>114.3</v>
      </c>
      <c r="AG4" s="5">
        <v>211.99774866796645</v>
      </c>
      <c r="AH4" s="5">
        <v>203.69543272943434</v>
      </c>
      <c r="AI4" s="5">
        <v>50989.486818999998</v>
      </c>
    </row>
    <row r="5" spans="1:35" x14ac:dyDescent="0.25">
      <c r="A5" s="3" t="s">
        <v>11</v>
      </c>
      <c r="B5" s="4">
        <v>168.3</v>
      </c>
      <c r="C5" s="5">
        <v>252.21134123345709</v>
      </c>
      <c r="D5" s="5">
        <v>230.0455313017012</v>
      </c>
      <c r="E5" s="5">
        <v>533844.62009199988</v>
      </c>
      <c r="G5" s="3" t="s">
        <v>11</v>
      </c>
      <c r="H5" s="4">
        <v>168.3</v>
      </c>
      <c r="I5" s="5">
        <v>235.9206090732371</v>
      </c>
      <c r="J5" s="5">
        <v>254.27993282191602</v>
      </c>
      <c r="K5" s="5">
        <v>17853.900000000001</v>
      </c>
      <c r="M5" s="3" t="s">
        <v>11</v>
      </c>
      <c r="N5" s="4">
        <v>88.9</v>
      </c>
      <c r="O5" s="5">
        <v>190.83136284828285</v>
      </c>
      <c r="P5" s="5">
        <v>178.19605998340077</v>
      </c>
      <c r="Q5" s="5">
        <v>33852.18</v>
      </c>
      <c r="S5" s="3" t="s">
        <v>11</v>
      </c>
      <c r="T5" s="4">
        <v>114.3</v>
      </c>
      <c r="U5" s="5">
        <v>207.43615527311931</v>
      </c>
      <c r="V5" s="5">
        <v>202.88819689135539</v>
      </c>
      <c r="W5" s="5">
        <v>342819.03975</v>
      </c>
      <c r="Y5" s="3" t="s">
        <v>11</v>
      </c>
      <c r="Z5" s="4">
        <v>114.3</v>
      </c>
      <c r="AA5" s="5">
        <v>223.88361363779052</v>
      </c>
      <c r="AB5" s="5">
        <v>222.73798522686704</v>
      </c>
      <c r="AC5" s="5">
        <v>171560.342064</v>
      </c>
      <c r="AE5" s="3" t="s">
        <v>11</v>
      </c>
      <c r="AF5" s="4">
        <v>168.3</v>
      </c>
      <c r="AG5" s="5">
        <v>160.49750037227952</v>
      </c>
      <c r="AH5" s="5">
        <v>153.11799144021271</v>
      </c>
      <c r="AI5" s="5">
        <v>11954</v>
      </c>
    </row>
    <row r="6" spans="1:35" x14ac:dyDescent="0.25">
      <c r="A6" s="3" t="s">
        <v>12</v>
      </c>
      <c r="B6" s="4">
        <v>114.3</v>
      </c>
      <c r="C6" s="5">
        <v>481.19073660209972</v>
      </c>
      <c r="D6" s="5">
        <v>342.03761478847946</v>
      </c>
      <c r="E6" s="5">
        <v>447620.92236600001</v>
      </c>
      <c r="G6" s="3" t="s">
        <v>12</v>
      </c>
      <c r="H6" s="4">
        <v>88.9</v>
      </c>
      <c r="I6" s="5">
        <v>282.35732148147525</v>
      </c>
      <c r="J6" s="5">
        <v>205.3230205035652</v>
      </c>
      <c r="K6" s="5">
        <v>4785.6499999999996</v>
      </c>
      <c r="M6" s="3" t="s">
        <v>11</v>
      </c>
      <c r="N6" s="4">
        <v>114.3</v>
      </c>
      <c r="O6" s="5">
        <v>182.30642529163021</v>
      </c>
      <c r="P6" s="5">
        <v>173.59753924347072</v>
      </c>
      <c r="Q6" s="5">
        <v>64899.5</v>
      </c>
      <c r="S6" s="3" t="s">
        <v>11</v>
      </c>
      <c r="T6" s="4">
        <v>168.3</v>
      </c>
      <c r="U6" s="5">
        <v>227.61122119903999</v>
      </c>
      <c r="V6" s="5">
        <v>220.18883490302051</v>
      </c>
      <c r="W6" s="5">
        <v>62913.830000000009</v>
      </c>
      <c r="Y6" s="3" t="s">
        <v>11</v>
      </c>
      <c r="Z6" s="4">
        <v>168.3</v>
      </c>
      <c r="AA6" s="5">
        <v>267.54513613165778</v>
      </c>
      <c r="AB6" s="5">
        <v>242.90548760379357</v>
      </c>
      <c r="AC6" s="5">
        <v>61474.2</v>
      </c>
      <c r="AE6" s="3" t="s">
        <v>12</v>
      </c>
      <c r="AF6" s="4">
        <v>114.3</v>
      </c>
      <c r="AG6" s="5">
        <v>482.83287142308779</v>
      </c>
      <c r="AH6" s="5">
        <v>747.51087598670631</v>
      </c>
      <c r="AI6" s="5">
        <v>13881.6</v>
      </c>
    </row>
    <row r="7" spans="1:35" x14ac:dyDescent="0.25">
      <c r="A7" s="3" t="s">
        <v>12</v>
      </c>
      <c r="B7" s="4">
        <v>168.3</v>
      </c>
      <c r="C7" s="5">
        <v>462.70958991571069</v>
      </c>
      <c r="D7" s="5">
        <v>344.53195903515223</v>
      </c>
      <c r="E7" s="5">
        <v>527991.72243299999</v>
      </c>
      <c r="G7" s="3" t="s">
        <v>12</v>
      </c>
      <c r="H7" s="4">
        <v>114.3</v>
      </c>
      <c r="I7" s="5">
        <v>341.54350244900485</v>
      </c>
      <c r="J7" s="5">
        <v>283.45342330688442</v>
      </c>
      <c r="K7" s="5">
        <v>27622.3</v>
      </c>
      <c r="M7" s="3" t="s">
        <v>11</v>
      </c>
      <c r="N7" s="4">
        <v>168.3</v>
      </c>
      <c r="O7" s="5">
        <v>215.22826592645069</v>
      </c>
      <c r="P7" s="5">
        <v>206.80035707904099</v>
      </c>
      <c r="Q7" s="5">
        <v>20471</v>
      </c>
      <c r="S7" s="3" t="s">
        <v>12</v>
      </c>
      <c r="T7" s="4">
        <v>114.3</v>
      </c>
      <c r="U7" s="5">
        <v>473.81479017042039</v>
      </c>
      <c r="V7" s="5">
        <v>439.02962914746496</v>
      </c>
      <c r="W7" s="5">
        <v>94091.016822999998</v>
      </c>
      <c r="Y7" s="3" t="s">
        <v>11</v>
      </c>
      <c r="Z7" s="4">
        <v>219.1</v>
      </c>
      <c r="AA7" s="5">
        <v>406.26710995170873</v>
      </c>
      <c r="AB7" s="5">
        <v>391.66546887234557</v>
      </c>
      <c r="AC7" s="5">
        <v>3150.5</v>
      </c>
      <c r="AE7" s="3" t="s">
        <v>12</v>
      </c>
      <c r="AF7" s="4">
        <v>168.3</v>
      </c>
      <c r="AG7" s="5">
        <v>583.60460411625138</v>
      </c>
      <c r="AH7" s="5">
        <v>532.05910262646785</v>
      </c>
      <c r="AI7" s="5">
        <v>56774.176512999999</v>
      </c>
    </row>
    <row r="8" spans="1:35" x14ac:dyDescent="0.25">
      <c r="A8" s="3" t="s">
        <v>12</v>
      </c>
      <c r="B8" s="4">
        <v>219.1</v>
      </c>
      <c r="C8" s="5">
        <v>626.79588773021146</v>
      </c>
      <c r="D8" s="5">
        <v>442.45047669983558</v>
      </c>
      <c r="E8" s="5">
        <v>273289.04683299991</v>
      </c>
      <c r="G8" s="3" t="s">
        <v>12</v>
      </c>
      <c r="H8" s="4">
        <v>168.3</v>
      </c>
      <c r="I8" s="5">
        <v>336.9039356731447</v>
      </c>
      <c r="J8" s="5">
        <v>279.33436706144573</v>
      </c>
      <c r="K8" s="5">
        <v>10661.92</v>
      </c>
      <c r="M8" s="3" t="s">
        <v>11</v>
      </c>
      <c r="N8" s="4">
        <v>219.1</v>
      </c>
      <c r="O8" s="5">
        <v>210.13854001509981</v>
      </c>
      <c r="P8" s="5">
        <v>176.30311929294248</v>
      </c>
      <c r="Q8" s="5">
        <v>1749</v>
      </c>
      <c r="S8" s="3" t="s">
        <v>12</v>
      </c>
      <c r="T8" s="4">
        <v>168.3</v>
      </c>
      <c r="U8" s="5">
        <v>542.973162211371</v>
      </c>
      <c r="V8" s="5">
        <v>457.98056398218648</v>
      </c>
      <c r="W8" s="5">
        <v>124012.849696</v>
      </c>
      <c r="Y8" s="3" t="s">
        <v>12</v>
      </c>
      <c r="Z8" s="4">
        <v>114.3</v>
      </c>
      <c r="AA8" s="5">
        <v>649.62291447679343</v>
      </c>
      <c r="AB8" s="5">
        <v>364.38453627228517</v>
      </c>
      <c r="AC8" s="5">
        <v>46354.767520999994</v>
      </c>
      <c r="AE8" s="3" t="s">
        <v>12</v>
      </c>
      <c r="AF8" s="4">
        <v>219.1</v>
      </c>
      <c r="AG8" s="5">
        <v>603.90204645926804</v>
      </c>
      <c r="AH8" s="5">
        <v>635.88294775925044</v>
      </c>
      <c r="AI8" s="5">
        <v>40905</v>
      </c>
    </row>
    <row r="9" spans="1:35" x14ac:dyDescent="0.25">
      <c r="A9" s="3" t="s">
        <v>12</v>
      </c>
      <c r="B9" s="4">
        <v>323.89999999999998</v>
      </c>
      <c r="C9" s="5">
        <v>740.45239758319588</v>
      </c>
      <c r="D9" s="5">
        <v>415.78058971849646</v>
      </c>
      <c r="E9" s="5">
        <v>143285.163138</v>
      </c>
      <c r="G9" s="3" t="s">
        <v>12</v>
      </c>
      <c r="H9" s="4">
        <v>219.1</v>
      </c>
      <c r="I9" s="5">
        <v>463.03289510637325</v>
      </c>
      <c r="J9" s="5">
        <v>364.3119911355891</v>
      </c>
      <c r="K9" s="5">
        <v>24050.49</v>
      </c>
      <c r="M9" s="3" t="s">
        <v>12</v>
      </c>
      <c r="N9" s="4">
        <v>88.9</v>
      </c>
      <c r="O9" s="5">
        <v>512.43536311290529</v>
      </c>
      <c r="P9" s="5">
        <v>624.85030123039849</v>
      </c>
      <c r="Q9" s="5">
        <v>5428.1</v>
      </c>
      <c r="S9" s="3" t="s">
        <v>12</v>
      </c>
      <c r="T9" s="4">
        <v>219.1</v>
      </c>
      <c r="U9" s="5">
        <v>794.95137203323804</v>
      </c>
      <c r="V9" s="5">
        <v>621.80576662332885</v>
      </c>
      <c r="W9" s="5">
        <v>84898.89</v>
      </c>
      <c r="Y9" s="3" t="s">
        <v>12</v>
      </c>
      <c r="Z9" s="4">
        <v>168.3</v>
      </c>
      <c r="AA9" s="5">
        <v>598.77966890169603</v>
      </c>
      <c r="AB9" s="5">
        <v>651.57962500394001</v>
      </c>
      <c r="AC9" s="5">
        <v>60171.869033999996</v>
      </c>
      <c r="AE9" s="3" t="s">
        <v>13</v>
      </c>
      <c r="AF9" s="4" t="s">
        <v>13</v>
      </c>
      <c r="AG9" s="5" t="s">
        <v>13</v>
      </c>
      <c r="AH9" s="5" t="s">
        <v>13</v>
      </c>
      <c r="AI9" s="5" t="s">
        <v>13</v>
      </c>
    </row>
    <row r="10" spans="1:35" x14ac:dyDescent="0.25">
      <c r="A10" s="3" t="s">
        <v>12</v>
      </c>
      <c r="B10" s="4">
        <v>406.4</v>
      </c>
      <c r="C10" s="5">
        <v>743.01009900864381</v>
      </c>
      <c r="D10" s="5">
        <v>476.74735965902283</v>
      </c>
      <c r="E10" s="5">
        <v>248294.13976499997</v>
      </c>
      <c r="G10" s="3" t="s">
        <v>13</v>
      </c>
      <c r="H10" s="4" t="s">
        <v>13</v>
      </c>
      <c r="I10" s="5" t="s">
        <v>13</v>
      </c>
      <c r="J10" s="5" t="s">
        <v>13</v>
      </c>
      <c r="K10" s="5" t="s">
        <v>13</v>
      </c>
      <c r="M10" s="3" t="s">
        <v>12</v>
      </c>
      <c r="N10" s="4">
        <v>114.3</v>
      </c>
      <c r="O10" s="5">
        <v>629.33256161473514</v>
      </c>
      <c r="P10" s="5">
        <v>557.04925249945472</v>
      </c>
      <c r="Q10" s="5">
        <v>19277.829999999998</v>
      </c>
      <c r="S10" s="3" t="s">
        <v>13</v>
      </c>
      <c r="T10" s="4" t="s">
        <v>13</v>
      </c>
      <c r="U10" s="5" t="s">
        <v>13</v>
      </c>
      <c r="V10" s="5" t="s">
        <v>13</v>
      </c>
      <c r="W10" s="5" t="s">
        <v>13</v>
      </c>
      <c r="Y10" s="3" t="s">
        <v>12</v>
      </c>
      <c r="Z10" s="4">
        <v>219.1</v>
      </c>
      <c r="AA10" s="5">
        <v>764.02886714040142</v>
      </c>
      <c r="AB10" s="5">
        <v>881.37249153036532</v>
      </c>
      <c r="AC10" s="5">
        <v>53851.3</v>
      </c>
      <c r="AE10" s="3" t="s">
        <v>13</v>
      </c>
      <c r="AF10" s="4" t="s">
        <v>13</v>
      </c>
      <c r="AG10" s="5" t="s">
        <v>13</v>
      </c>
      <c r="AH10" s="5" t="s">
        <v>13</v>
      </c>
      <c r="AI10" s="5" t="s">
        <v>13</v>
      </c>
    </row>
    <row r="11" spans="1:35" x14ac:dyDescent="0.25">
      <c r="A11" s="3" t="s">
        <v>13</v>
      </c>
      <c r="B11" s="4" t="s">
        <v>13</v>
      </c>
      <c r="C11" s="5" t="s">
        <v>13</v>
      </c>
      <c r="D11" s="5" t="s">
        <v>13</v>
      </c>
      <c r="E11" s="5" t="s">
        <v>13</v>
      </c>
      <c r="G11" s="3" t="s">
        <v>13</v>
      </c>
      <c r="H11" s="4" t="s">
        <v>13</v>
      </c>
      <c r="I11" s="5" t="s">
        <v>13</v>
      </c>
      <c r="J11" s="5" t="s">
        <v>13</v>
      </c>
      <c r="K11" s="5" t="s">
        <v>13</v>
      </c>
      <c r="M11" s="3" t="s">
        <v>12</v>
      </c>
      <c r="N11" s="4">
        <v>168.3</v>
      </c>
      <c r="O11" s="5">
        <v>546.63947069391293</v>
      </c>
      <c r="P11" s="5">
        <v>575.62618590592172</v>
      </c>
      <c r="Q11" s="5">
        <v>62035.470000000008</v>
      </c>
      <c r="S11" s="3" t="s">
        <v>13</v>
      </c>
      <c r="T11" s="4" t="s">
        <v>13</v>
      </c>
      <c r="U11" s="5" t="s">
        <v>13</v>
      </c>
      <c r="V11" s="5" t="s">
        <v>13</v>
      </c>
      <c r="W11" s="5" t="s">
        <v>13</v>
      </c>
      <c r="Y11" s="3" t="s">
        <v>13</v>
      </c>
      <c r="Z11" s="4" t="s">
        <v>13</v>
      </c>
      <c r="AA11" s="5" t="s">
        <v>13</v>
      </c>
      <c r="AB11" s="5" t="s">
        <v>13</v>
      </c>
      <c r="AC11" s="5" t="s">
        <v>13</v>
      </c>
      <c r="AE11" s="3" t="s">
        <v>13</v>
      </c>
      <c r="AF11" s="4" t="s">
        <v>13</v>
      </c>
      <c r="AG11" s="5" t="s">
        <v>13</v>
      </c>
      <c r="AH11" s="5" t="s">
        <v>13</v>
      </c>
      <c r="AI11" s="5" t="s">
        <v>13</v>
      </c>
    </row>
    <row r="12" spans="1:35" x14ac:dyDescent="0.25">
      <c r="A12" s="3" t="s">
        <v>13</v>
      </c>
      <c r="B12" s="4" t="s">
        <v>13</v>
      </c>
      <c r="C12" s="5" t="s">
        <v>13</v>
      </c>
      <c r="D12" s="5" t="s">
        <v>13</v>
      </c>
      <c r="E12" s="5" t="s">
        <v>13</v>
      </c>
      <c r="G12" s="3" t="s">
        <v>13</v>
      </c>
      <c r="H12" s="4" t="s">
        <v>13</v>
      </c>
      <c r="I12" s="5" t="s">
        <v>13</v>
      </c>
      <c r="J12" s="5" t="s">
        <v>13</v>
      </c>
      <c r="K12" s="5" t="s">
        <v>13</v>
      </c>
      <c r="M12" s="3" t="s">
        <v>12</v>
      </c>
      <c r="N12" s="4">
        <v>219.1</v>
      </c>
      <c r="O12" s="5">
        <v>814.92641595116459</v>
      </c>
      <c r="P12" s="5">
        <v>910.42403401545334</v>
      </c>
      <c r="Q12" s="5">
        <v>13144</v>
      </c>
      <c r="S12" s="3" t="s">
        <v>13</v>
      </c>
      <c r="T12" s="4" t="s">
        <v>13</v>
      </c>
      <c r="U12" s="5" t="s">
        <v>13</v>
      </c>
      <c r="V12" s="5" t="s">
        <v>13</v>
      </c>
      <c r="W12" s="5" t="s">
        <v>13</v>
      </c>
      <c r="Y12" s="3" t="s">
        <v>13</v>
      </c>
      <c r="Z12" s="4" t="s">
        <v>13</v>
      </c>
      <c r="AA12" s="5" t="s">
        <v>13</v>
      </c>
      <c r="AB12" s="5" t="s">
        <v>13</v>
      </c>
      <c r="AC12" s="5" t="s">
        <v>13</v>
      </c>
      <c r="AE12" s="3" t="s">
        <v>13</v>
      </c>
      <c r="AF12" s="4" t="s">
        <v>13</v>
      </c>
      <c r="AG12" s="5" t="s">
        <v>13</v>
      </c>
      <c r="AH12" s="5" t="s">
        <v>13</v>
      </c>
      <c r="AI12" s="5" t="s">
        <v>13</v>
      </c>
    </row>
    <row r="13" spans="1:35" x14ac:dyDescent="0.25">
      <c r="A13" s="3" t="s">
        <v>13</v>
      </c>
      <c r="B13" s="4" t="s">
        <v>13</v>
      </c>
      <c r="C13" s="5" t="s">
        <v>13</v>
      </c>
      <c r="D13" s="5" t="s">
        <v>13</v>
      </c>
      <c r="E13" s="5" t="s">
        <v>13</v>
      </c>
      <c r="G13" s="3" t="s">
        <v>13</v>
      </c>
      <c r="H13" s="4" t="s">
        <v>13</v>
      </c>
      <c r="I13" s="5" t="s">
        <v>13</v>
      </c>
      <c r="J13" s="5" t="s">
        <v>13</v>
      </c>
      <c r="K13" s="5" t="s">
        <v>13</v>
      </c>
      <c r="M13" s="3" t="s">
        <v>13</v>
      </c>
      <c r="N13" s="4" t="s">
        <v>13</v>
      </c>
      <c r="O13" s="5" t="s">
        <v>13</v>
      </c>
      <c r="P13" s="5" t="s">
        <v>13</v>
      </c>
      <c r="Q13" s="5" t="s">
        <v>13</v>
      </c>
      <c r="S13" s="3" t="s">
        <v>13</v>
      </c>
      <c r="T13" s="4" t="s">
        <v>13</v>
      </c>
      <c r="U13" s="5" t="s">
        <v>13</v>
      </c>
      <c r="V13" s="5" t="s">
        <v>13</v>
      </c>
      <c r="W13" s="5" t="s">
        <v>13</v>
      </c>
      <c r="Y13" s="3" t="s">
        <v>13</v>
      </c>
      <c r="Z13" s="4" t="s">
        <v>13</v>
      </c>
      <c r="AA13" s="5" t="s">
        <v>13</v>
      </c>
      <c r="AB13" s="5" t="s">
        <v>13</v>
      </c>
      <c r="AC13" s="5" t="s">
        <v>13</v>
      </c>
      <c r="AE13" s="3" t="s">
        <v>13</v>
      </c>
      <c r="AF13" s="4" t="s">
        <v>13</v>
      </c>
      <c r="AG13" s="5" t="s">
        <v>13</v>
      </c>
      <c r="AH13" s="5" t="s">
        <v>13</v>
      </c>
      <c r="AI13" s="5" t="s">
        <v>13</v>
      </c>
    </row>
    <row r="14" spans="1:35" x14ac:dyDescent="0.25">
      <c r="A14" s="3" t="s">
        <v>13</v>
      </c>
      <c r="B14" s="4" t="s">
        <v>13</v>
      </c>
      <c r="C14" s="5" t="s">
        <v>13</v>
      </c>
      <c r="D14" s="5" t="s">
        <v>13</v>
      </c>
      <c r="E14" s="5" t="s">
        <v>13</v>
      </c>
      <c r="G14" s="3" t="s">
        <v>13</v>
      </c>
      <c r="H14" s="4" t="s">
        <v>13</v>
      </c>
      <c r="I14" s="5" t="s">
        <v>13</v>
      </c>
      <c r="J14" s="5" t="s">
        <v>13</v>
      </c>
      <c r="K14" s="5" t="s">
        <v>13</v>
      </c>
      <c r="M14" s="3" t="s">
        <v>13</v>
      </c>
      <c r="N14" s="4" t="s">
        <v>13</v>
      </c>
      <c r="O14" s="5" t="s">
        <v>13</v>
      </c>
      <c r="P14" s="5" t="s">
        <v>13</v>
      </c>
      <c r="Q14" s="5" t="s">
        <v>13</v>
      </c>
      <c r="S14" s="3" t="s">
        <v>13</v>
      </c>
      <c r="T14" s="4" t="s">
        <v>13</v>
      </c>
      <c r="U14" s="5" t="s">
        <v>13</v>
      </c>
      <c r="V14" s="5" t="s">
        <v>13</v>
      </c>
      <c r="W14" s="5" t="s">
        <v>13</v>
      </c>
      <c r="Y14" s="3" t="s">
        <v>13</v>
      </c>
      <c r="Z14" s="4" t="s">
        <v>13</v>
      </c>
      <c r="AA14" s="5" t="s">
        <v>13</v>
      </c>
      <c r="AB14" s="5" t="s">
        <v>13</v>
      </c>
      <c r="AC14" s="5" t="s">
        <v>13</v>
      </c>
      <c r="AE14" s="3" t="s">
        <v>13</v>
      </c>
      <c r="AF14" s="4" t="s">
        <v>13</v>
      </c>
      <c r="AG14" s="5" t="s">
        <v>13</v>
      </c>
      <c r="AH14" s="5" t="s">
        <v>13</v>
      </c>
      <c r="AI14" s="5" t="s">
        <v>13</v>
      </c>
    </row>
    <row r="15" spans="1:35" x14ac:dyDescent="0.25">
      <c r="A15" s="3"/>
      <c r="B15" s="4"/>
      <c r="C15" s="5"/>
      <c r="D15" s="5"/>
      <c r="E15" s="5"/>
      <c r="G15" s="3"/>
      <c r="H15" s="4"/>
      <c r="I15" s="5"/>
      <c r="J15" s="5"/>
      <c r="K15" s="5"/>
      <c r="M15" s="3"/>
      <c r="N15" s="4"/>
      <c r="O15" s="5"/>
      <c r="P15" s="5"/>
      <c r="Q15" s="5"/>
      <c r="S15" s="3"/>
      <c r="T15" s="4"/>
      <c r="U15" s="5"/>
      <c r="V15" s="5"/>
      <c r="W15" s="5"/>
      <c r="Y15" s="3"/>
      <c r="Z15" s="4"/>
      <c r="AA15" s="5"/>
      <c r="AB15" s="5"/>
      <c r="AC15" s="5"/>
      <c r="AE15" s="3"/>
      <c r="AF15" s="4"/>
      <c r="AG15" s="5"/>
      <c r="AH15" s="5"/>
      <c r="AI15" s="5"/>
    </row>
    <row r="16" spans="1:35" x14ac:dyDescent="0.25">
      <c r="A16" s="1" t="s">
        <v>0</v>
      </c>
      <c r="B16" s="6"/>
      <c r="C16" s="6"/>
      <c r="D16" s="6"/>
      <c r="E16" s="6"/>
      <c r="G16" s="1" t="s">
        <v>1</v>
      </c>
      <c r="M16" s="1" t="s">
        <v>2</v>
      </c>
      <c r="S16" s="1" t="s">
        <v>3</v>
      </c>
      <c r="Y16" s="1" t="s">
        <v>4</v>
      </c>
      <c r="AE16" s="1" t="s">
        <v>5</v>
      </c>
    </row>
    <row r="17" spans="1:35" x14ac:dyDescent="0.25">
      <c r="A17" s="3" t="s">
        <v>6</v>
      </c>
      <c r="B17" s="3" t="s">
        <v>7</v>
      </c>
      <c r="C17" s="3" t="s">
        <v>14</v>
      </c>
      <c r="D17" s="3" t="s">
        <v>15</v>
      </c>
      <c r="E17" s="3" t="s">
        <v>16</v>
      </c>
      <c r="G17" s="3" t="s">
        <v>6</v>
      </c>
      <c r="H17" s="3" t="s">
        <v>7</v>
      </c>
      <c r="I17" s="3" t="s">
        <v>14</v>
      </c>
      <c r="J17" s="3" t="s">
        <v>15</v>
      </c>
      <c r="K17" s="3" t="s">
        <v>16</v>
      </c>
      <c r="M17" s="3" t="s">
        <v>6</v>
      </c>
      <c r="N17" s="3" t="s">
        <v>7</v>
      </c>
      <c r="O17" s="3" t="s">
        <v>14</v>
      </c>
      <c r="P17" s="3" t="s">
        <v>15</v>
      </c>
      <c r="Q17" s="3" t="s">
        <v>16</v>
      </c>
      <c r="S17" s="3" t="s">
        <v>6</v>
      </c>
      <c r="T17" s="3" t="s">
        <v>7</v>
      </c>
      <c r="U17" s="3" t="s">
        <v>14</v>
      </c>
      <c r="V17" s="3" t="s">
        <v>15</v>
      </c>
      <c r="W17" s="3" t="s">
        <v>16</v>
      </c>
      <c r="Y17" s="3" t="s">
        <v>6</v>
      </c>
      <c r="Z17" s="3" t="s">
        <v>7</v>
      </c>
      <c r="AA17" s="3" t="s">
        <v>14</v>
      </c>
      <c r="AB17" s="3" t="s">
        <v>15</v>
      </c>
      <c r="AC17" s="3" t="s">
        <v>16</v>
      </c>
      <c r="AE17" s="3" t="s">
        <v>6</v>
      </c>
      <c r="AF17" s="3" t="s">
        <v>7</v>
      </c>
      <c r="AG17" s="3" t="s">
        <v>14</v>
      </c>
      <c r="AH17" s="3" t="s">
        <v>15</v>
      </c>
      <c r="AI17" s="3" t="s">
        <v>16</v>
      </c>
    </row>
    <row r="18" spans="1:35" x14ac:dyDescent="0.25">
      <c r="A18" s="3" t="s">
        <v>11</v>
      </c>
      <c r="B18" s="7">
        <v>26.7</v>
      </c>
      <c r="C18" s="5">
        <v>348.25</v>
      </c>
      <c r="D18" s="8">
        <v>53105.219230745337</v>
      </c>
      <c r="E18" s="8">
        <v>152.49165608254225</v>
      </c>
      <c r="G18" s="3" t="s">
        <v>11</v>
      </c>
      <c r="H18" s="7">
        <v>26.7</v>
      </c>
      <c r="I18" s="5">
        <v>0</v>
      </c>
      <c r="J18" s="8">
        <v>0</v>
      </c>
      <c r="K18" s="8">
        <v>169.03366392194485</v>
      </c>
      <c r="M18" s="3" t="s">
        <v>11</v>
      </c>
      <c r="N18" s="7">
        <v>26.7</v>
      </c>
      <c r="O18" s="5">
        <v>0</v>
      </c>
      <c r="P18" s="8">
        <v>0</v>
      </c>
      <c r="Q18" s="8">
        <v>144.77108032951867</v>
      </c>
      <c r="S18" s="3" t="s">
        <v>11</v>
      </c>
      <c r="T18" s="7">
        <v>26.7</v>
      </c>
      <c r="U18" s="5">
        <v>3.55</v>
      </c>
      <c r="V18" s="8">
        <v>611.78451416530993</v>
      </c>
      <c r="W18" s="8">
        <v>172.33366596205914</v>
      </c>
      <c r="Y18" s="3" t="s">
        <v>11</v>
      </c>
      <c r="Z18" s="7">
        <v>26.7</v>
      </c>
      <c r="AA18" s="5">
        <v>0.5</v>
      </c>
      <c r="AB18" s="8">
        <v>82.535414977434698</v>
      </c>
      <c r="AC18" s="8">
        <v>165.0708299548694</v>
      </c>
      <c r="AE18" s="3" t="s">
        <v>11</v>
      </c>
      <c r="AF18" s="7">
        <v>26.7</v>
      </c>
      <c r="AG18" s="5">
        <v>9.35</v>
      </c>
      <c r="AH18" s="8">
        <v>1705.3786727029174</v>
      </c>
      <c r="AI18" s="8">
        <v>182.3934409307933</v>
      </c>
    </row>
    <row r="19" spans="1:35" x14ac:dyDescent="0.25">
      <c r="A19" s="3" t="s">
        <v>11</v>
      </c>
      <c r="B19" s="7">
        <v>42.2</v>
      </c>
      <c r="C19" s="5">
        <v>553.57000000000005</v>
      </c>
      <c r="D19" s="8">
        <v>89245.472602548485</v>
      </c>
      <c r="E19" s="8">
        <v>161.21804397374945</v>
      </c>
      <c r="G19" s="3" t="s">
        <v>11</v>
      </c>
      <c r="H19" s="7">
        <v>42.2</v>
      </c>
      <c r="I19" s="5">
        <v>0</v>
      </c>
      <c r="J19" s="8">
        <v>0</v>
      </c>
      <c r="K19" s="8">
        <v>177.75187928412956</v>
      </c>
      <c r="M19" s="3" t="s">
        <v>11</v>
      </c>
      <c r="N19" s="7">
        <v>42.2</v>
      </c>
      <c r="O19" s="5">
        <v>125920.13</v>
      </c>
      <c r="P19" s="8">
        <v>16013551.838514106</v>
      </c>
      <c r="Q19" s="8">
        <v>127.17229436241931</v>
      </c>
      <c r="S19" s="3" t="s">
        <v>11</v>
      </c>
      <c r="T19" s="7">
        <v>42.2</v>
      </c>
      <c r="U19" s="5">
        <v>98415.35</v>
      </c>
      <c r="V19" s="8">
        <v>17478957.366402805</v>
      </c>
      <c r="W19" s="8">
        <v>177.60397505473287</v>
      </c>
      <c r="Y19" s="3" t="s">
        <v>11</v>
      </c>
      <c r="Z19" s="7">
        <v>42.2</v>
      </c>
      <c r="AA19" s="5">
        <v>42861.86</v>
      </c>
      <c r="AB19" s="8">
        <v>8826715.6449695062</v>
      </c>
      <c r="AC19" s="8">
        <v>205.93403191017623</v>
      </c>
      <c r="AE19" s="3" t="s">
        <v>11</v>
      </c>
      <c r="AF19" s="7">
        <v>42.2</v>
      </c>
      <c r="AG19" s="5">
        <v>13381.64</v>
      </c>
      <c r="AH19" s="8">
        <v>2419887.3408200005</v>
      </c>
      <c r="AI19" s="8">
        <v>180.83638035547219</v>
      </c>
    </row>
    <row r="20" spans="1:35" x14ac:dyDescent="0.25">
      <c r="A20" s="3" t="s">
        <v>11</v>
      </c>
      <c r="B20" s="7">
        <v>60.3</v>
      </c>
      <c r="C20" s="5">
        <v>1824785.35</v>
      </c>
      <c r="D20" s="8">
        <v>308830892.35311282</v>
      </c>
      <c r="E20" s="8">
        <v>169.2423124468381</v>
      </c>
      <c r="G20" s="3" t="s">
        <v>11</v>
      </c>
      <c r="H20" s="7">
        <v>60.3</v>
      </c>
      <c r="I20" s="5">
        <v>10983.28</v>
      </c>
      <c r="J20" s="8">
        <v>2125634.3556802296</v>
      </c>
      <c r="K20" s="8">
        <v>193.53365804024205</v>
      </c>
      <c r="M20" s="3" t="s">
        <v>11</v>
      </c>
      <c r="N20" s="7">
        <v>60.3</v>
      </c>
      <c r="O20" s="5">
        <v>99655.76</v>
      </c>
      <c r="P20" s="8">
        <v>15479088.112860233</v>
      </c>
      <c r="Q20" s="8">
        <v>155.32557388414111</v>
      </c>
      <c r="S20" s="3" t="s">
        <v>11</v>
      </c>
      <c r="T20" s="7">
        <v>60.3</v>
      </c>
      <c r="U20" s="5">
        <v>148748.79999999999</v>
      </c>
      <c r="V20" s="8">
        <v>27314950.890383337</v>
      </c>
      <c r="W20" s="8">
        <v>183.63140334835197</v>
      </c>
      <c r="Y20" s="3" t="s">
        <v>11</v>
      </c>
      <c r="Z20" s="7">
        <v>60.3</v>
      </c>
      <c r="AA20" s="5">
        <v>113879.87</v>
      </c>
      <c r="AB20" s="8">
        <v>22748244.085872035</v>
      </c>
      <c r="AC20" s="8">
        <v>199.75649854422943</v>
      </c>
      <c r="AE20" s="3" t="s">
        <v>11</v>
      </c>
      <c r="AF20" s="7">
        <v>60.3</v>
      </c>
      <c r="AG20" s="5">
        <v>39116.660000000003</v>
      </c>
      <c r="AH20" s="8">
        <v>6413848.7326895753</v>
      </c>
      <c r="AI20" s="8">
        <v>163.96718770696614</v>
      </c>
    </row>
    <row r="21" spans="1:35" x14ac:dyDescent="0.25">
      <c r="A21" s="3" t="s">
        <v>11</v>
      </c>
      <c r="B21" s="7">
        <v>88.9</v>
      </c>
      <c r="C21" s="5">
        <v>24859.809999999998</v>
      </c>
      <c r="D21" s="8">
        <v>4661458.1552888583</v>
      </c>
      <c r="E21" s="8">
        <v>187.509806200806</v>
      </c>
      <c r="G21" s="3" t="s">
        <v>11</v>
      </c>
      <c r="H21" s="7">
        <v>88.9</v>
      </c>
      <c r="I21" s="5">
        <v>0</v>
      </c>
      <c r="J21" s="8">
        <v>0</v>
      </c>
      <c r="K21" s="8">
        <v>204.01901847213117</v>
      </c>
      <c r="M21" s="3" t="s">
        <v>11</v>
      </c>
      <c r="N21" s="7">
        <v>88.9</v>
      </c>
      <c r="O21" s="5">
        <v>31691.02</v>
      </c>
      <c r="P21" s="8">
        <v>5647214.9008551538</v>
      </c>
      <c r="Q21" s="8">
        <v>178.19605998340077</v>
      </c>
      <c r="S21" s="3" t="s">
        <v>11</v>
      </c>
      <c r="T21" s="7">
        <v>88.9</v>
      </c>
      <c r="U21" s="5">
        <v>105293.23</v>
      </c>
      <c r="V21" s="8">
        <v>20335566.820956931</v>
      </c>
      <c r="W21" s="8">
        <v>193.13270968092564</v>
      </c>
      <c r="Y21" s="3" t="s">
        <v>11</v>
      </c>
      <c r="Z21" s="7">
        <v>88.9</v>
      </c>
      <c r="AA21" s="5">
        <v>23741.26</v>
      </c>
      <c r="AB21" s="8">
        <v>5291994.8806026531</v>
      </c>
      <c r="AC21" s="8">
        <v>222.90286533244881</v>
      </c>
      <c r="AE21" s="3" t="s">
        <v>11</v>
      </c>
      <c r="AF21" s="7">
        <v>88.9</v>
      </c>
      <c r="AG21" s="5">
        <v>10589.03</v>
      </c>
      <c r="AH21" s="8">
        <v>1865205.8279387464</v>
      </c>
      <c r="AI21" s="8">
        <v>176.14510752531123</v>
      </c>
    </row>
    <row r="22" spans="1:35" x14ac:dyDescent="0.25">
      <c r="A22" s="3" t="s">
        <v>11</v>
      </c>
      <c r="B22" s="7">
        <v>114.3</v>
      </c>
      <c r="C22" s="5">
        <v>1549736.41</v>
      </c>
      <c r="D22" s="8">
        <v>319465179.88391644</v>
      </c>
      <c r="E22" s="8">
        <v>206.14162371258763</v>
      </c>
      <c r="G22" s="3" t="s">
        <v>11</v>
      </c>
      <c r="H22" s="7">
        <v>114.3</v>
      </c>
      <c r="I22" s="5">
        <v>33392.78</v>
      </c>
      <c r="J22" s="8">
        <v>6915756.1431846349</v>
      </c>
      <c r="K22" s="8">
        <v>207.10333620574971</v>
      </c>
      <c r="M22" s="3" t="s">
        <v>11</v>
      </c>
      <c r="N22" s="7">
        <v>114.3</v>
      </c>
      <c r="O22" s="5">
        <v>90081.61</v>
      </c>
      <c r="P22" s="8">
        <v>15637945.827090025</v>
      </c>
      <c r="Q22" s="8">
        <v>173.59753924347072</v>
      </c>
      <c r="S22" s="3" t="s">
        <v>11</v>
      </c>
      <c r="T22" s="7">
        <v>114.3</v>
      </c>
      <c r="U22" s="5">
        <v>356979.28</v>
      </c>
      <c r="V22" s="8">
        <v>72426882.446774289</v>
      </c>
      <c r="W22" s="8">
        <v>202.88819689135539</v>
      </c>
      <c r="Y22" s="3" t="s">
        <v>11</v>
      </c>
      <c r="Z22" s="7">
        <v>114.3</v>
      </c>
      <c r="AA22" s="5">
        <v>286983.90999999997</v>
      </c>
      <c r="AB22" s="8">
        <v>63922217.905928537</v>
      </c>
      <c r="AC22" s="8">
        <v>222.73798522686704</v>
      </c>
      <c r="AE22" s="3" t="s">
        <v>11</v>
      </c>
      <c r="AF22" s="7">
        <v>114.3</v>
      </c>
      <c r="AG22" s="5">
        <v>114596.89</v>
      </c>
      <c r="AH22" s="8">
        <v>23342863.097997386</v>
      </c>
      <c r="AI22" s="8">
        <v>203.69543272943434</v>
      </c>
    </row>
    <row r="23" spans="1:35" x14ac:dyDescent="0.25">
      <c r="A23" s="3" t="s">
        <v>11</v>
      </c>
      <c r="B23" s="7">
        <v>168.3</v>
      </c>
      <c r="C23" s="5">
        <v>676839.8</v>
      </c>
      <c r="D23" s="8">
        <v>155703971.39713719</v>
      </c>
      <c r="E23" s="8">
        <v>230.0455313017012</v>
      </c>
      <c r="G23" s="3" t="s">
        <v>11</v>
      </c>
      <c r="H23" s="7">
        <v>168.3</v>
      </c>
      <c r="I23" s="5">
        <v>18077</v>
      </c>
      <c r="J23" s="8">
        <v>4596618.3456217758</v>
      </c>
      <c r="K23" s="8">
        <v>254.27993282191602</v>
      </c>
      <c r="M23" s="3" t="s">
        <v>11</v>
      </c>
      <c r="N23" s="7">
        <v>168.3</v>
      </c>
      <c r="O23" s="5">
        <v>24151.21</v>
      </c>
      <c r="P23" s="8">
        <v>4994478.8518909058</v>
      </c>
      <c r="Q23" s="8">
        <v>206.80035707904099</v>
      </c>
      <c r="S23" s="3" t="s">
        <v>11</v>
      </c>
      <c r="T23" s="7">
        <v>168.3</v>
      </c>
      <c r="U23" s="5">
        <v>88142.94</v>
      </c>
      <c r="V23" s="8">
        <v>19408091.263526842</v>
      </c>
      <c r="W23" s="8">
        <v>220.18883490302051</v>
      </c>
      <c r="Y23" s="3" t="s">
        <v>11</v>
      </c>
      <c r="Z23" s="7">
        <v>168.3</v>
      </c>
      <c r="AA23" s="5">
        <v>130893.31</v>
      </c>
      <c r="AB23" s="8">
        <v>31794703.289624508</v>
      </c>
      <c r="AC23" s="8">
        <v>242.90548760379357</v>
      </c>
      <c r="AE23" s="3" t="s">
        <v>11</v>
      </c>
      <c r="AF23" s="7">
        <v>168.3</v>
      </c>
      <c r="AG23" s="5">
        <v>15444.13</v>
      </c>
      <c r="AH23" s="8">
        <v>2364774.1651415322</v>
      </c>
      <c r="AI23" s="8">
        <v>153.11799144021271</v>
      </c>
    </row>
    <row r="24" spans="1:35" x14ac:dyDescent="0.25">
      <c r="A24" s="3" t="s">
        <v>11</v>
      </c>
      <c r="B24" s="7">
        <v>219.1</v>
      </c>
      <c r="C24" s="5">
        <v>32924.06</v>
      </c>
      <c r="D24" s="8">
        <v>8586972.3054560944</v>
      </c>
      <c r="E24" s="8">
        <v>260.81146448694648</v>
      </c>
      <c r="G24" s="3" t="s">
        <v>11</v>
      </c>
      <c r="H24" s="7">
        <v>219.1</v>
      </c>
      <c r="I24" s="5">
        <v>10453.049999999999</v>
      </c>
      <c r="J24" s="8">
        <v>2898129.3062102613</v>
      </c>
      <c r="K24" s="8">
        <v>277.25202751448251</v>
      </c>
      <c r="M24" s="3" t="s">
        <v>11</v>
      </c>
      <c r="N24" s="7">
        <v>219.1</v>
      </c>
      <c r="O24" s="5">
        <v>1817.66</v>
      </c>
      <c r="P24" s="8">
        <v>320459.12781400984</v>
      </c>
      <c r="Q24" s="8">
        <v>176.30311929294248</v>
      </c>
      <c r="S24" s="3" t="s">
        <v>11</v>
      </c>
      <c r="T24" s="7">
        <v>219.1</v>
      </c>
      <c r="U24" s="5">
        <v>0</v>
      </c>
      <c r="V24" s="8">
        <v>0</v>
      </c>
      <c r="W24" s="8">
        <v>237.75350269950593</v>
      </c>
      <c r="Y24" s="3" t="s">
        <v>11</v>
      </c>
      <c r="Z24" s="7">
        <v>219.1</v>
      </c>
      <c r="AA24" s="5">
        <v>17015.39</v>
      </c>
      <c r="AB24" s="8">
        <v>6664340.7023958201</v>
      </c>
      <c r="AC24" s="8">
        <v>391.66546887234557</v>
      </c>
      <c r="AE24" s="3" t="s">
        <v>11</v>
      </c>
      <c r="AF24" s="7">
        <v>219.1</v>
      </c>
      <c r="AG24" s="5">
        <v>2264.65</v>
      </c>
      <c r="AH24" s="8">
        <v>369286.96100922831</v>
      </c>
      <c r="AI24" s="8">
        <v>163.06579869261401</v>
      </c>
    </row>
    <row r="25" spans="1:35" x14ac:dyDescent="0.25">
      <c r="A25" s="3" t="s">
        <v>12</v>
      </c>
      <c r="B25" s="7">
        <v>21.3</v>
      </c>
      <c r="C25" s="5">
        <v>11.2</v>
      </c>
      <c r="D25" s="8">
        <v>3430.8866152870905</v>
      </c>
      <c r="E25" s="8">
        <v>306.32916207920454</v>
      </c>
      <c r="G25" s="3" t="s">
        <v>12</v>
      </c>
      <c r="H25" s="7">
        <v>21.3</v>
      </c>
      <c r="I25" s="5">
        <v>0</v>
      </c>
      <c r="J25" s="8">
        <v>0</v>
      </c>
      <c r="K25" s="8">
        <v>154.41354350405243</v>
      </c>
      <c r="M25" s="3" t="s">
        <v>12</v>
      </c>
      <c r="N25" s="7">
        <v>21.3</v>
      </c>
      <c r="O25" s="5">
        <v>0</v>
      </c>
      <c r="P25" s="8">
        <v>0</v>
      </c>
      <c r="Q25" s="8">
        <v>396.03565184583363</v>
      </c>
      <c r="S25" s="3" t="s">
        <v>12</v>
      </c>
      <c r="T25" s="7">
        <v>21.3</v>
      </c>
      <c r="U25" s="5">
        <v>0</v>
      </c>
      <c r="V25" s="8">
        <v>0</v>
      </c>
      <c r="W25" s="8">
        <v>253.88911162492502</v>
      </c>
      <c r="Y25" s="3" t="s">
        <v>12</v>
      </c>
      <c r="Z25" s="7">
        <v>21.3</v>
      </c>
      <c r="AA25" s="5">
        <v>0</v>
      </c>
      <c r="AB25" s="8">
        <v>0</v>
      </c>
      <c r="AC25" s="8">
        <v>-88.046531504880448</v>
      </c>
      <c r="AE25" s="3" t="s">
        <v>12</v>
      </c>
      <c r="AF25" s="7">
        <v>21.3</v>
      </c>
      <c r="AG25" s="5">
        <v>0</v>
      </c>
      <c r="AH25" s="8">
        <v>0</v>
      </c>
      <c r="AI25" s="8">
        <v>798.40087113062043</v>
      </c>
    </row>
    <row r="26" spans="1:35" x14ac:dyDescent="0.25">
      <c r="A26" s="3" t="s">
        <v>12</v>
      </c>
      <c r="B26" s="7">
        <v>26.7</v>
      </c>
      <c r="C26" s="5">
        <v>5035.5499999999993</v>
      </c>
      <c r="D26" s="8">
        <v>1554371.8011261106</v>
      </c>
      <c r="E26" s="8">
        <v>308.67964792845089</v>
      </c>
      <c r="G26" s="3" t="s">
        <v>12</v>
      </c>
      <c r="H26" s="7">
        <v>26.7</v>
      </c>
      <c r="I26" s="5">
        <v>31.96</v>
      </c>
      <c r="J26" s="8">
        <v>5110.840049624273</v>
      </c>
      <c r="K26" s="8">
        <v>159.91364360526509</v>
      </c>
      <c r="M26" s="3" t="s">
        <v>12</v>
      </c>
      <c r="N26" s="7">
        <v>26.7</v>
      </c>
      <c r="O26" s="5">
        <v>23.89</v>
      </c>
      <c r="P26" s="8">
        <v>9737.9391845905466</v>
      </c>
      <c r="Q26" s="8">
        <v>407.6157046710149</v>
      </c>
      <c r="S26" s="3" t="s">
        <v>12</v>
      </c>
      <c r="T26" s="7">
        <v>26.7</v>
      </c>
      <c r="U26" s="5">
        <v>0</v>
      </c>
      <c r="V26" s="8">
        <v>0</v>
      </c>
      <c r="W26" s="8">
        <v>263.2280850702021</v>
      </c>
      <c r="Y26" s="3" t="s">
        <v>12</v>
      </c>
      <c r="Z26" s="7">
        <v>26.7</v>
      </c>
      <c r="AA26" s="5">
        <v>0</v>
      </c>
      <c r="AB26" s="8">
        <v>0</v>
      </c>
      <c r="AC26" s="8">
        <v>-61.386020459803603</v>
      </c>
      <c r="AE26" s="3" t="s">
        <v>12</v>
      </c>
      <c r="AF26" s="7">
        <v>26.7</v>
      </c>
      <c r="AG26" s="5">
        <v>0.64</v>
      </c>
      <c r="AH26" s="8">
        <v>507.18940604269449</v>
      </c>
      <c r="AI26" s="8">
        <v>792.4834469417101</v>
      </c>
    </row>
    <row r="27" spans="1:35" x14ac:dyDescent="0.25">
      <c r="A27" s="3" t="s">
        <v>12</v>
      </c>
      <c r="B27" s="7">
        <v>33.4</v>
      </c>
      <c r="C27" s="5">
        <v>5.9</v>
      </c>
      <c r="D27" s="8">
        <v>1838.4163497446582</v>
      </c>
      <c r="E27" s="8">
        <v>311.59599148214545</v>
      </c>
      <c r="G27" s="3" t="s">
        <v>12</v>
      </c>
      <c r="H27" s="7">
        <v>33.4</v>
      </c>
      <c r="I27" s="5">
        <v>28104.09</v>
      </c>
      <c r="J27" s="8">
        <v>4686015.3145729583</v>
      </c>
      <c r="K27" s="8">
        <v>166.73784187899193</v>
      </c>
      <c r="M27" s="3" t="s">
        <v>12</v>
      </c>
      <c r="N27" s="7">
        <v>33.4</v>
      </c>
      <c r="O27" s="5">
        <v>0</v>
      </c>
      <c r="P27" s="8">
        <v>0</v>
      </c>
      <c r="Q27" s="8">
        <v>421.98354799114725</v>
      </c>
      <c r="S27" s="3" t="s">
        <v>12</v>
      </c>
      <c r="T27" s="7">
        <v>33.4</v>
      </c>
      <c r="U27" s="5">
        <v>0</v>
      </c>
      <c r="V27" s="8">
        <v>0</v>
      </c>
      <c r="W27" s="8">
        <v>274.81532990045332</v>
      </c>
      <c r="Y27" s="3" t="s">
        <v>12</v>
      </c>
      <c r="Z27" s="7">
        <v>33.4</v>
      </c>
      <c r="AA27" s="5">
        <v>0</v>
      </c>
      <c r="AB27" s="8">
        <v>0</v>
      </c>
      <c r="AC27" s="8">
        <v>-28.307238237208225</v>
      </c>
      <c r="AE27" s="3" t="s">
        <v>12</v>
      </c>
      <c r="AF27" s="7">
        <v>33.4</v>
      </c>
      <c r="AG27" s="5">
        <v>0</v>
      </c>
      <c r="AH27" s="8">
        <v>0</v>
      </c>
      <c r="AI27" s="8">
        <v>785.14145767028424</v>
      </c>
    </row>
    <row r="28" spans="1:35" x14ac:dyDescent="0.25">
      <c r="A28" s="3" t="s">
        <v>12</v>
      </c>
      <c r="B28" s="7">
        <v>42.2</v>
      </c>
      <c r="C28" s="5">
        <v>22054.34</v>
      </c>
      <c r="D28" s="8">
        <v>6956521.3543294007</v>
      </c>
      <c r="E28" s="8">
        <v>315.42641286610257</v>
      </c>
      <c r="G28" s="3" t="s">
        <v>12</v>
      </c>
      <c r="H28" s="7">
        <v>42.2</v>
      </c>
      <c r="I28" s="5">
        <v>4230.42</v>
      </c>
      <c r="J28" s="8">
        <v>743288.88891904266</v>
      </c>
      <c r="K28" s="8">
        <v>175.70096796985703</v>
      </c>
      <c r="M28" s="3" t="s">
        <v>12</v>
      </c>
      <c r="N28" s="7">
        <v>42.2</v>
      </c>
      <c r="O28" s="5">
        <v>36.5</v>
      </c>
      <c r="P28" s="8">
        <v>16091.198199352473</v>
      </c>
      <c r="Q28" s="8">
        <v>440.85474518773901</v>
      </c>
      <c r="S28" s="3" t="s">
        <v>12</v>
      </c>
      <c r="T28" s="7">
        <v>42.2</v>
      </c>
      <c r="U28" s="5">
        <v>54.29</v>
      </c>
      <c r="V28" s="8">
        <v>15745.967453152651</v>
      </c>
      <c r="W28" s="8">
        <v>290.03439773720118</v>
      </c>
      <c r="Y28" s="3" t="s">
        <v>12</v>
      </c>
      <c r="Z28" s="7">
        <v>42.2</v>
      </c>
      <c r="AA28" s="5">
        <v>19.77</v>
      </c>
      <c r="AB28" s="8">
        <v>299.30832034266979</v>
      </c>
      <c r="AC28" s="8">
        <v>15.139520502917037</v>
      </c>
      <c r="AE28" s="3" t="s">
        <v>12</v>
      </c>
      <c r="AF28" s="7">
        <v>42.2</v>
      </c>
      <c r="AG28" s="5">
        <v>30.41</v>
      </c>
      <c r="AH28" s="8">
        <v>23582.901718059653</v>
      </c>
      <c r="AI28" s="8">
        <v>775.49824788094884</v>
      </c>
    </row>
    <row r="29" spans="1:35" x14ac:dyDescent="0.25">
      <c r="A29" s="3" t="s">
        <v>12</v>
      </c>
      <c r="B29" s="7">
        <v>48.3</v>
      </c>
      <c r="C29" s="5">
        <v>99494.159999999989</v>
      </c>
      <c r="D29" s="8">
        <v>31647260.740387581</v>
      </c>
      <c r="E29" s="8">
        <v>318.08159132543642</v>
      </c>
      <c r="G29" s="3" t="s">
        <v>12</v>
      </c>
      <c r="H29" s="7">
        <v>48.3</v>
      </c>
      <c r="I29" s="5">
        <v>0</v>
      </c>
      <c r="J29" s="8">
        <v>0</v>
      </c>
      <c r="K29" s="8">
        <v>181.91404401011579</v>
      </c>
      <c r="M29" s="3" t="s">
        <v>12</v>
      </c>
      <c r="N29" s="7">
        <v>48.3</v>
      </c>
      <c r="O29" s="5">
        <v>0</v>
      </c>
      <c r="P29" s="8">
        <v>0</v>
      </c>
      <c r="Q29" s="8">
        <v>453.93591597174009</v>
      </c>
      <c r="S29" s="3" t="s">
        <v>12</v>
      </c>
      <c r="T29" s="7">
        <v>48.3</v>
      </c>
      <c r="U29" s="5">
        <v>0</v>
      </c>
      <c r="V29" s="8">
        <v>0</v>
      </c>
      <c r="W29" s="8">
        <v>300.58397885131046</v>
      </c>
      <c r="Y29" s="3" t="s">
        <v>12</v>
      </c>
      <c r="Z29" s="7">
        <v>48.3</v>
      </c>
      <c r="AA29" s="5">
        <v>0</v>
      </c>
      <c r="AB29" s="8">
        <v>0</v>
      </c>
      <c r="AC29" s="8">
        <v>45.256023720503833</v>
      </c>
      <c r="AE29" s="3" t="s">
        <v>12</v>
      </c>
      <c r="AF29" s="7">
        <v>48.3</v>
      </c>
      <c r="AG29" s="5">
        <v>0</v>
      </c>
      <c r="AH29" s="8">
        <v>0</v>
      </c>
      <c r="AI29" s="8">
        <v>768.81375018606866</v>
      </c>
    </row>
    <row r="30" spans="1:35" x14ac:dyDescent="0.25">
      <c r="A30" s="3" t="s">
        <v>12</v>
      </c>
      <c r="B30" s="7">
        <v>60.3</v>
      </c>
      <c r="C30" s="5">
        <v>260210.59</v>
      </c>
      <c r="D30" s="8">
        <v>84127357.012750804</v>
      </c>
      <c r="E30" s="8">
        <v>323.3048932126506</v>
      </c>
      <c r="G30" s="3" t="s">
        <v>12</v>
      </c>
      <c r="H30" s="7">
        <v>60.3</v>
      </c>
      <c r="I30" s="5">
        <v>23498.22</v>
      </c>
      <c r="J30" s="8">
        <v>4561861.9210178666</v>
      </c>
      <c r="K30" s="8">
        <v>194.13648867947728</v>
      </c>
      <c r="M30" s="3" t="s">
        <v>12</v>
      </c>
      <c r="N30" s="7">
        <v>60.3</v>
      </c>
      <c r="O30" s="5">
        <v>20160.98</v>
      </c>
      <c r="P30" s="8">
        <v>9670604.5085377619</v>
      </c>
      <c r="Q30" s="8">
        <v>479.66936669436518</v>
      </c>
      <c r="S30" s="3" t="s">
        <v>12</v>
      </c>
      <c r="T30" s="7">
        <v>60.3</v>
      </c>
      <c r="U30" s="5">
        <v>7935.19</v>
      </c>
      <c r="V30" s="8">
        <v>2549872.1580149704</v>
      </c>
      <c r="W30" s="8">
        <v>321.33725317414837</v>
      </c>
      <c r="Y30" s="3" t="s">
        <v>12</v>
      </c>
      <c r="Z30" s="7">
        <v>60.3</v>
      </c>
      <c r="AA30" s="5">
        <v>1299.1100000000001</v>
      </c>
      <c r="AB30" s="8">
        <v>135759.07853947664</v>
      </c>
      <c r="AC30" s="8">
        <v>104.50160382067463</v>
      </c>
      <c r="AE30" s="3" t="s">
        <v>12</v>
      </c>
      <c r="AF30" s="7">
        <v>60.3</v>
      </c>
      <c r="AG30" s="5">
        <v>11079.33</v>
      </c>
      <c r="AH30" s="8">
        <v>8372249.9238736369</v>
      </c>
      <c r="AI30" s="8">
        <v>755.66391865515664</v>
      </c>
    </row>
    <row r="31" spans="1:35" x14ac:dyDescent="0.25">
      <c r="A31" s="3" t="s">
        <v>12</v>
      </c>
      <c r="B31" s="7">
        <v>88.9</v>
      </c>
      <c r="C31" s="5">
        <v>201338.08</v>
      </c>
      <c r="D31" s="8">
        <v>67600017.936909884</v>
      </c>
      <c r="E31" s="8">
        <v>335.75376271051107</v>
      </c>
      <c r="G31" s="3" t="s">
        <v>12</v>
      </c>
      <c r="H31" s="7">
        <v>88.9</v>
      </c>
      <c r="I31" s="5">
        <v>4823.3500000000004</v>
      </c>
      <c r="J31" s="8">
        <v>990344.79094587127</v>
      </c>
      <c r="K31" s="8">
        <v>205.3230205035652</v>
      </c>
      <c r="M31" s="3" t="s">
        <v>12</v>
      </c>
      <c r="N31" s="7">
        <v>88.9</v>
      </c>
      <c r="O31" s="5">
        <v>5658.76</v>
      </c>
      <c r="P31" s="8">
        <v>3535877.8905905299</v>
      </c>
      <c r="Q31" s="8">
        <v>624.85030123039849</v>
      </c>
      <c r="S31" s="3" t="s">
        <v>12</v>
      </c>
      <c r="T31" s="7">
        <v>88.9</v>
      </c>
      <c r="U31" s="5">
        <v>2682.09</v>
      </c>
      <c r="V31" s="8">
        <v>994516.88974220655</v>
      </c>
      <c r="W31" s="8">
        <v>370.7992236435789</v>
      </c>
      <c r="Y31" s="3" t="s">
        <v>12</v>
      </c>
      <c r="Z31" s="7">
        <v>88.9</v>
      </c>
      <c r="AA31" s="5">
        <v>2702.3500000000004</v>
      </c>
      <c r="AB31" s="8">
        <v>663977.04164927709</v>
      </c>
      <c r="AC31" s="8">
        <v>245.70356972608175</v>
      </c>
      <c r="AE31" s="3" t="s">
        <v>12</v>
      </c>
      <c r="AF31" s="7">
        <v>88.9</v>
      </c>
      <c r="AG31" s="5">
        <v>4021.96</v>
      </c>
      <c r="AH31" s="8">
        <v>2913200.0911302683</v>
      </c>
      <c r="AI31" s="8">
        <v>724.3234868398165</v>
      </c>
    </row>
    <row r="32" spans="1:35" x14ac:dyDescent="0.25">
      <c r="A32" s="3" t="s">
        <v>12</v>
      </c>
      <c r="B32" s="7">
        <v>114.3</v>
      </c>
      <c r="C32" s="5">
        <v>395841.41</v>
      </c>
      <c r="D32" s="8">
        <v>135392651.71090856</v>
      </c>
      <c r="E32" s="8">
        <v>342.03761478847946</v>
      </c>
      <c r="G32" s="3" t="s">
        <v>12</v>
      </c>
      <c r="H32" s="7">
        <v>114.3</v>
      </c>
      <c r="I32" s="5">
        <v>28117.54</v>
      </c>
      <c r="J32" s="8">
        <v>7970012.9679682553</v>
      </c>
      <c r="K32" s="8">
        <v>283.45342330688442</v>
      </c>
      <c r="M32" s="3" t="s">
        <v>12</v>
      </c>
      <c r="N32" s="7">
        <v>114.3</v>
      </c>
      <c r="O32" s="5">
        <v>21444.16</v>
      </c>
      <c r="P32" s="8">
        <v>11945453.298478708</v>
      </c>
      <c r="Q32" s="8">
        <v>557.04925249945472</v>
      </c>
      <c r="S32" s="3" t="s">
        <v>12</v>
      </c>
      <c r="T32" s="7">
        <v>114.3</v>
      </c>
      <c r="U32" s="5">
        <v>92823.71</v>
      </c>
      <c r="V32" s="8">
        <v>40752358.977391839</v>
      </c>
      <c r="W32" s="8">
        <v>439.02962914746496</v>
      </c>
      <c r="Y32" s="3" t="s">
        <v>12</v>
      </c>
      <c r="Z32" s="7">
        <v>114.3</v>
      </c>
      <c r="AA32" s="5">
        <v>36616.01</v>
      </c>
      <c r="AB32" s="8">
        <v>13342307.823991358</v>
      </c>
      <c r="AC32" s="8">
        <v>364.38453627228517</v>
      </c>
      <c r="AE32" s="3" t="s">
        <v>12</v>
      </c>
      <c r="AF32" s="7">
        <v>114.3</v>
      </c>
      <c r="AG32" s="5">
        <v>14696.33</v>
      </c>
      <c r="AH32" s="8">
        <v>10985666.512089711</v>
      </c>
      <c r="AI32" s="8">
        <v>747.51087598670631</v>
      </c>
    </row>
    <row r="33" spans="1:35" x14ac:dyDescent="0.25">
      <c r="A33" s="3" t="s">
        <v>12</v>
      </c>
      <c r="B33" s="7">
        <v>168.3</v>
      </c>
      <c r="C33" s="5">
        <v>487178.03</v>
      </c>
      <c r="D33" s="8">
        <v>167848401.07478619</v>
      </c>
      <c r="E33" s="8">
        <v>344.53195903515223</v>
      </c>
      <c r="G33" s="3" t="s">
        <v>12</v>
      </c>
      <c r="H33" s="7">
        <v>168.3</v>
      </c>
      <c r="I33" s="5">
        <v>9454.44</v>
      </c>
      <c r="J33" s="8">
        <v>2640950.0133204153</v>
      </c>
      <c r="K33" s="8">
        <v>279.33436706144573</v>
      </c>
      <c r="M33" s="3" t="s">
        <v>12</v>
      </c>
      <c r="N33" s="7">
        <v>168.3</v>
      </c>
      <c r="O33" s="5">
        <v>69895.5</v>
      </c>
      <c r="P33" s="8">
        <v>40233680.076987348</v>
      </c>
      <c r="Q33" s="8">
        <v>575.62618590592172</v>
      </c>
      <c r="S33" s="3" t="s">
        <v>12</v>
      </c>
      <c r="T33" s="7">
        <v>168.3</v>
      </c>
      <c r="U33" s="5">
        <v>141120.69999999998</v>
      </c>
      <c r="V33" s="8">
        <v>64630537.775560938</v>
      </c>
      <c r="W33" s="8">
        <v>457.98056398218648</v>
      </c>
      <c r="Y33" s="3" t="s">
        <v>12</v>
      </c>
      <c r="Z33" s="7">
        <v>168.3</v>
      </c>
      <c r="AA33" s="5">
        <v>55652.71</v>
      </c>
      <c r="AB33" s="8">
        <v>36262171.912253022</v>
      </c>
      <c r="AC33" s="8">
        <v>651.57962500394001</v>
      </c>
      <c r="AE33" s="3" t="s">
        <v>12</v>
      </c>
      <c r="AF33" s="7">
        <v>168.3</v>
      </c>
      <c r="AG33" s="5">
        <v>57114.450000000004</v>
      </c>
      <c r="AH33" s="8">
        <v>30388263.014004268</v>
      </c>
      <c r="AI33" s="8">
        <v>532.05910262646785</v>
      </c>
    </row>
    <row r="34" spans="1:35" x14ac:dyDescent="0.25">
      <c r="A34" s="3" t="s">
        <v>12</v>
      </c>
      <c r="B34" s="7">
        <v>219.1</v>
      </c>
      <c r="C34" s="5">
        <v>214465.40000000002</v>
      </c>
      <c r="D34" s="8">
        <v>94890318.46562092</v>
      </c>
      <c r="E34" s="8">
        <v>442.45047669983558</v>
      </c>
      <c r="G34" s="3" t="s">
        <v>12</v>
      </c>
      <c r="H34" s="7">
        <v>219.1</v>
      </c>
      <c r="I34" s="5">
        <v>26711.449999999997</v>
      </c>
      <c r="J34" s="8">
        <v>9731301.5356187299</v>
      </c>
      <c r="K34" s="8">
        <v>364.3119911355891</v>
      </c>
      <c r="M34" s="3" t="s">
        <v>12</v>
      </c>
      <c r="N34" s="7">
        <v>219.1</v>
      </c>
      <c r="O34" s="5">
        <v>13743.07</v>
      </c>
      <c r="P34" s="8">
        <v>12512021.229156757</v>
      </c>
      <c r="Q34" s="8">
        <v>910.42403401545334</v>
      </c>
      <c r="S34" s="3" t="s">
        <v>12</v>
      </c>
      <c r="T34" s="7">
        <v>219.1</v>
      </c>
      <c r="U34" s="5">
        <v>39691.06</v>
      </c>
      <c r="V34" s="8">
        <v>24680129.991392542</v>
      </c>
      <c r="W34" s="8">
        <v>621.80576662332885</v>
      </c>
      <c r="Y34" s="3" t="s">
        <v>12</v>
      </c>
      <c r="Z34" s="7">
        <v>219.1</v>
      </c>
      <c r="AA34" s="5">
        <v>35445.9</v>
      </c>
      <c r="AB34" s="8">
        <v>31241041.197536178</v>
      </c>
      <c r="AC34" s="8">
        <v>881.37249153036532</v>
      </c>
      <c r="AE34" s="3" t="s">
        <v>12</v>
      </c>
      <c r="AF34" s="7">
        <v>219.1</v>
      </c>
      <c r="AG34" s="5">
        <v>41705.380000000005</v>
      </c>
      <c r="AH34" s="8">
        <v>26519739.971819691</v>
      </c>
      <c r="AI34" s="8">
        <v>635.88294775925044</v>
      </c>
    </row>
    <row r="35" spans="1:35" x14ac:dyDescent="0.25">
      <c r="A35" s="3" t="s">
        <v>12</v>
      </c>
      <c r="B35" s="7">
        <v>273.10000000000002</v>
      </c>
      <c r="C35" s="5">
        <v>35265</v>
      </c>
      <c r="D35" s="8">
        <v>14667822.467143711</v>
      </c>
      <c r="E35" s="8">
        <v>415.93144667924884</v>
      </c>
      <c r="G35" s="3" t="s">
        <v>12</v>
      </c>
      <c r="H35" s="7">
        <v>273.10000000000002</v>
      </c>
      <c r="I35" s="5">
        <v>81323.23</v>
      </c>
      <c r="J35" s="8">
        <v>33414184.228028841</v>
      </c>
      <c r="K35" s="8">
        <v>410.88117414948772</v>
      </c>
      <c r="M35" s="3" t="s">
        <v>12</v>
      </c>
      <c r="N35" s="7">
        <v>273.10000000000002</v>
      </c>
      <c r="O35" s="5">
        <v>11811.74</v>
      </c>
      <c r="P35" s="8">
        <v>11055897.617187189</v>
      </c>
      <c r="Q35" s="8">
        <v>936.00922617558376</v>
      </c>
      <c r="S35" s="3" t="s">
        <v>12</v>
      </c>
      <c r="T35" s="7">
        <v>273.10000000000002</v>
      </c>
      <c r="U35" s="5">
        <v>39359.03</v>
      </c>
      <c r="V35" s="8">
        <v>27132619.028761253</v>
      </c>
      <c r="W35" s="8">
        <v>689.36198449914173</v>
      </c>
      <c r="Y35" s="3" t="s">
        <v>12</v>
      </c>
      <c r="Z35" s="7">
        <v>273.10000000000002</v>
      </c>
      <c r="AA35" s="5">
        <v>26392.04</v>
      </c>
      <c r="AB35" s="8">
        <v>30486058.339696642</v>
      </c>
      <c r="AC35" s="8">
        <v>1155.1232242637038</v>
      </c>
      <c r="AE35" s="3" t="s">
        <v>12</v>
      </c>
      <c r="AF35" s="7">
        <v>273.10000000000002</v>
      </c>
      <c r="AG35" s="5">
        <v>19243.22</v>
      </c>
      <c r="AH35" s="8">
        <v>10054073.906352272</v>
      </c>
      <c r="AI35" s="8">
        <v>522.47357284031841</v>
      </c>
    </row>
    <row r="36" spans="1:35" x14ac:dyDescent="0.25">
      <c r="A36" s="3" t="s">
        <v>12</v>
      </c>
      <c r="B36" s="7">
        <v>323.89999999999998</v>
      </c>
      <c r="C36" s="5">
        <v>126443.01000000001</v>
      </c>
      <c r="D36" s="8">
        <v>52572549.263581745</v>
      </c>
      <c r="E36" s="8">
        <v>415.78058971849646</v>
      </c>
      <c r="G36" s="3" t="s">
        <v>12</v>
      </c>
      <c r="H36" s="7">
        <v>323.89999999999998</v>
      </c>
      <c r="I36" s="5">
        <v>7.89</v>
      </c>
      <c r="J36" s="8">
        <v>3650.0943384408006</v>
      </c>
      <c r="K36" s="8">
        <v>462.62285658311794</v>
      </c>
      <c r="M36" s="3" t="s">
        <v>12</v>
      </c>
      <c r="N36" s="7">
        <v>323.89999999999998</v>
      </c>
      <c r="O36" s="5">
        <v>2439.6799999999998</v>
      </c>
      <c r="P36" s="8">
        <v>2549337.5189990378</v>
      </c>
      <c r="Q36" s="8">
        <v>1044.9475009013634</v>
      </c>
      <c r="S36" s="3" t="s">
        <v>12</v>
      </c>
      <c r="T36" s="7">
        <v>323.89999999999998</v>
      </c>
      <c r="U36" s="5">
        <v>2855.29</v>
      </c>
      <c r="V36" s="8">
        <v>2219181.391168538</v>
      </c>
      <c r="W36" s="8">
        <v>777.21751246582232</v>
      </c>
      <c r="Y36" s="3" t="s">
        <v>12</v>
      </c>
      <c r="Z36" s="7">
        <v>323.89999999999998</v>
      </c>
      <c r="AA36" s="5">
        <v>6.6</v>
      </c>
      <c r="AB36" s="8">
        <v>9279.1347881392139</v>
      </c>
      <c r="AC36" s="8">
        <v>1405.9295133544265</v>
      </c>
      <c r="AE36" s="3" t="s">
        <v>12</v>
      </c>
      <c r="AF36" s="7">
        <v>323.89999999999998</v>
      </c>
      <c r="AG36" s="5">
        <v>20.46</v>
      </c>
      <c r="AH36" s="8">
        <v>9550.8497920945083</v>
      </c>
      <c r="AI36" s="8">
        <v>466.80595269279121</v>
      </c>
    </row>
    <row r="37" spans="1:35" x14ac:dyDescent="0.25">
      <c r="A37" s="3" t="s">
        <v>12</v>
      </c>
      <c r="B37" s="7">
        <v>406.4</v>
      </c>
      <c r="C37" s="5">
        <v>99515.15</v>
      </c>
      <c r="D37" s="8">
        <v>47443585.008571602</v>
      </c>
      <c r="E37" s="8">
        <v>476.74735965902283</v>
      </c>
      <c r="G37" s="3" t="s">
        <v>12</v>
      </c>
      <c r="H37" s="7">
        <v>406.4</v>
      </c>
      <c r="I37" s="5">
        <v>65072.92</v>
      </c>
      <c r="J37" s="8">
        <v>35572252.515299492</v>
      </c>
      <c r="K37" s="8">
        <v>546.65216368497818</v>
      </c>
      <c r="M37" s="3" t="s">
        <v>12</v>
      </c>
      <c r="N37" s="7">
        <v>406.4</v>
      </c>
      <c r="O37" s="5">
        <v>3057.57</v>
      </c>
      <c r="P37" s="8">
        <v>3735937.690447072</v>
      </c>
      <c r="Q37" s="8">
        <v>1221.8649746194108</v>
      </c>
      <c r="S37" s="3" t="s">
        <v>12</v>
      </c>
      <c r="T37" s="7">
        <v>406.4</v>
      </c>
      <c r="U37" s="5">
        <v>0</v>
      </c>
      <c r="V37" s="8">
        <v>0</v>
      </c>
      <c r="W37" s="8">
        <v>919.89627343533323</v>
      </c>
      <c r="Y37" s="3" t="s">
        <v>12</v>
      </c>
      <c r="Z37" s="7">
        <v>406.4</v>
      </c>
      <c r="AA37" s="5">
        <v>11487.52</v>
      </c>
      <c r="AB37" s="8">
        <v>20829663.809146404</v>
      </c>
      <c r="AC37" s="8">
        <v>1813.2428765431009</v>
      </c>
      <c r="AE37" s="3" t="s">
        <v>12</v>
      </c>
      <c r="AF37" s="7">
        <v>406.4</v>
      </c>
      <c r="AG37" s="5">
        <v>0</v>
      </c>
      <c r="AH37" s="8">
        <v>0</v>
      </c>
      <c r="AI37" s="8">
        <v>376.40086091777164</v>
      </c>
    </row>
    <row r="38" spans="1:35" x14ac:dyDescent="0.25">
      <c r="A38" s="3" t="s">
        <v>12</v>
      </c>
      <c r="B38" s="7">
        <v>508</v>
      </c>
      <c r="C38" s="5">
        <v>48879.15</v>
      </c>
      <c r="D38" s="8">
        <v>25328079.714273334</v>
      </c>
      <c r="E38" s="8">
        <v>518.17758112146657</v>
      </c>
      <c r="G38" s="3" t="s">
        <v>12</v>
      </c>
      <c r="H38" s="7">
        <v>508</v>
      </c>
      <c r="I38" s="5">
        <v>0</v>
      </c>
      <c r="J38" s="8">
        <v>0</v>
      </c>
      <c r="K38" s="8">
        <v>650.13552855223884</v>
      </c>
      <c r="M38" s="3" t="s">
        <v>12</v>
      </c>
      <c r="N38" s="7">
        <v>508</v>
      </c>
      <c r="O38" s="5">
        <v>2300.39</v>
      </c>
      <c r="P38" s="8">
        <v>3311967.0045576184</v>
      </c>
      <c r="Q38" s="8">
        <v>1439.7415240709699</v>
      </c>
      <c r="S38" s="3" t="s">
        <v>12</v>
      </c>
      <c r="T38" s="7">
        <v>508</v>
      </c>
      <c r="U38" s="5">
        <v>0</v>
      </c>
      <c r="V38" s="8">
        <v>0</v>
      </c>
      <c r="W38" s="8">
        <v>1095.6073293686948</v>
      </c>
      <c r="Y38" s="3" t="s">
        <v>12</v>
      </c>
      <c r="Z38" s="7">
        <v>508</v>
      </c>
      <c r="AA38" s="5">
        <v>0</v>
      </c>
      <c r="AB38" s="8">
        <v>0</v>
      </c>
      <c r="AC38" s="8">
        <v>2314.8554547245471</v>
      </c>
      <c r="AE38" s="3" t="s">
        <v>12</v>
      </c>
      <c r="AF38" s="7">
        <v>508</v>
      </c>
      <c r="AG38" s="5">
        <v>0</v>
      </c>
      <c r="AH38" s="8">
        <v>0</v>
      </c>
      <c r="AI38" s="8">
        <v>265.06562062271723</v>
      </c>
    </row>
    <row r="39" spans="1:35" x14ac:dyDescent="0.25">
      <c r="A39" s="3" t="s">
        <v>12</v>
      </c>
      <c r="B39" s="7">
        <v>610</v>
      </c>
      <c r="C39" s="5">
        <v>18279.560000000001</v>
      </c>
      <c r="D39" s="8">
        <v>10283635.296850998</v>
      </c>
      <c r="E39" s="8">
        <v>562.57564716278716</v>
      </c>
      <c r="G39" s="3" t="s">
        <v>12</v>
      </c>
      <c r="H39" s="7">
        <v>610</v>
      </c>
      <c r="I39" s="5">
        <v>0</v>
      </c>
      <c r="J39" s="8">
        <v>0</v>
      </c>
      <c r="K39" s="8">
        <v>754.02630824181142</v>
      </c>
      <c r="M39" s="3" t="s">
        <v>12</v>
      </c>
      <c r="N39" s="7">
        <v>610</v>
      </c>
      <c r="O39" s="5">
        <v>0</v>
      </c>
      <c r="P39" s="8">
        <v>0</v>
      </c>
      <c r="Q39" s="8">
        <v>1658.4758552132835</v>
      </c>
      <c r="S39" s="3" t="s">
        <v>12</v>
      </c>
      <c r="T39" s="7">
        <v>610</v>
      </c>
      <c r="U39" s="5">
        <v>0</v>
      </c>
      <c r="V39" s="8">
        <v>0</v>
      </c>
      <c r="W39" s="8">
        <v>1272.0101611128173</v>
      </c>
      <c r="Y39" s="3" t="s">
        <v>12</v>
      </c>
      <c r="Z39" s="7">
        <v>610</v>
      </c>
      <c r="AA39" s="5">
        <v>0</v>
      </c>
      <c r="AB39" s="8">
        <v>0</v>
      </c>
      <c r="AC39" s="8">
        <v>2818.4428855759993</v>
      </c>
      <c r="AE39" s="3" t="s">
        <v>12</v>
      </c>
      <c r="AF39" s="7">
        <v>610</v>
      </c>
      <c r="AG39" s="5">
        <v>0</v>
      </c>
      <c r="AH39" s="8">
        <v>0</v>
      </c>
      <c r="AI39" s="8">
        <v>153.29205260996582</v>
      </c>
    </row>
    <row r="40" spans="1:35" x14ac:dyDescent="0.25">
      <c r="A40" s="3" t="s">
        <v>12</v>
      </c>
      <c r="B40" s="7">
        <v>762</v>
      </c>
      <c r="C40" s="5">
        <v>8104.32</v>
      </c>
      <c r="D40" s="8">
        <v>5095489.6615217626</v>
      </c>
      <c r="E40" s="8">
        <v>628.73747106750011</v>
      </c>
      <c r="G40" s="3" t="s">
        <v>12</v>
      </c>
      <c r="H40" s="7">
        <v>762</v>
      </c>
      <c r="I40" s="5">
        <v>0</v>
      </c>
      <c r="J40" s="8">
        <v>0</v>
      </c>
      <c r="K40" s="8">
        <v>908.84394072039038</v>
      </c>
      <c r="M40" s="3" t="s">
        <v>12</v>
      </c>
      <c r="N40" s="7">
        <v>762</v>
      </c>
      <c r="O40" s="5">
        <v>0</v>
      </c>
      <c r="P40" s="8">
        <v>0</v>
      </c>
      <c r="Q40" s="8">
        <v>1984.4328976998679</v>
      </c>
      <c r="S40" s="3" t="s">
        <v>12</v>
      </c>
      <c r="T40" s="7">
        <v>762</v>
      </c>
      <c r="U40" s="5">
        <v>0</v>
      </c>
      <c r="V40" s="8">
        <v>0</v>
      </c>
      <c r="W40" s="8">
        <v>1534.8849692020983</v>
      </c>
      <c r="Y40" s="3" t="s">
        <v>12</v>
      </c>
      <c r="Z40" s="7">
        <v>762</v>
      </c>
      <c r="AA40" s="5">
        <v>0</v>
      </c>
      <c r="AB40" s="8">
        <v>0</v>
      </c>
      <c r="AC40" s="8">
        <v>3568.8869001781627</v>
      </c>
      <c r="AE40" s="3" t="s">
        <v>12</v>
      </c>
      <c r="AF40" s="7">
        <v>762</v>
      </c>
      <c r="AG40" s="5">
        <v>0</v>
      </c>
      <c r="AH40" s="8">
        <v>0</v>
      </c>
      <c r="AI40" s="8">
        <v>-13.272480114918721</v>
      </c>
    </row>
    <row r="41" spans="1:35" x14ac:dyDescent="0.25">
      <c r="A41" s="9" t="s">
        <v>17</v>
      </c>
      <c r="B41" s="9"/>
      <c r="C41" s="10">
        <v>6132168.1000000015</v>
      </c>
      <c r="D41" s="11">
        <v>1542804155.5984726</v>
      </c>
      <c r="E41" s="11">
        <v>251.59195417334894</v>
      </c>
      <c r="G41" s="9" t="s">
        <v>17</v>
      </c>
      <c r="H41" s="9"/>
      <c r="I41" s="10">
        <v>344281.62</v>
      </c>
      <c r="J41" s="11">
        <v>116855111.26077646</v>
      </c>
      <c r="K41" s="11">
        <v>339.41722262366625</v>
      </c>
      <c r="M41" s="9" t="s">
        <v>17</v>
      </c>
      <c r="N41" s="9"/>
      <c r="O41" s="10">
        <v>523889.63</v>
      </c>
      <c r="P41" s="11">
        <v>156669344.6313504</v>
      </c>
      <c r="Q41" s="11">
        <v>299.05028780842713</v>
      </c>
      <c r="S41" s="9" t="s">
        <v>17</v>
      </c>
      <c r="T41" s="9"/>
      <c r="U41" s="10">
        <v>1124104.5099999998</v>
      </c>
      <c r="V41" s="11">
        <v>319940022.75204384</v>
      </c>
      <c r="W41" s="11">
        <v>284.61768448206288</v>
      </c>
      <c r="Y41" s="9" t="s">
        <v>17</v>
      </c>
      <c r="Z41" s="9"/>
      <c r="AA41" s="10">
        <v>784998.11</v>
      </c>
      <c r="AB41" s="11">
        <v>272218856.6907289</v>
      </c>
      <c r="AC41" s="11">
        <v>346.77644853276007</v>
      </c>
      <c r="AE41" s="9" t="s">
        <v>17</v>
      </c>
      <c r="AF41" s="9"/>
      <c r="AG41" s="10">
        <v>343314.52999999997</v>
      </c>
      <c r="AH41" s="11">
        <v>126044405.86445521</v>
      </c>
      <c r="AI41" s="11">
        <v>367.13973586977289</v>
      </c>
    </row>
    <row r="43" spans="1:35" x14ac:dyDescent="0.25">
      <c r="D43" t="s">
        <v>19</v>
      </c>
      <c r="E43" t="s">
        <v>20</v>
      </c>
      <c r="J43" t="s">
        <v>19</v>
      </c>
      <c r="K43" t="s">
        <v>20</v>
      </c>
      <c r="P43" t="s">
        <v>19</v>
      </c>
      <c r="Q43" t="s">
        <v>20</v>
      </c>
      <c r="V43" t="s">
        <v>19</v>
      </c>
      <c r="W43" t="s">
        <v>20</v>
      </c>
      <c r="AB43" t="s">
        <v>19</v>
      </c>
      <c r="AC43" t="s">
        <v>20</v>
      </c>
      <c r="AH43" t="s">
        <v>19</v>
      </c>
      <c r="AI43" t="s">
        <v>20</v>
      </c>
    </row>
    <row r="44" spans="1:35" x14ac:dyDescent="0.25">
      <c r="A44" t="s">
        <v>18</v>
      </c>
      <c r="C44" s="26">
        <f>INDEX(LINEST(D3:D5,B3:B5,TRUE,TRUE),1,2)</f>
        <v>137.45974919897887</v>
      </c>
      <c r="D44" s="25">
        <f>C44/E41</f>
        <v>0.54635987724896784</v>
      </c>
      <c r="E44" s="25">
        <f>1-D44</f>
        <v>0.45364012275103216</v>
      </c>
      <c r="G44" t="s">
        <v>18</v>
      </c>
      <c r="I44" s="26">
        <f>INDEX(LINEST(J3:J5,H3:H5,TRUE,TRUE),1,2)</f>
        <v>154.01583487869769</v>
      </c>
      <c r="J44" s="25">
        <f>I44/K41</f>
        <v>0.45376552694694861</v>
      </c>
      <c r="K44" s="25">
        <f>1-J44</f>
        <v>0.54623447305305139</v>
      </c>
      <c r="M44" t="s">
        <v>18</v>
      </c>
      <c r="O44" s="26">
        <f>INDEX(LINEST(P3:P8,N3:N8,TRUE,TRUE),1,2)</f>
        <v>137.31730301316722</v>
      </c>
      <c r="P44" s="25">
        <f>O44/Q41</f>
        <v>0.4591779664199262</v>
      </c>
      <c r="Q44" s="25">
        <f>1-P44</f>
        <v>0.54082203358007375</v>
      </c>
      <c r="S44" t="s">
        <v>18</v>
      </c>
      <c r="U44" s="26">
        <f>INDEX(LINEST(V3:V6,T3:T6,TRUE,TRUE),1,2)</f>
        <v>163.25513352500181</v>
      </c>
      <c r="V44" s="25">
        <f>U44/W41</f>
        <v>0.57359448279571135</v>
      </c>
      <c r="W44" s="25">
        <f>1-V44</f>
        <v>0.42640551720428865</v>
      </c>
      <c r="Y44" t="s">
        <v>18</v>
      </c>
      <c r="AA44" s="26">
        <f>INDEX(LINEST(AB3:AB7,Z3:Z7,TRUE,TRUE),1,2)</f>
        <v>140.245824414976</v>
      </c>
      <c r="AB44" s="25">
        <f>AA44/AC41</f>
        <v>0.40442718935604688</v>
      </c>
      <c r="AC44" s="25">
        <f>1-AB44</f>
        <v>0.59557281064395307</v>
      </c>
      <c r="AE44" t="s">
        <v>18</v>
      </c>
      <c r="AG44" s="26">
        <f>INDEX(LINEST(AH3:AH5,AF3:AF5,TRUE,TRUE),1,2)</f>
        <v>185.07560334118511</v>
      </c>
      <c r="AH44" s="25">
        <f>AG44/AI41</f>
        <v>0.50410125970900832</v>
      </c>
      <c r="AI44" s="25">
        <f>1-AH44</f>
        <v>0.49589874029099168</v>
      </c>
    </row>
    <row r="46" spans="1:35" x14ac:dyDescent="0.25">
      <c r="A46" t="s">
        <v>41</v>
      </c>
      <c r="G46" t="s">
        <v>41</v>
      </c>
      <c r="M46" t="s">
        <v>41</v>
      </c>
      <c r="S46" t="s">
        <v>41</v>
      </c>
      <c r="Y46" t="s">
        <v>41</v>
      </c>
      <c r="AE46" t="s">
        <v>41</v>
      </c>
    </row>
    <row r="47" spans="1:35" x14ac:dyDescent="0.25">
      <c r="A47" s="12" t="s">
        <v>21</v>
      </c>
      <c r="B47" s="12"/>
      <c r="C47" s="12" t="s">
        <v>27</v>
      </c>
      <c r="D47" s="12" t="s">
        <v>22</v>
      </c>
      <c r="E47" s="12" t="s">
        <v>28</v>
      </c>
      <c r="G47" s="12" t="s">
        <v>21</v>
      </c>
      <c r="H47" s="12"/>
      <c r="I47" s="12" t="s">
        <v>27</v>
      </c>
      <c r="J47" s="12" t="s">
        <v>22</v>
      </c>
      <c r="K47" s="12" t="s">
        <v>28</v>
      </c>
      <c r="M47" s="12" t="s">
        <v>21</v>
      </c>
      <c r="N47" s="12"/>
      <c r="O47" s="12" t="s">
        <v>27</v>
      </c>
      <c r="P47" s="12" t="s">
        <v>22</v>
      </c>
      <c r="Q47" s="12" t="s">
        <v>28</v>
      </c>
      <c r="S47" s="12" t="s">
        <v>21</v>
      </c>
      <c r="T47" s="12"/>
      <c r="U47" s="12" t="s">
        <v>27</v>
      </c>
      <c r="V47" s="12" t="s">
        <v>22</v>
      </c>
      <c r="W47" s="12" t="s">
        <v>28</v>
      </c>
      <c r="Y47" s="12" t="s">
        <v>21</v>
      </c>
      <c r="Z47" s="12"/>
      <c r="AA47" s="12" t="s">
        <v>27</v>
      </c>
      <c r="AB47" s="12" t="s">
        <v>22</v>
      </c>
      <c r="AC47" s="12" t="s">
        <v>28</v>
      </c>
      <c r="AE47" s="12" t="s">
        <v>21</v>
      </c>
      <c r="AF47" s="12"/>
      <c r="AG47" s="12" t="s">
        <v>27</v>
      </c>
      <c r="AH47" s="12" t="s">
        <v>22</v>
      </c>
      <c r="AI47" s="12" t="s">
        <v>28</v>
      </c>
    </row>
    <row r="48" spans="1:35" ht="15.75" x14ac:dyDescent="0.3">
      <c r="A48" s="13" t="s">
        <v>23</v>
      </c>
      <c r="B48" s="14">
        <v>365</v>
      </c>
      <c r="C48" s="15">
        <v>8205.3508731161783</v>
      </c>
      <c r="D48" s="16">
        <f>C48/C$79</f>
        <v>7.5832211469542846E-2</v>
      </c>
      <c r="E48" s="15">
        <f>D48*D$44*D$41</f>
        <v>63920964.606143311</v>
      </c>
      <c r="G48" s="13" t="s">
        <v>23</v>
      </c>
      <c r="H48" s="14">
        <v>365</v>
      </c>
      <c r="I48" s="15">
        <v>120.73091060985799</v>
      </c>
      <c r="J48" s="16">
        <f>I48/I$79</f>
        <v>4.4223669191853242E-2</v>
      </c>
      <c r="K48" s="15">
        <f>J48*J$44*J$41</f>
        <v>2344952.1489504138</v>
      </c>
      <c r="M48" s="13" t="s">
        <v>23</v>
      </c>
      <c r="N48" s="14">
        <v>365</v>
      </c>
      <c r="O48" s="15">
        <v>217.35929625929637</v>
      </c>
      <c r="P48" s="16">
        <f>O48/O$79</f>
        <v>5.1921626745251616E-2</v>
      </c>
      <c r="Q48" s="15">
        <f>P48*P$44*P$41</f>
        <v>3735195.6732665175</v>
      </c>
      <c r="S48" s="13" t="s">
        <v>23</v>
      </c>
      <c r="T48" s="14">
        <v>365</v>
      </c>
      <c r="U48" s="15">
        <v>256.41782039210267</v>
      </c>
      <c r="V48" s="16">
        <f>U48/U$79</f>
        <v>3.7882247193125065E-2</v>
      </c>
      <c r="W48" s="15">
        <f>V48*V$44*V$41</f>
        <v>6951992.106982654</v>
      </c>
      <c r="Y48" s="13" t="s">
        <v>23</v>
      </c>
      <c r="Z48" s="14">
        <v>365</v>
      </c>
      <c r="AA48" s="15">
        <v>262.36611397776261</v>
      </c>
      <c r="AB48" s="16">
        <f>AA48/AA$79</f>
        <v>3.5236689731977494E-2</v>
      </c>
      <c r="AC48" s="15">
        <f>AB48*AB$44*AB$41</f>
        <v>3879302.5618766276</v>
      </c>
      <c r="AE48" s="13" t="s">
        <v>23</v>
      </c>
      <c r="AF48" s="14">
        <v>365</v>
      </c>
      <c r="AG48" s="15">
        <v>83.223015873015868</v>
      </c>
      <c r="AH48" s="16">
        <f>AG48/AG$79</f>
        <v>3.5297642189806328E-2</v>
      </c>
      <c r="AI48" s="15">
        <f>AH48*AH$44*AH$41</f>
        <v>2242781.9620358609</v>
      </c>
    </row>
    <row r="49" spans="1:35" ht="15.75" x14ac:dyDescent="0.3">
      <c r="A49" s="17" t="s">
        <v>23</v>
      </c>
      <c r="B49" s="18">
        <v>1095</v>
      </c>
      <c r="C49" s="19">
        <v>11180.676881850137</v>
      </c>
      <c r="D49" s="20">
        <f t="shared" ref="D49:D78" si="0">C49/C$79</f>
        <v>0.10332957929379748</v>
      </c>
      <c r="E49" s="19">
        <f t="shared" ref="E49:E78" si="1">D49*D$44*D$41</f>
        <v>87099218.825489506</v>
      </c>
      <c r="G49" s="17" t="s">
        <v>23</v>
      </c>
      <c r="H49" s="18">
        <v>1095</v>
      </c>
      <c r="I49" s="19">
        <v>202.41608187134506</v>
      </c>
      <c r="J49" s="20">
        <f t="shared" ref="J49:J78" si="2">I49/I$79</f>
        <v>7.4144904553205007E-2</v>
      </c>
      <c r="K49" s="19">
        <f t="shared" ref="K49:K78" si="3">J49*J$44*J$41</f>
        <v>3931520.302204832</v>
      </c>
      <c r="M49" s="17" t="s">
        <v>23</v>
      </c>
      <c r="N49" s="18">
        <v>1095</v>
      </c>
      <c r="O49" s="19">
        <v>287.56498223998227</v>
      </c>
      <c r="P49" s="20">
        <f t="shared" ref="P49:P78" si="4">O49/O$79</f>
        <v>6.8691985711334322E-2</v>
      </c>
      <c r="Q49" s="19">
        <f t="shared" ref="Q49:Q78" si="5">P49*P$44*P$41</f>
        <v>4941640.3895805562</v>
      </c>
      <c r="S49" s="17" t="s">
        <v>23</v>
      </c>
      <c r="T49" s="18">
        <v>1095</v>
      </c>
      <c r="U49" s="19">
        <v>420.31127391000871</v>
      </c>
      <c r="V49" s="20">
        <f t="shared" ref="V49:V78" si="6">U49/U$79</f>
        <v>6.2095276966197301E-2</v>
      </c>
      <c r="W49" s="19">
        <f t="shared" ref="W49:W78" si="7">V49*V$44*V$41</f>
        <v>11395466.408028945</v>
      </c>
      <c r="Y49" s="17" t="s">
        <v>23</v>
      </c>
      <c r="Z49" s="18">
        <v>1095</v>
      </c>
      <c r="AA49" s="19">
        <v>861.00024367899152</v>
      </c>
      <c r="AB49" s="20">
        <f t="shared" ref="AB49:AB78" si="8">AA49/AA$79</f>
        <v>0.11563535391710329</v>
      </c>
      <c r="AC49" s="19">
        <f t="shared" ref="AC49:AC78" si="9">AB49*AB$44*AB$41</f>
        <v>12730609.14933324</v>
      </c>
      <c r="AE49" s="17" t="s">
        <v>23</v>
      </c>
      <c r="AF49" s="18">
        <v>1095</v>
      </c>
      <c r="AG49" s="19">
        <v>184.37202380952382</v>
      </c>
      <c r="AH49" s="20">
        <f t="shared" ref="AH49:AH78" si="10">AG49/AG$79</f>
        <v>7.8198292359038843E-2</v>
      </c>
      <c r="AI49" s="19">
        <f t="shared" ref="AI49:AI78" si="11">AH49*AH$44*AH$41</f>
        <v>4968652.5412031012</v>
      </c>
    </row>
    <row r="50" spans="1:35" ht="15.75" x14ac:dyDescent="0.3">
      <c r="A50" s="13" t="s">
        <v>23</v>
      </c>
      <c r="B50" s="14">
        <v>3650</v>
      </c>
      <c r="C50" s="15">
        <v>53438.926797927139</v>
      </c>
      <c r="D50" s="16">
        <f t="shared" si="0"/>
        <v>0.49387187218562395</v>
      </c>
      <c r="E50" s="15">
        <f t="shared" si="1"/>
        <v>416297584.49845874</v>
      </c>
      <c r="G50" s="13" t="s">
        <v>23</v>
      </c>
      <c r="H50" s="14">
        <v>3650</v>
      </c>
      <c r="I50" s="15">
        <v>1439.7629072681705</v>
      </c>
      <c r="J50" s="16">
        <f t="shared" si="2"/>
        <v>0.52738439728565667</v>
      </c>
      <c r="K50" s="15">
        <f t="shared" si="3"/>
        <v>27964463.336880673</v>
      </c>
      <c r="M50" s="13" t="s">
        <v>23</v>
      </c>
      <c r="N50" s="14">
        <v>3650</v>
      </c>
      <c r="O50" s="15">
        <v>1707.1612554112553</v>
      </c>
      <c r="P50" s="16">
        <f t="shared" si="4"/>
        <v>0.40779755466119072</v>
      </c>
      <c r="Q50" s="15">
        <f t="shared" si="5"/>
        <v>29336593.578097921</v>
      </c>
      <c r="S50" s="13" t="s">
        <v>23</v>
      </c>
      <c r="T50" s="14">
        <v>3650</v>
      </c>
      <c r="U50" s="15">
        <v>1776.025261161547</v>
      </c>
      <c r="V50" s="16">
        <f t="shared" si="6"/>
        <v>0.26238358886942775</v>
      </c>
      <c r="W50" s="15">
        <f t="shared" si="7"/>
        <v>48151542.582011409</v>
      </c>
      <c r="Y50" s="13" t="s">
        <v>23</v>
      </c>
      <c r="Z50" s="14">
        <v>3650</v>
      </c>
      <c r="AA50" s="15">
        <v>1754.0758060294825</v>
      </c>
      <c r="AB50" s="16">
        <f t="shared" si="8"/>
        <v>0.23557853568189016</v>
      </c>
      <c r="AC50" s="15">
        <f t="shared" si="9"/>
        <v>25935478.728143681</v>
      </c>
      <c r="AE50" s="13" t="s">
        <v>23</v>
      </c>
      <c r="AF50" s="14">
        <v>3650</v>
      </c>
      <c r="AG50" s="15">
        <v>726.06607142857149</v>
      </c>
      <c r="AH50" s="16">
        <f t="shared" si="10"/>
        <v>0.30794871018071107</v>
      </c>
      <c r="AI50" s="15">
        <f t="shared" si="11"/>
        <v>19566797.371665958</v>
      </c>
    </row>
    <row r="51" spans="1:35" ht="15.75" x14ac:dyDescent="0.3">
      <c r="A51" s="17" t="s">
        <v>23</v>
      </c>
      <c r="B51" s="18">
        <v>10950</v>
      </c>
      <c r="C51" s="19">
        <v>17352.482677590877</v>
      </c>
      <c r="D51" s="20">
        <f t="shared" si="0"/>
        <v>0.16036817392415964</v>
      </c>
      <c r="E51" s="19">
        <f t="shared" si="1"/>
        <v>135178549.7311416</v>
      </c>
      <c r="G51" s="17" t="s">
        <v>23</v>
      </c>
      <c r="H51" s="18">
        <v>10950</v>
      </c>
      <c r="I51" s="19">
        <v>578.48195488721808</v>
      </c>
      <c r="J51" s="20">
        <f t="shared" si="2"/>
        <v>0.21189763646411211</v>
      </c>
      <c r="K51" s="19">
        <f t="shared" si="3"/>
        <v>11235834.273008917</v>
      </c>
      <c r="M51" s="17" t="s">
        <v>23</v>
      </c>
      <c r="N51" s="18">
        <v>10950</v>
      </c>
      <c r="O51" s="19">
        <v>1043.116378066378</v>
      </c>
      <c r="P51" s="20">
        <f t="shared" si="4"/>
        <v>0.24917406416890178</v>
      </c>
      <c r="Q51" s="19">
        <f t="shared" si="5"/>
        <v>17925360.677552961</v>
      </c>
      <c r="S51" s="17" t="s">
        <v>23</v>
      </c>
      <c r="T51" s="18">
        <v>10950</v>
      </c>
      <c r="U51" s="19">
        <v>1744.6283910533909</v>
      </c>
      <c r="V51" s="20">
        <f t="shared" si="6"/>
        <v>0.25774512812317829</v>
      </c>
      <c r="W51" s="19">
        <f t="shared" si="7"/>
        <v>47300311.599538766</v>
      </c>
      <c r="Y51" s="17" t="s">
        <v>23</v>
      </c>
      <c r="Z51" s="18">
        <v>10950</v>
      </c>
      <c r="AA51" s="19">
        <v>1769.8349677068718</v>
      </c>
      <c r="AB51" s="20">
        <f t="shared" si="8"/>
        <v>0.23769504639298492</v>
      </c>
      <c r="AC51" s="19">
        <f t="shared" si="9"/>
        <v>26168491.121936675</v>
      </c>
      <c r="AE51" s="17" t="s">
        <v>23</v>
      </c>
      <c r="AF51" s="18">
        <v>10950</v>
      </c>
      <c r="AG51" s="19">
        <v>611.49027777777781</v>
      </c>
      <c r="AH51" s="20">
        <f t="shared" si="10"/>
        <v>0.2593533147185994</v>
      </c>
      <c r="AI51" s="19">
        <f t="shared" si="11"/>
        <v>16479087.552569358</v>
      </c>
    </row>
    <row r="52" spans="1:35" ht="15.75" x14ac:dyDescent="0.3">
      <c r="A52" s="13" t="s">
        <v>23</v>
      </c>
      <c r="B52" s="14">
        <v>36500</v>
      </c>
      <c r="C52" s="15">
        <v>10411.410600100049</v>
      </c>
      <c r="D52" s="16">
        <f t="shared" si="0"/>
        <v>9.6220174192647015E-2</v>
      </c>
      <c r="E52" s="15">
        <f t="shared" si="1"/>
        <v>81106514.36606735</v>
      </c>
      <c r="G52" s="13" t="s">
        <v>23</v>
      </c>
      <c r="H52" s="14">
        <v>36500</v>
      </c>
      <c r="I52" s="15">
        <v>244.56215538847118</v>
      </c>
      <c r="J52" s="16">
        <f t="shared" si="2"/>
        <v>8.9582989162538873E-2</v>
      </c>
      <c r="K52" s="15">
        <f t="shared" si="3"/>
        <v>4750121.9773232937</v>
      </c>
      <c r="M52" s="13" t="s">
        <v>23</v>
      </c>
      <c r="N52" s="14">
        <v>36500</v>
      </c>
      <c r="O52" s="15">
        <v>547.01785714285722</v>
      </c>
      <c r="P52" s="16">
        <f t="shared" si="4"/>
        <v>0.13066870150185286</v>
      </c>
      <c r="Q52" s="15">
        <f t="shared" si="5"/>
        <v>9400190.2304748297</v>
      </c>
      <c r="S52" s="13" t="s">
        <v>23</v>
      </c>
      <c r="T52" s="14">
        <v>36500</v>
      </c>
      <c r="U52" s="15">
        <v>1535.8477979384957</v>
      </c>
      <c r="V52" s="16">
        <f t="shared" si="6"/>
        <v>0.2269006336749706</v>
      </c>
      <c r="W52" s="15">
        <f t="shared" si="7"/>
        <v>41639858.542077981</v>
      </c>
      <c r="Y52" s="13" t="s">
        <v>23</v>
      </c>
      <c r="Z52" s="14">
        <v>36500</v>
      </c>
      <c r="AA52" s="15">
        <v>1671.1482772900617</v>
      </c>
      <c r="AB52" s="16">
        <f t="shared" si="8"/>
        <v>0.22444107758515486</v>
      </c>
      <c r="AC52" s="15">
        <f t="shared" si="9"/>
        <v>24709325.816048488</v>
      </c>
      <c r="AE52" s="13" t="s">
        <v>23</v>
      </c>
      <c r="AF52" s="14">
        <v>36500</v>
      </c>
      <c r="AG52" s="15">
        <v>475.64861111111111</v>
      </c>
      <c r="AH52" s="16">
        <f t="shared" si="10"/>
        <v>0.20173835695519504</v>
      </c>
      <c r="AI52" s="15">
        <f t="shared" si="11"/>
        <v>12818282.467618434</v>
      </c>
    </row>
    <row r="53" spans="1:35" ht="15.75" x14ac:dyDescent="0.3">
      <c r="A53" s="17" t="s">
        <v>23</v>
      </c>
      <c r="B53" s="18">
        <v>109500</v>
      </c>
      <c r="C53" s="19">
        <v>5149.2097144657992</v>
      </c>
      <c r="D53" s="20">
        <f t="shared" si="0"/>
        <v>4.7587966195052213E-2</v>
      </c>
      <c r="E53" s="19">
        <f t="shared" si="1"/>
        <v>40113147.749278143</v>
      </c>
      <c r="G53" s="17" t="s">
        <v>23</v>
      </c>
      <c r="H53" s="18">
        <v>109500</v>
      </c>
      <c r="I53" s="19">
        <v>95</v>
      </c>
      <c r="J53" s="20">
        <f t="shared" si="2"/>
        <v>3.479845014010037E-2</v>
      </c>
      <c r="K53" s="19">
        <f t="shared" si="3"/>
        <v>1845181.5945476643</v>
      </c>
      <c r="M53" s="17" t="s">
        <v>23</v>
      </c>
      <c r="N53" s="18">
        <v>109500</v>
      </c>
      <c r="O53" s="19">
        <v>229.25396825396825</v>
      </c>
      <c r="P53" s="20">
        <f t="shared" si="4"/>
        <v>5.4762962405575995E-2</v>
      </c>
      <c r="Q53" s="19">
        <f t="shared" si="5"/>
        <v>3939598.8349165339</v>
      </c>
      <c r="S53" s="17" t="s">
        <v>23</v>
      </c>
      <c r="T53" s="18">
        <v>109500</v>
      </c>
      <c r="U53" s="19">
        <v>639.49841269841272</v>
      </c>
      <c r="V53" s="20">
        <f t="shared" si="6"/>
        <v>9.447719707003055E-2</v>
      </c>
      <c r="W53" s="19">
        <f t="shared" si="7"/>
        <v>17338061.413629528</v>
      </c>
      <c r="Y53" s="17" t="s">
        <v>23</v>
      </c>
      <c r="Z53" s="18">
        <v>109500</v>
      </c>
      <c r="AA53" s="19">
        <v>716.1967921268124</v>
      </c>
      <c r="AB53" s="20">
        <f t="shared" si="8"/>
        <v>9.6187742268229945E-2</v>
      </c>
      <c r="AC53" s="19">
        <f t="shared" si="9"/>
        <v>10589568.936256953</v>
      </c>
      <c r="AE53" s="17" t="s">
        <v>23</v>
      </c>
      <c r="AF53" s="18">
        <v>109500</v>
      </c>
      <c r="AG53" s="19">
        <v>182.03333333333333</v>
      </c>
      <c r="AH53" s="20">
        <f t="shared" si="10"/>
        <v>7.7206376135439861E-2</v>
      </c>
      <c r="AI53" s="19">
        <f t="shared" si="11"/>
        <v>4905627.0336585501</v>
      </c>
    </row>
    <row r="54" spans="1:35" ht="15.75" x14ac:dyDescent="0.3">
      <c r="A54" s="13" t="s">
        <v>23</v>
      </c>
      <c r="B54" s="14">
        <v>365000</v>
      </c>
      <c r="C54" s="15">
        <v>1313.7597261208871</v>
      </c>
      <c r="D54" s="16">
        <f t="shared" si="0"/>
        <v>1.2141504600099167E-2</v>
      </c>
      <c r="E54" s="15">
        <f t="shared" si="1"/>
        <v>10234393.416311953</v>
      </c>
      <c r="G54" s="13" t="s">
        <v>23</v>
      </c>
      <c r="H54" s="14">
        <v>365000</v>
      </c>
      <c r="I54" s="15">
        <v>23.55263157894737</v>
      </c>
      <c r="J54" s="16">
        <f t="shared" si="2"/>
        <v>8.6273165859805639E-3</v>
      </c>
      <c r="K54" s="15">
        <f t="shared" si="3"/>
        <v>457461.91886985034</v>
      </c>
      <c r="M54" s="13" t="s">
        <v>23</v>
      </c>
      <c r="N54" s="14">
        <v>365000</v>
      </c>
      <c r="O54" s="15">
        <v>46.333333333333336</v>
      </c>
      <c r="P54" s="16">
        <f t="shared" si="4"/>
        <v>1.1067858980951072E-2</v>
      </c>
      <c r="Q54" s="15">
        <f t="shared" si="5"/>
        <v>796211.93651743839</v>
      </c>
      <c r="S54" s="13" t="s">
        <v>23</v>
      </c>
      <c r="T54" s="14">
        <v>365000</v>
      </c>
      <c r="U54" s="15">
        <v>129.25</v>
      </c>
      <c r="V54" s="16">
        <f t="shared" si="6"/>
        <v>1.9094930462415761E-2</v>
      </c>
      <c r="W54" s="15">
        <f t="shared" si="7"/>
        <v>3504222.0484266393</v>
      </c>
      <c r="Y54" s="13" t="s">
        <v>23</v>
      </c>
      <c r="Z54" s="14">
        <v>365000</v>
      </c>
      <c r="AA54" s="15">
        <v>154.44444444444446</v>
      </c>
      <c r="AB54" s="16">
        <f t="shared" si="8"/>
        <v>2.0742430823889789E-2</v>
      </c>
      <c r="AC54" s="15">
        <f t="shared" si="9"/>
        <v>2283590.3612603229</v>
      </c>
      <c r="AE54" s="13" t="s">
        <v>23</v>
      </c>
      <c r="AF54" s="14">
        <v>365000</v>
      </c>
      <c r="AG54" s="15">
        <v>43</v>
      </c>
      <c r="AH54" s="16">
        <f t="shared" si="10"/>
        <v>1.8237726646166897E-2</v>
      </c>
      <c r="AI54" s="15">
        <f t="shared" si="11"/>
        <v>1158809.5355098937</v>
      </c>
    </row>
    <row r="55" spans="1:35" ht="15.75" x14ac:dyDescent="0.3">
      <c r="A55" s="17" t="s">
        <v>23</v>
      </c>
      <c r="B55" s="18">
        <v>1095000</v>
      </c>
      <c r="C55" s="19">
        <v>200.04964647352418</v>
      </c>
      <c r="D55" s="20">
        <f t="shared" si="0"/>
        <v>1.848818817180736E-3</v>
      </c>
      <c r="E55" s="19">
        <f t="shared" si="1"/>
        <v>1558417.9847326032</v>
      </c>
      <c r="G55" s="17" t="s">
        <v>23</v>
      </c>
      <c r="H55" s="18">
        <v>1095000</v>
      </c>
      <c r="I55" s="19">
        <v>5</v>
      </c>
      <c r="J55" s="20">
        <f t="shared" si="2"/>
        <v>1.8314973757947563E-3</v>
      </c>
      <c r="K55" s="19">
        <f t="shared" si="3"/>
        <v>97114.820765666547</v>
      </c>
      <c r="M55" s="17" t="s">
        <v>23</v>
      </c>
      <c r="N55" s="18">
        <v>1095000</v>
      </c>
      <c r="O55" s="19">
        <v>5.5</v>
      </c>
      <c r="P55" s="20">
        <f t="shared" si="4"/>
        <v>1.3138105984582208E-3</v>
      </c>
      <c r="Q55" s="19">
        <f t="shared" si="5"/>
        <v>94514.366565019664</v>
      </c>
      <c r="S55" s="17" t="s">
        <v>23</v>
      </c>
      <c r="T55" s="18">
        <v>1095000</v>
      </c>
      <c r="U55" s="19">
        <v>17.916666666666668</v>
      </c>
      <c r="V55" s="20">
        <f t="shared" si="6"/>
        <v>2.6469439390195935E-3</v>
      </c>
      <c r="W55" s="19">
        <f t="shared" si="7"/>
        <v>485756.11889859935</v>
      </c>
      <c r="Y55" s="17" t="s">
        <v>23</v>
      </c>
      <c r="Z55" s="18">
        <v>1095000</v>
      </c>
      <c r="AA55" s="19">
        <v>20</v>
      </c>
      <c r="AB55" s="20">
        <f t="shared" si="8"/>
        <v>2.6860701786332098E-3</v>
      </c>
      <c r="AC55" s="19">
        <f t="shared" si="9"/>
        <v>295716.73742939427</v>
      </c>
      <c r="AE55" s="17" t="s">
        <v>23</v>
      </c>
      <c r="AF55" s="18">
        <v>1095000</v>
      </c>
      <c r="AG55" s="19">
        <v>5</v>
      </c>
      <c r="AH55" s="20">
        <f t="shared" si="10"/>
        <v>2.1206658890891741E-3</v>
      </c>
      <c r="AI55" s="19">
        <f t="shared" si="11"/>
        <v>134745.29482673181</v>
      </c>
    </row>
    <row r="56" spans="1:35" ht="15.75" x14ac:dyDescent="0.3">
      <c r="A56" s="13" t="s">
        <v>23</v>
      </c>
      <c r="B56" s="14">
        <v>3650000</v>
      </c>
      <c r="C56" s="15">
        <v>31.916666666666668</v>
      </c>
      <c r="D56" s="16">
        <f t="shared" si="0"/>
        <v>2.9496744910682956E-4</v>
      </c>
      <c r="E56" s="15">
        <f t="shared" si="1"/>
        <v>248635.81727264769</v>
      </c>
      <c r="G56" s="13" t="s">
        <v>23</v>
      </c>
      <c r="H56" s="14">
        <v>3650000</v>
      </c>
      <c r="I56" s="15">
        <v>0.5</v>
      </c>
      <c r="J56" s="16">
        <f t="shared" si="2"/>
        <v>1.8314973757947562E-4</v>
      </c>
      <c r="K56" s="15">
        <f t="shared" si="3"/>
        <v>9711.4820765666536</v>
      </c>
      <c r="M56" s="13" t="s">
        <v>23</v>
      </c>
      <c r="N56" s="14">
        <v>3650000</v>
      </c>
      <c r="O56" s="15">
        <v>3</v>
      </c>
      <c r="P56" s="16">
        <f t="shared" si="4"/>
        <v>7.1662396279539311E-4</v>
      </c>
      <c r="Q56" s="15">
        <f t="shared" si="5"/>
        <v>51553.290853647086</v>
      </c>
      <c r="S56" s="13" t="s">
        <v>23</v>
      </c>
      <c r="T56" s="14">
        <v>3650000</v>
      </c>
      <c r="U56" s="15">
        <v>2.5</v>
      </c>
      <c r="V56" s="16">
        <f t="shared" si="6"/>
        <v>3.6934101474691997E-4</v>
      </c>
      <c r="W56" s="15">
        <f t="shared" si="7"/>
        <v>67779.923567246413</v>
      </c>
      <c r="Y56" s="13" t="s">
        <v>23</v>
      </c>
      <c r="Z56" s="14">
        <v>3650000</v>
      </c>
      <c r="AA56" s="15">
        <v>2.5</v>
      </c>
      <c r="AB56" s="16">
        <f t="shared" si="8"/>
        <v>3.3575877232915123E-4</v>
      </c>
      <c r="AC56" s="15">
        <f t="shared" si="9"/>
        <v>36964.592178674284</v>
      </c>
      <c r="AE56" s="13" t="s">
        <v>23</v>
      </c>
      <c r="AF56" s="14">
        <v>3650000</v>
      </c>
      <c r="AG56" s="15">
        <v>1</v>
      </c>
      <c r="AH56" s="16">
        <f t="shared" si="10"/>
        <v>4.2413317781783482E-4</v>
      </c>
      <c r="AI56" s="15">
        <f t="shared" si="11"/>
        <v>26949.058965346365</v>
      </c>
    </row>
    <row r="57" spans="1:35" ht="15.75" x14ac:dyDescent="0.3">
      <c r="A57" s="17" t="s">
        <v>23</v>
      </c>
      <c r="B57" s="18">
        <v>10950000</v>
      </c>
      <c r="C57" s="19">
        <v>0.5</v>
      </c>
      <c r="D57" s="20">
        <f t="shared" si="0"/>
        <v>4.6208999860077739E-6</v>
      </c>
      <c r="E57" s="19">
        <f t="shared" si="1"/>
        <v>3895.0780773782926</v>
      </c>
      <c r="G57" s="17" t="s">
        <v>23</v>
      </c>
      <c r="H57" s="18">
        <v>10950000</v>
      </c>
      <c r="I57" s="19">
        <v>1</v>
      </c>
      <c r="J57" s="20">
        <f t="shared" si="2"/>
        <v>3.6629947515895125E-4</v>
      </c>
      <c r="K57" s="19">
        <f t="shared" si="3"/>
        <v>19422.964153133307</v>
      </c>
      <c r="M57" s="17" t="s">
        <v>23</v>
      </c>
      <c r="N57" s="18">
        <v>10950000</v>
      </c>
      <c r="O57" s="19">
        <v>0</v>
      </c>
      <c r="P57" s="20">
        <f t="shared" si="4"/>
        <v>0</v>
      </c>
      <c r="Q57" s="19">
        <f t="shared" si="5"/>
        <v>0</v>
      </c>
      <c r="S57" s="17" t="s">
        <v>23</v>
      </c>
      <c r="T57" s="18">
        <v>10950000</v>
      </c>
      <c r="U57" s="19">
        <v>0</v>
      </c>
      <c r="V57" s="20">
        <f t="shared" si="6"/>
        <v>0</v>
      </c>
      <c r="W57" s="19">
        <f t="shared" si="7"/>
        <v>0</v>
      </c>
      <c r="Y57" s="17" t="s">
        <v>23</v>
      </c>
      <c r="Z57" s="18">
        <v>10950000</v>
      </c>
      <c r="AA57" s="19">
        <v>0</v>
      </c>
      <c r="AB57" s="20">
        <f t="shared" si="8"/>
        <v>0</v>
      </c>
      <c r="AC57" s="19">
        <f t="shared" si="9"/>
        <v>0</v>
      </c>
      <c r="AE57" s="17" t="s">
        <v>23</v>
      </c>
      <c r="AF57" s="18">
        <v>10950000</v>
      </c>
      <c r="AG57" s="19">
        <v>0</v>
      </c>
      <c r="AH57" s="20">
        <f t="shared" si="10"/>
        <v>0</v>
      </c>
      <c r="AI57" s="19">
        <f t="shared" si="11"/>
        <v>0</v>
      </c>
    </row>
    <row r="58" spans="1:35" ht="15.75" x14ac:dyDescent="0.3">
      <c r="A58" s="13" t="s">
        <v>24</v>
      </c>
      <c r="B58" s="14">
        <v>0</v>
      </c>
      <c r="C58" s="15">
        <v>737.46292805977964</v>
      </c>
      <c r="D58" s="16">
        <f t="shared" si="0"/>
        <v>6.8154848679053753E-3</v>
      </c>
      <c r="E58" s="15">
        <f t="shared" si="1"/>
        <v>5744951.3679297045</v>
      </c>
      <c r="G58" s="13" t="s">
        <v>24</v>
      </c>
      <c r="H58" s="14">
        <v>0</v>
      </c>
      <c r="I58" s="15">
        <v>16</v>
      </c>
      <c r="J58" s="16">
        <f t="shared" si="2"/>
        <v>5.8607916025432199E-3</v>
      </c>
      <c r="K58" s="15">
        <f t="shared" si="3"/>
        <v>310767.42645013292</v>
      </c>
      <c r="M58" s="13" t="s">
        <v>24</v>
      </c>
      <c r="N58" s="14">
        <v>0</v>
      </c>
      <c r="O58" s="15">
        <v>79.288888888888891</v>
      </c>
      <c r="P58" s="16">
        <f t="shared" si="4"/>
        <v>1.8940105920399724E-2</v>
      </c>
      <c r="Q58" s="15">
        <f t="shared" si="5"/>
        <v>1362534.3834504653</v>
      </c>
      <c r="S58" s="13" t="s">
        <v>24</v>
      </c>
      <c r="T58" s="14">
        <v>0</v>
      </c>
      <c r="U58" s="15">
        <v>184.08333333333334</v>
      </c>
      <c r="V58" s="16">
        <f t="shared" si="6"/>
        <v>2.7195810052531542E-2</v>
      </c>
      <c r="W58" s="15">
        <f t="shared" si="7"/>
        <v>4990861.7053349111</v>
      </c>
      <c r="Y58" s="13" t="s">
        <v>24</v>
      </c>
      <c r="Z58" s="14">
        <v>0</v>
      </c>
      <c r="AA58" s="15">
        <v>185.58852813852815</v>
      </c>
      <c r="AB58" s="16">
        <f t="shared" si="8"/>
        <v>2.4925190546466539E-2</v>
      </c>
      <c r="AC58" s="15">
        <f t="shared" si="9"/>
        <v>2744081.702272444</v>
      </c>
      <c r="AE58" s="13" t="s">
        <v>24</v>
      </c>
      <c r="AF58" s="14">
        <v>0</v>
      </c>
      <c r="AG58" s="15">
        <v>28.75</v>
      </c>
      <c r="AH58" s="16">
        <f t="shared" si="10"/>
        <v>1.2193828862262751E-2</v>
      </c>
      <c r="AI58" s="15">
        <f t="shared" si="11"/>
        <v>774785.44525370793</v>
      </c>
    </row>
    <row r="59" spans="1:35" x14ac:dyDescent="0.25">
      <c r="A59" s="17">
        <v>303</v>
      </c>
      <c r="B59" s="18">
        <v>0</v>
      </c>
      <c r="C59" s="19">
        <v>31.783333333333335</v>
      </c>
      <c r="D59" s="20">
        <f t="shared" si="0"/>
        <v>2.9373520911056084E-4</v>
      </c>
      <c r="E59" s="19">
        <f t="shared" si="1"/>
        <v>247597.12978534677</v>
      </c>
      <c r="G59" s="17">
        <v>303</v>
      </c>
      <c r="H59" s="18">
        <v>0</v>
      </c>
      <c r="I59" s="19">
        <v>0</v>
      </c>
      <c r="J59" s="20">
        <f t="shared" si="2"/>
        <v>0</v>
      </c>
      <c r="K59" s="19">
        <f t="shared" si="3"/>
        <v>0</v>
      </c>
      <c r="M59" s="17">
        <v>303</v>
      </c>
      <c r="N59" s="18">
        <v>0</v>
      </c>
      <c r="O59" s="19">
        <v>6.2</v>
      </c>
      <c r="P59" s="20">
        <f t="shared" si="4"/>
        <v>1.4810228564438126E-3</v>
      </c>
      <c r="Q59" s="19">
        <f t="shared" si="5"/>
        <v>106543.46776420398</v>
      </c>
      <c r="S59" s="17">
        <v>303</v>
      </c>
      <c r="T59" s="18">
        <v>0</v>
      </c>
      <c r="U59" s="19">
        <v>16.5</v>
      </c>
      <c r="V59" s="20">
        <f t="shared" si="6"/>
        <v>2.4376506973296718E-3</v>
      </c>
      <c r="W59" s="19">
        <f t="shared" si="7"/>
        <v>447347.49554382631</v>
      </c>
      <c r="Y59" s="17">
        <v>303</v>
      </c>
      <c r="Z59" s="18">
        <v>0</v>
      </c>
      <c r="AA59" s="19">
        <v>11.333333333333334</v>
      </c>
      <c r="AB59" s="20">
        <f t="shared" si="8"/>
        <v>1.5221064345588189E-3</v>
      </c>
      <c r="AC59" s="19">
        <f t="shared" si="9"/>
        <v>167572.81787665674</v>
      </c>
      <c r="AE59" s="17">
        <v>303</v>
      </c>
      <c r="AF59" s="18">
        <v>0</v>
      </c>
      <c r="AG59" s="19">
        <v>7</v>
      </c>
      <c r="AH59" s="20">
        <f t="shared" si="10"/>
        <v>2.9689322447248438E-3</v>
      </c>
      <c r="AI59" s="19">
        <f t="shared" si="11"/>
        <v>188643.41275742455</v>
      </c>
    </row>
    <row r="60" spans="1:35" x14ac:dyDescent="0.25">
      <c r="A60" s="13">
        <v>304</v>
      </c>
      <c r="B60" s="14">
        <v>0</v>
      </c>
      <c r="C60" s="15">
        <v>38.5</v>
      </c>
      <c r="D60" s="16">
        <f t="shared" si="0"/>
        <v>3.558092989225986E-4</v>
      </c>
      <c r="E60" s="15">
        <f t="shared" si="1"/>
        <v>299921.01195812854</v>
      </c>
      <c r="G60" s="13">
        <v>304</v>
      </c>
      <c r="H60" s="14">
        <v>0</v>
      </c>
      <c r="I60" s="15">
        <v>0</v>
      </c>
      <c r="J60" s="16">
        <f t="shared" si="2"/>
        <v>0</v>
      </c>
      <c r="K60" s="15">
        <f t="shared" si="3"/>
        <v>0</v>
      </c>
      <c r="M60" s="13">
        <v>304</v>
      </c>
      <c r="N60" s="14">
        <v>0</v>
      </c>
      <c r="O60" s="15">
        <v>3.5</v>
      </c>
      <c r="P60" s="16">
        <f t="shared" si="4"/>
        <v>8.3606128992795873E-4</v>
      </c>
      <c r="Q60" s="15">
        <f t="shared" si="5"/>
        <v>60145.505995921609</v>
      </c>
      <c r="S60" s="13">
        <v>304</v>
      </c>
      <c r="T60" s="14">
        <v>0</v>
      </c>
      <c r="U60" s="15">
        <v>15.333333333333332</v>
      </c>
      <c r="V60" s="16">
        <f t="shared" si="6"/>
        <v>2.2652915571144423E-3</v>
      </c>
      <c r="W60" s="15">
        <f t="shared" si="7"/>
        <v>415716.86454577796</v>
      </c>
      <c r="Y60" s="13">
        <v>304</v>
      </c>
      <c r="Z60" s="14">
        <v>0</v>
      </c>
      <c r="AA60" s="15">
        <v>16</v>
      </c>
      <c r="AB60" s="16">
        <f t="shared" si="8"/>
        <v>2.1488561429065679E-3</v>
      </c>
      <c r="AC60" s="15">
        <f t="shared" si="9"/>
        <v>236573.38994351545</v>
      </c>
      <c r="AE60" s="13">
        <v>304</v>
      </c>
      <c r="AF60" s="14">
        <v>0</v>
      </c>
      <c r="AG60" s="15">
        <v>0</v>
      </c>
      <c r="AH60" s="16">
        <f t="shared" si="10"/>
        <v>0</v>
      </c>
      <c r="AI60" s="15">
        <f t="shared" si="11"/>
        <v>0</v>
      </c>
    </row>
    <row r="61" spans="1:35" x14ac:dyDescent="0.25">
      <c r="A61" s="17">
        <v>305</v>
      </c>
      <c r="B61" s="18">
        <v>0</v>
      </c>
      <c r="C61" s="19">
        <v>30.333333333333332</v>
      </c>
      <c r="D61" s="20">
        <f t="shared" si="0"/>
        <v>2.8033459915113829E-4</v>
      </c>
      <c r="E61" s="19">
        <f t="shared" si="1"/>
        <v>236301.40336094974</v>
      </c>
      <c r="G61" s="17">
        <v>305</v>
      </c>
      <c r="H61" s="18">
        <v>0</v>
      </c>
      <c r="I61" s="19">
        <v>0</v>
      </c>
      <c r="J61" s="20">
        <f t="shared" si="2"/>
        <v>0</v>
      </c>
      <c r="K61" s="19">
        <f t="shared" si="3"/>
        <v>0</v>
      </c>
      <c r="M61" s="17">
        <v>305</v>
      </c>
      <c r="N61" s="18">
        <v>0</v>
      </c>
      <c r="O61" s="19">
        <v>1</v>
      </c>
      <c r="P61" s="20">
        <f t="shared" si="4"/>
        <v>2.3887465426513106E-4</v>
      </c>
      <c r="Q61" s="19">
        <f t="shared" si="5"/>
        <v>17184.430284549031</v>
      </c>
      <c r="S61" s="17">
        <v>305</v>
      </c>
      <c r="T61" s="18">
        <v>0</v>
      </c>
      <c r="U61" s="19">
        <v>11</v>
      </c>
      <c r="V61" s="20">
        <f t="shared" si="6"/>
        <v>1.6251004648864479E-3</v>
      </c>
      <c r="W61" s="19">
        <f t="shared" si="7"/>
        <v>298231.66369588423</v>
      </c>
      <c r="Y61" s="17">
        <v>305</v>
      </c>
      <c r="Z61" s="18">
        <v>0</v>
      </c>
      <c r="AA61" s="19">
        <v>4</v>
      </c>
      <c r="AB61" s="20">
        <f t="shared" si="8"/>
        <v>5.3721403572664196E-4</v>
      </c>
      <c r="AC61" s="19">
        <f t="shared" si="9"/>
        <v>59143.347485878861</v>
      </c>
      <c r="AE61" s="17">
        <v>305</v>
      </c>
      <c r="AF61" s="18">
        <v>0</v>
      </c>
      <c r="AG61" s="19">
        <v>1</v>
      </c>
      <c r="AH61" s="20">
        <f t="shared" si="10"/>
        <v>4.2413317781783482E-4</v>
      </c>
      <c r="AI61" s="19">
        <f t="shared" si="11"/>
        <v>26949.058965346365</v>
      </c>
    </row>
    <row r="62" spans="1:35" x14ac:dyDescent="0.25">
      <c r="A62" s="13">
        <v>406</v>
      </c>
      <c r="B62" s="14">
        <v>0</v>
      </c>
      <c r="C62" s="15">
        <v>18</v>
      </c>
      <c r="D62" s="16">
        <f t="shared" si="0"/>
        <v>1.6635239949627987E-4</v>
      </c>
      <c r="E62" s="15">
        <f t="shared" si="1"/>
        <v>140222.81078561852</v>
      </c>
      <c r="G62" s="13">
        <v>406</v>
      </c>
      <c r="H62" s="14">
        <v>0</v>
      </c>
      <c r="I62" s="15">
        <v>0</v>
      </c>
      <c r="J62" s="16">
        <f t="shared" si="2"/>
        <v>0</v>
      </c>
      <c r="K62" s="15">
        <f t="shared" si="3"/>
        <v>0</v>
      </c>
      <c r="M62" s="13">
        <v>406</v>
      </c>
      <c r="N62" s="14">
        <v>0</v>
      </c>
      <c r="O62" s="15">
        <v>3</v>
      </c>
      <c r="P62" s="16">
        <f t="shared" si="4"/>
        <v>7.1662396279539311E-4</v>
      </c>
      <c r="Q62" s="15">
        <f t="shared" si="5"/>
        <v>51553.290853647086</v>
      </c>
      <c r="S62" s="13">
        <v>406</v>
      </c>
      <c r="T62" s="14">
        <v>0</v>
      </c>
      <c r="U62" s="15">
        <v>8</v>
      </c>
      <c r="V62" s="16">
        <f t="shared" si="6"/>
        <v>1.181891247190144E-3</v>
      </c>
      <c r="W62" s="15">
        <f t="shared" si="7"/>
        <v>216895.75541518856</v>
      </c>
      <c r="Y62" s="13">
        <v>406</v>
      </c>
      <c r="Z62" s="14">
        <v>0</v>
      </c>
      <c r="AA62" s="15">
        <v>4</v>
      </c>
      <c r="AB62" s="16">
        <f t="shared" si="8"/>
        <v>5.3721403572664196E-4</v>
      </c>
      <c r="AC62" s="15">
        <f t="shared" si="9"/>
        <v>59143.347485878861</v>
      </c>
      <c r="AE62" s="13">
        <v>406</v>
      </c>
      <c r="AF62" s="14">
        <v>0</v>
      </c>
      <c r="AG62" s="15">
        <v>3</v>
      </c>
      <c r="AH62" s="16">
        <f t="shared" si="10"/>
        <v>1.2723995334535045E-3</v>
      </c>
      <c r="AI62" s="15">
        <f t="shared" si="11"/>
        <v>80847.176896039091</v>
      </c>
    </row>
    <row r="63" spans="1:35" x14ac:dyDescent="0.25">
      <c r="A63" s="17">
        <v>407</v>
      </c>
      <c r="B63" s="18">
        <v>0</v>
      </c>
      <c r="C63" s="19">
        <v>13</v>
      </c>
      <c r="D63" s="20">
        <f t="shared" si="0"/>
        <v>1.2014339963620212E-4</v>
      </c>
      <c r="E63" s="19">
        <f t="shared" si="1"/>
        <v>101272.0300118356</v>
      </c>
      <c r="G63" s="17">
        <v>407</v>
      </c>
      <c r="H63" s="18">
        <v>0</v>
      </c>
      <c r="I63" s="19">
        <v>2</v>
      </c>
      <c r="J63" s="20">
        <f t="shared" si="2"/>
        <v>7.3259895031790249E-4</v>
      </c>
      <c r="K63" s="19">
        <f t="shared" si="3"/>
        <v>38845.928306266615</v>
      </c>
      <c r="M63" s="17">
        <v>407</v>
      </c>
      <c r="N63" s="18">
        <v>0</v>
      </c>
      <c r="O63" s="19">
        <v>6</v>
      </c>
      <c r="P63" s="20">
        <f t="shared" si="4"/>
        <v>1.4332479255907862E-3</v>
      </c>
      <c r="Q63" s="19">
        <f t="shared" si="5"/>
        <v>103106.58170729417</v>
      </c>
      <c r="S63" s="17">
        <v>407</v>
      </c>
      <c r="T63" s="18">
        <v>0</v>
      </c>
      <c r="U63" s="19">
        <v>2</v>
      </c>
      <c r="V63" s="20">
        <f t="shared" si="6"/>
        <v>2.9547281179753601E-4</v>
      </c>
      <c r="W63" s="19">
        <f t="shared" si="7"/>
        <v>54223.938853797139</v>
      </c>
      <c r="Y63" s="17">
        <v>407</v>
      </c>
      <c r="Z63" s="18">
        <v>0</v>
      </c>
      <c r="AA63" s="19">
        <v>2</v>
      </c>
      <c r="AB63" s="20">
        <f t="shared" si="8"/>
        <v>2.6860701786332098E-4</v>
      </c>
      <c r="AC63" s="19">
        <f t="shared" si="9"/>
        <v>29571.673742939431</v>
      </c>
      <c r="AE63" s="17">
        <v>407</v>
      </c>
      <c r="AF63" s="18">
        <v>0</v>
      </c>
      <c r="AG63" s="19">
        <v>2.6666666666666665</v>
      </c>
      <c r="AH63" s="20">
        <f t="shared" si="10"/>
        <v>1.1310218075142261E-3</v>
      </c>
      <c r="AI63" s="19">
        <f t="shared" si="11"/>
        <v>71864.157240923625</v>
      </c>
    </row>
    <row r="64" spans="1:35" x14ac:dyDescent="0.25">
      <c r="A64" s="13">
        <v>408</v>
      </c>
      <c r="B64" s="14">
        <v>0</v>
      </c>
      <c r="C64" s="15">
        <v>2.333333333333333</v>
      </c>
      <c r="D64" s="16">
        <f t="shared" si="0"/>
        <v>2.1564199934702941E-5</v>
      </c>
      <c r="E64" s="15">
        <f t="shared" si="1"/>
        <v>18177.031027765363</v>
      </c>
      <c r="G64" s="13">
        <v>408</v>
      </c>
      <c r="H64" s="14">
        <v>0</v>
      </c>
      <c r="I64" s="15">
        <v>0</v>
      </c>
      <c r="J64" s="16">
        <f t="shared" si="2"/>
        <v>0</v>
      </c>
      <c r="K64" s="15">
        <f t="shared" si="3"/>
        <v>0</v>
      </c>
      <c r="M64" s="13">
        <v>408</v>
      </c>
      <c r="N64" s="14">
        <v>0</v>
      </c>
      <c r="O64" s="15">
        <v>0</v>
      </c>
      <c r="P64" s="16">
        <f t="shared" si="4"/>
        <v>0</v>
      </c>
      <c r="Q64" s="15">
        <f t="shared" si="5"/>
        <v>0</v>
      </c>
      <c r="S64" s="13">
        <v>408</v>
      </c>
      <c r="T64" s="14">
        <v>0</v>
      </c>
      <c r="U64" s="15">
        <v>2</v>
      </c>
      <c r="V64" s="16">
        <f t="shared" si="6"/>
        <v>2.9547281179753601E-4</v>
      </c>
      <c r="W64" s="15">
        <f t="shared" si="7"/>
        <v>54223.938853797139</v>
      </c>
      <c r="Y64" s="13">
        <v>408</v>
      </c>
      <c r="Z64" s="14">
        <v>0</v>
      </c>
      <c r="AA64" s="15">
        <v>0</v>
      </c>
      <c r="AB64" s="16">
        <f t="shared" si="8"/>
        <v>0</v>
      </c>
      <c r="AC64" s="15">
        <f t="shared" si="9"/>
        <v>0</v>
      </c>
      <c r="AE64" s="13">
        <v>408</v>
      </c>
      <c r="AF64" s="14">
        <v>0</v>
      </c>
      <c r="AG64" s="15">
        <v>2</v>
      </c>
      <c r="AH64" s="16">
        <f t="shared" si="10"/>
        <v>8.4826635563566965E-4</v>
      </c>
      <c r="AI64" s="15">
        <f t="shared" si="11"/>
        <v>53898.11793069273</v>
      </c>
    </row>
    <row r="65" spans="1:35" x14ac:dyDescent="0.25">
      <c r="A65" s="17">
        <v>409</v>
      </c>
      <c r="B65" s="18">
        <v>0</v>
      </c>
      <c r="C65" s="19">
        <v>2</v>
      </c>
      <c r="D65" s="20">
        <f t="shared" si="0"/>
        <v>1.8483599944031096E-5</v>
      </c>
      <c r="E65" s="19">
        <f t="shared" si="1"/>
        <v>15580.31230951317</v>
      </c>
      <c r="G65" s="17">
        <v>409</v>
      </c>
      <c r="H65" s="18">
        <v>0</v>
      </c>
      <c r="I65" s="19">
        <v>0</v>
      </c>
      <c r="J65" s="20">
        <f t="shared" si="2"/>
        <v>0</v>
      </c>
      <c r="K65" s="19">
        <f t="shared" si="3"/>
        <v>0</v>
      </c>
      <c r="M65" s="17">
        <v>409</v>
      </c>
      <c r="N65" s="18">
        <v>0</v>
      </c>
      <c r="O65" s="19">
        <v>0</v>
      </c>
      <c r="P65" s="20">
        <f t="shared" si="4"/>
        <v>0</v>
      </c>
      <c r="Q65" s="19">
        <f t="shared" si="5"/>
        <v>0</v>
      </c>
      <c r="S65" s="17">
        <v>409</v>
      </c>
      <c r="T65" s="18">
        <v>0</v>
      </c>
      <c r="U65" s="19">
        <v>0</v>
      </c>
      <c r="V65" s="20">
        <f t="shared" si="6"/>
        <v>0</v>
      </c>
      <c r="W65" s="19">
        <f t="shared" si="7"/>
        <v>0</v>
      </c>
      <c r="Y65" s="17">
        <v>409</v>
      </c>
      <c r="Z65" s="18">
        <v>0</v>
      </c>
      <c r="AA65" s="19">
        <v>0</v>
      </c>
      <c r="AB65" s="20">
        <f t="shared" si="8"/>
        <v>0</v>
      </c>
      <c r="AC65" s="19">
        <f t="shared" si="9"/>
        <v>0</v>
      </c>
      <c r="AE65" s="17">
        <v>409</v>
      </c>
      <c r="AF65" s="18">
        <v>0</v>
      </c>
      <c r="AG65" s="19">
        <v>0</v>
      </c>
      <c r="AH65" s="20">
        <f t="shared" si="10"/>
        <v>0</v>
      </c>
      <c r="AI65" s="19">
        <f t="shared" si="11"/>
        <v>0</v>
      </c>
    </row>
    <row r="66" spans="1:35" x14ac:dyDescent="0.25">
      <c r="A66" s="13">
        <v>410</v>
      </c>
      <c r="B66" s="14">
        <v>0</v>
      </c>
      <c r="C66" s="15">
        <v>0</v>
      </c>
      <c r="D66" s="16">
        <f t="shared" si="0"/>
        <v>0</v>
      </c>
      <c r="E66" s="15">
        <f t="shared" si="1"/>
        <v>0</v>
      </c>
      <c r="G66" s="13">
        <v>410</v>
      </c>
      <c r="H66" s="14">
        <v>0</v>
      </c>
      <c r="I66" s="15">
        <v>0</v>
      </c>
      <c r="J66" s="16">
        <f t="shared" si="2"/>
        <v>0</v>
      </c>
      <c r="K66" s="15">
        <f t="shared" si="3"/>
        <v>0</v>
      </c>
      <c r="M66" s="13">
        <v>410</v>
      </c>
      <c r="N66" s="14">
        <v>0</v>
      </c>
      <c r="O66" s="15">
        <v>1</v>
      </c>
      <c r="P66" s="16">
        <f t="shared" si="4"/>
        <v>2.3887465426513106E-4</v>
      </c>
      <c r="Q66" s="15">
        <f t="shared" si="5"/>
        <v>17184.430284549031</v>
      </c>
      <c r="S66" s="13">
        <v>410</v>
      </c>
      <c r="T66" s="14">
        <v>0</v>
      </c>
      <c r="U66" s="15">
        <v>0</v>
      </c>
      <c r="V66" s="16">
        <f t="shared" si="6"/>
        <v>0</v>
      </c>
      <c r="W66" s="15">
        <f t="shared" si="7"/>
        <v>0</v>
      </c>
      <c r="Y66" s="13">
        <v>410</v>
      </c>
      <c r="Z66" s="14">
        <v>0</v>
      </c>
      <c r="AA66" s="15">
        <v>0</v>
      </c>
      <c r="AB66" s="16">
        <f t="shared" si="8"/>
        <v>0</v>
      </c>
      <c r="AC66" s="15">
        <f t="shared" si="9"/>
        <v>0</v>
      </c>
      <c r="AE66" s="13">
        <v>410</v>
      </c>
      <c r="AF66" s="14">
        <v>0</v>
      </c>
      <c r="AG66" s="15">
        <v>0</v>
      </c>
      <c r="AH66" s="16">
        <f t="shared" si="10"/>
        <v>0</v>
      </c>
      <c r="AI66" s="15">
        <f t="shared" si="11"/>
        <v>0</v>
      </c>
    </row>
    <row r="67" spans="1:35" x14ac:dyDescent="0.25">
      <c r="A67" s="17">
        <v>505</v>
      </c>
      <c r="B67" s="18">
        <v>0</v>
      </c>
      <c r="C67" s="19">
        <v>27.333333333333332</v>
      </c>
      <c r="D67" s="20">
        <f t="shared" si="0"/>
        <v>2.5260919923509163E-4</v>
      </c>
      <c r="E67" s="19">
        <f t="shared" si="1"/>
        <v>212930.93489667997</v>
      </c>
      <c r="G67" s="17">
        <v>505</v>
      </c>
      <c r="H67" s="18">
        <v>0</v>
      </c>
      <c r="I67" s="19">
        <v>0</v>
      </c>
      <c r="J67" s="20">
        <f t="shared" si="2"/>
        <v>0</v>
      </c>
      <c r="K67" s="19">
        <f t="shared" si="3"/>
        <v>0</v>
      </c>
      <c r="M67" s="17">
        <v>505</v>
      </c>
      <c r="N67" s="18">
        <v>0</v>
      </c>
      <c r="O67" s="19">
        <v>0</v>
      </c>
      <c r="P67" s="20">
        <f t="shared" si="4"/>
        <v>0</v>
      </c>
      <c r="Q67" s="19">
        <f t="shared" si="5"/>
        <v>0</v>
      </c>
      <c r="S67" s="17">
        <v>505</v>
      </c>
      <c r="T67" s="18">
        <v>0</v>
      </c>
      <c r="U67" s="19">
        <v>3.5</v>
      </c>
      <c r="V67" s="20">
        <f t="shared" si="6"/>
        <v>5.17077420645688E-4</v>
      </c>
      <c r="W67" s="19">
        <f t="shared" si="7"/>
        <v>94891.89299414499</v>
      </c>
      <c r="Y67" s="17">
        <v>505</v>
      </c>
      <c r="Z67" s="18">
        <v>0</v>
      </c>
      <c r="AA67" s="19">
        <v>8</v>
      </c>
      <c r="AB67" s="20">
        <f t="shared" si="8"/>
        <v>1.0744280714532839E-3</v>
      </c>
      <c r="AC67" s="19">
        <f t="shared" si="9"/>
        <v>118286.69497175772</v>
      </c>
      <c r="AE67" s="17">
        <v>505</v>
      </c>
      <c r="AF67" s="18">
        <v>0</v>
      </c>
      <c r="AG67" s="19">
        <v>0</v>
      </c>
      <c r="AH67" s="20">
        <f t="shared" si="10"/>
        <v>0</v>
      </c>
      <c r="AI67" s="19">
        <f t="shared" si="11"/>
        <v>0</v>
      </c>
    </row>
    <row r="68" spans="1:35" x14ac:dyDescent="0.25">
      <c r="A68" s="13">
        <v>506</v>
      </c>
      <c r="B68" s="14">
        <v>0</v>
      </c>
      <c r="C68" s="15">
        <v>1.5</v>
      </c>
      <c r="D68" s="16">
        <f t="shared" si="0"/>
        <v>1.3862699958023323E-5</v>
      </c>
      <c r="E68" s="15">
        <f t="shared" si="1"/>
        <v>11685.234232134879</v>
      </c>
      <c r="G68" s="13">
        <v>506</v>
      </c>
      <c r="H68" s="14">
        <v>0</v>
      </c>
      <c r="I68" s="15">
        <v>0</v>
      </c>
      <c r="J68" s="16">
        <f t="shared" si="2"/>
        <v>0</v>
      </c>
      <c r="K68" s="15">
        <f t="shared" si="3"/>
        <v>0</v>
      </c>
      <c r="M68" s="13">
        <v>506</v>
      </c>
      <c r="N68" s="14">
        <v>0</v>
      </c>
      <c r="O68" s="15">
        <v>0</v>
      </c>
      <c r="P68" s="16">
        <f t="shared" si="4"/>
        <v>0</v>
      </c>
      <c r="Q68" s="15">
        <f t="shared" si="5"/>
        <v>0</v>
      </c>
      <c r="S68" s="13">
        <v>506</v>
      </c>
      <c r="T68" s="14">
        <v>0</v>
      </c>
      <c r="U68" s="15">
        <v>2</v>
      </c>
      <c r="V68" s="16">
        <f t="shared" si="6"/>
        <v>2.9547281179753601E-4</v>
      </c>
      <c r="W68" s="15">
        <f t="shared" si="7"/>
        <v>54223.938853797139</v>
      </c>
      <c r="Y68" s="13">
        <v>506</v>
      </c>
      <c r="Z68" s="14">
        <v>0</v>
      </c>
      <c r="AA68" s="15">
        <v>1.3333333333333333</v>
      </c>
      <c r="AB68" s="16">
        <f t="shared" si="8"/>
        <v>1.7907134524221399E-4</v>
      </c>
      <c r="AC68" s="15">
        <f t="shared" si="9"/>
        <v>19714.449161959616</v>
      </c>
      <c r="AE68" s="13">
        <v>506</v>
      </c>
      <c r="AF68" s="14">
        <v>0</v>
      </c>
      <c r="AG68" s="15">
        <v>1</v>
      </c>
      <c r="AH68" s="16">
        <f t="shared" si="10"/>
        <v>4.2413317781783482E-4</v>
      </c>
      <c r="AI68" s="15">
        <f t="shared" si="11"/>
        <v>26949.058965346365</v>
      </c>
    </row>
    <row r="69" spans="1:35" x14ac:dyDescent="0.25">
      <c r="A69" s="17">
        <v>507</v>
      </c>
      <c r="B69" s="18">
        <v>0</v>
      </c>
      <c r="C69" s="19">
        <v>1</v>
      </c>
      <c r="D69" s="20">
        <f t="shared" si="0"/>
        <v>9.2417999720155478E-6</v>
      </c>
      <c r="E69" s="19">
        <f t="shared" si="1"/>
        <v>7790.1561547565852</v>
      </c>
      <c r="G69" s="17">
        <v>507</v>
      </c>
      <c r="H69" s="18">
        <v>0</v>
      </c>
      <c r="I69" s="19">
        <v>1</v>
      </c>
      <c r="J69" s="20">
        <f t="shared" si="2"/>
        <v>3.6629947515895125E-4</v>
      </c>
      <c r="K69" s="19">
        <f t="shared" si="3"/>
        <v>19422.964153133307</v>
      </c>
      <c r="M69" s="17">
        <v>507</v>
      </c>
      <c r="N69" s="18">
        <v>0</v>
      </c>
      <c r="O69" s="19">
        <v>0</v>
      </c>
      <c r="P69" s="20">
        <f t="shared" si="4"/>
        <v>0</v>
      </c>
      <c r="Q69" s="19">
        <f t="shared" si="5"/>
        <v>0</v>
      </c>
      <c r="S69" s="17">
        <v>507</v>
      </c>
      <c r="T69" s="18">
        <v>0</v>
      </c>
      <c r="U69" s="19">
        <v>0</v>
      </c>
      <c r="V69" s="20">
        <f t="shared" si="6"/>
        <v>0</v>
      </c>
      <c r="W69" s="19">
        <f t="shared" si="7"/>
        <v>0</v>
      </c>
      <c r="Y69" s="17">
        <v>507</v>
      </c>
      <c r="Z69" s="18">
        <v>0</v>
      </c>
      <c r="AA69" s="19">
        <v>0</v>
      </c>
      <c r="AB69" s="20">
        <f t="shared" si="8"/>
        <v>0</v>
      </c>
      <c r="AC69" s="19">
        <f t="shared" si="9"/>
        <v>0</v>
      </c>
      <c r="AE69" s="17">
        <v>507</v>
      </c>
      <c r="AF69" s="18">
        <v>0</v>
      </c>
      <c r="AG69" s="19">
        <v>0</v>
      </c>
      <c r="AH69" s="20">
        <f t="shared" si="10"/>
        <v>0</v>
      </c>
      <c r="AI69" s="19">
        <f t="shared" si="11"/>
        <v>0</v>
      </c>
    </row>
    <row r="70" spans="1:35" x14ac:dyDescent="0.25">
      <c r="A70" s="13">
        <v>508</v>
      </c>
      <c r="B70" s="14">
        <v>0</v>
      </c>
      <c r="C70" s="15">
        <v>0</v>
      </c>
      <c r="D70" s="16">
        <f t="shared" si="0"/>
        <v>0</v>
      </c>
      <c r="E70" s="15">
        <f t="shared" si="1"/>
        <v>0</v>
      </c>
      <c r="G70" s="13">
        <v>508</v>
      </c>
      <c r="H70" s="14">
        <v>0</v>
      </c>
      <c r="I70" s="15">
        <v>0</v>
      </c>
      <c r="J70" s="16">
        <f t="shared" si="2"/>
        <v>0</v>
      </c>
      <c r="K70" s="15">
        <f t="shared" si="3"/>
        <v>0</v>
      </c>
      <c r="M70" s="13">
        <v>508</v>
      </c>
      <c r="N70" s="14">
        <v>0</v>
      </c>
      <c r="O70" s="15">
        <v>0</v>
      </c>
      <c r="P70" s="16">
        <f t="shared" si="4"/>
        <v>0</v>
      </c>
      <c r="Q70" s="15">
        <f t="shared" si="5"/>
        <v>0</v>
      </c>
      <c r="S70" s="13">
        <v>508</v>
      </c>
      <c r="T70" s="14">
        <v>0</v>
      </c>
      <c r="U70" s="15">
        <v>0</v>
      </c>
      <c r="V70" s="16">
        <f t="shared" si="6"/>
        <v>0</v>
      </c>
      <c r="W70" s="15">
        <f t="shared" si="7"/>
        <v>0</v>
      </c>
      <c r="Y70" s="13">
        <v>508</v>
      </c>
      <c r="Z70" s="14">
        <v>0</v>
      </c>
      <c r="AA70" s="15">
        <v>0</v>
      </c>
      <c r="AB70" s="16">
        <f t="shared" si="8"/>
        <v>0</v>
      </c>
      <c r="AC70" s="15">
        <f t="shared" si="9"/>
        <v>0</v>
      </c>
      <c r="AE70" s="13">
        <v>508</v>
      </c>
      <c r="AF70" s="14">
        <v>0</v>
      </c>
      <c r="AG70" s="15">
        <v>0</v>
      </c>
      <c r="AH70" s="16">
        <f t="shared" si="10"/>
        <v>0</v>
      </c>
      <c r="AI70" s="15">
        <f t="shared" si="11"/>
        <v>0</v>
      </c>
    </row>
    <row r="71" spans="1:35" x14ac:dyDescent="0.25">
      <c r="A71" s="17">
        <v>509</v>
      </c>
      <c r="B71" s="18">
        <v>0</v>
      </c>
      <c r="C71" s="19">
        <v>0</v>
      </c>
      <c r="D71" s="20">
        <f t="shared" si="0"/>
        <v>0</v>
      </c>
      <c r="E71" s="19">
        <f t="shared" si="1"/>
        <v>0</v>
      </c>
      <c r="G71" s="17">
        <v>509</v>
      </c>
      <c r="H71" s="18">
        <v>0</v>
      </c>
      <c r="I71" s="19">
        <v>0</v>
      </c>
      <c r="J71" s="20">
        <f t="shared" si="2"/>
        <v>0</v>
      </c>
      <c r="K71" s="19">
        <f t="shared" si="3"/>
        <v>0</v>
      </c>
      <c r="M71" s="17">
        <v>509</v>
      </c>
      <c r="N71" s="18">
        <v>0</v>
      </c>
      <c r="O71" s="19">
        <v>0</v>
      </c>
      <c r="P71" s="20">
        <f t="shared" si="4"/>
        <v>0</v>
      </c>
      <c r="Q71" s="19">
        <f t="shared" si="5"/>
        <v>0</v>
      </c>
      <c r="S71" s="17">
        <v>509</v>
      </c>
      <c r="T71" s="18">
        <v>0</v>
      </c>
      <c r="U71" s="19">
        <v>0</v>
      </c>
      <c r="V71" s="20">
        <f t="shared" si="6"/>
        <v>0</v>
      </c>
      <c r="W71" s="19">
        <f t="shared" si="7"/>
        <v>0</v>
      </c>
      <c r="Y71" s="17">
        <v>509</v>
      </c>
      <c r="Z71" s="18">
        <v>0</v>
      </c>
      <c r="AA71" s="19">
        <v>0</v>
      </c>
      <c r="AB71" s="20">
        <f t="shared" si="8"/>
        <v>0</v>
      </c>
      <c r="AC71" s="19">
        <f t="shared" si="9"/>
        <v>0</v>
      </c>
      <c r="AE71" s="17">
        <v>509</v>
      </c>
      <c r="AF71" s="18">
        <v>0</v>
      </c>
      <c r="AG71" s="19">
        <v>0</v>
      </c>
      <c r="AH71" s="20">
        <f t="shared" si="10"/>
        <v>0</v>
      </c>
      <c r="AI71" s="19">
        <f t="shared" si="11"/>
        <v>0</v>
      </c>
    </row>
    <row r="72" spans="1:35" x14ac:dyDescent="0.25">
      <c r="A72" s="13">
        <v>510</v>
      </c>
      <c r="B72" s="14">
        <v>0</v>
      </c>
      <c r="C72" s="15">
        <v>0</v>
      </c>
      <c r="D72" s="16">
        <f t="shared" si="0"/>
        <v>0</v>
      </c>
      <c r="E72" s="15">
        <f t="shared" si="1"/>
        <v>0</v>
      </c>
      <c r="G72" s="13">
        <v>510</v>
      </c>
      <c r="H72" s="14">
        <v>0</v>
      </c>
      <c r="I72" s="15">
        <v>0</v>
      </c>
      <c r="J72" s="16">
        <f t="shared" si="2"/>
        <v>0</v>
      </c>
      <c r="K72" s="15">
        <f t="shared" si="3"/>
        <v>0</v>
      </c>
      <c r="M72" s="13">
        <v>510</v>
      </c>
      <c r="N72" s="14">
        <v>0</v>
      </c>
      <c r="O72" s="15">
        <v>0</v>
      </c>
      <c r="P72" s="16">
        <f t="shared" si="4"/>
        <v>0</v>
      </c>
      <c r="Q72" s="15">
        <f t="shared" si="5"/>
        <v>0</v>
      </c>
      <c r="S72" s="13">
        <v>510</v>
      </c>
      <c r="T72" s="14">
        <v>0</v>
      </c>
      <c r="U72" s="15">
        <v>0</v>
      </c>
      <c r="V72" s="16">
        <f t="shared" si="6"/>
        <v>0</v>
      </c>
      <c r="W72" s="15">
        <f t="shared" si="7"/>
        <v>0</v>
      </c>
      <c r="Y72" s="13">
        <v>510</v>
      </c>
      <c r="Z72" s="14">
        <v>0</v>
      </c>
      <c r="AA72" s="15">
        <v>0</v>
      </c>
      <c r="AB72" s="16">
        <f t="shared" si="8"/>
        <v>0</v>
      </c>
      <c r="AC72" s="15">
        <f t="shared" si="9"/>
        <v>0</v>
      </c>
      <c r="AE72" s="13">
        <v>510</v>
      </c>
      <c r="AF72" s="14">
        <v>0</v>
      </c>
      <c r="AG72" s="15">
        <v>0</v>
      </c>
      <c r="AH72" s="16">
        <f t="shared" si="10"/>
        <v>0</v>
      </c>
      <c r="AI72" s="15">
        <f t="shared" si="11"/>
        <v>0</v>
      </c>
    </row>
    <row r="73" spans="1:35" x14ac:dyDescent="0.25">
      <c r="A73" s="17">
        <v>535</v>
      </c>
      <c r="B73" s="18">
        <v>0</v>
      </c>
      <c r="C73" s="19">
        <v>13</v>
      </c>
      <c r="D73" s="20">
        <f t="shared" si="0"/>
        <v>1.2014339963620212E-4</v>
      </c>
      <c r="E73" s="19">
        <f t="shared" si="1"/>
        <v>101272.0300118356</v>
      </c>
      <c r="G73" s="17">
        <v>535</v>
      </c>
      <c r="H73" s="18">
        <v>0</v>
      </c>
      <c r="I73" s="19">
        <v>0</v>
      </c>
      <c r="J73" s="20">
        <f t="shared" si="2"/>
        <v>0</v>
      </c>
      <c r="K73" s="19">
        <f t="shared" si="3"/>
        <v>0</v>
      </c>
      <c r="M73" s="17">
        <v>535</v>
      </c>
      <c r="N73" s="18">
        <v>0</v>
      </c>
      <c r="O73" s="19">
        <v>0</v>
      </c>
      <c r="P73" s="20">
        <f t="shared" si="4"/>
        <v>0</v>
      </c>
      <c r="Q73" s="19">
        <f t="shared" si="5"/>
        <v>0</v>
      </c>
      <c r="S73" s="17">
        <v>535</v>
      </c>
      <c r="T73" s="18">
        <v>0</v>
      </c>
      <c r="U73" s="19">
        <v>2</v>
      </c>
      <c r="V73" s="20">
        <f t="shared" si="6"/>
        <v>2.9547281179753601E-4</v>
      </c>
      <c r="W73" s="19">
        <f t="shared" si="7"/>
        <v>54223.938853797139</v>
      </c>
      <c r="Y73" s="17">
        <v>535</v>
      </c>
      <c r="Z73" s="18">
        <v>0</v>
      </c>
      <c r="AA73" s="19">
        <v>1</v>
      </c>
      <c r="AB73" s="20">
        <f t="shared" si="8"/>
        <v>1.3430350893166049E-4</v>
      </c>
      <c r="AC73" s="19">
        <f t="shared" si="9"/>
        <v>14785.836871469715</v>
      </c>
      <c r="AE73" s="17">
        <v>535</v>
      </c>
      <c r="AF73" s="18">
        <v>0</v>
      </c>
      <c r="AG73" s="19">
        <v>0.5</v>
      </c>
      <c r="AH73" s="20">
        <f t="shared" si="10"/>
        <v>2.1206658890891741E-4</v>
      </c>
      <c r="AI73" s="19">
        <f t="shared" si="11"/>
        <v>13474.529482673182</v>
      </c>
    </row>
    <row r="74" spans="1:35" x14ac:dyDescent="0.25">
      <c r="A74" s="13">
        <v>536</v>
      </c>
      <c r="B74" s="14">
        <v>0</v>
      </c>
      <c r="C74" s="15">
        <v>3.5</v>
      </c>
      <c r="D74" s="16">
        <f t="shared" si="0"/>
        <v>3.2346299902054415E-5</v>
      </c>
      <c r="E74" s="15">
        <f t="shared" si="1"/>
        <v>27265.546541648044</v>
      </c>
      <c r="G74" s="13">
        <v>536</v>
      </c>
      <c r="H74" s="14">
        <v>0</v>
      </c>
      <c r="I74" s="15">
        <v>0</v>
      </c>
      <c r="J74" s="16">
        <f t="shared" si="2"/>
        <v>0</v>
      </c>
      <c r="K74" s="15">
        <f t="shared" si="3"/>
        <v>0</v>
      </c>
      <c r="M74" s="13">
        <v>536</v>
      </c>
      <c r="N74" s="14">
        <v>0</v>
      </c>
      <c r="O74" s="15">
        <v>0</v>
      </c>
      <c r="P74" s="16">
        <f t="shared" si="4"/>
        <v>0</v>
      </c>
      <c r="Q74" s="15">
        <f t="shared" si="5"/>
        <v>0</v>
      </c>
      <c r="S74" s="13">
        <v>536</v>
      </c>
      <c r="T74" s="14">
        <v>0</v>
      </c>
      <c r="U74" s="15">
        <v>0</v>
      </c>
      <c r="V74" s="16">
        <f t="shared" si="6"/>
        <v>0</v>
      </c>
      <c r="W74" s="15">
        <f t="shared" si="7"/>
        <v>0</v>
      </c>
      <c r="Y74" s="13">
        <v>536</v>
      </c>
      <c r="Z74" s="14">
        <v>0</v>
      </c>
      <c r="AA74" s="15">
        <v>0</v>
      </c>
      <c r="AB74" s="16">
        <f t="shared" si="8"/>
        <v>0</v>
      </c>
      <c r="AC74" s="15">
        <f t="shared" si="9"/>
        <v>0</v>
      </c>
      <c r="AE74" s="13">
        <v>536</v>
      </c>
      <c r="AF74" s="14">
        <v>0</v>
      </c>
      <c r="AG74" s="15">
        <v>0</v>
      </c>
      <c r="AH74" s="16">
        <f t="shared" si="10"/>
        <v>0</v>
      </c>
      <c r="AI74" s="15">
        <f t="shared" si="11"/>
        <v>0</v>
      </c>
    </row>
    <row r="75" spans="1:35" x14ac:dyDescent="0.25">
      <c r="A75" s="17">
        <v>537</v>
      </c>
      <c r="B75" s="18">
        <v>0</v>
      </c>
      <c r="C75" s="19">
        <v>0</v>
      </c>
      <c r="D75" s="20">
        <f t="shared" si="0"/>
        <v>0</v>
      </c>
      <c r="E75" s="19">
        <f t="shared" si="1"/>
        <v>0</v>
      </c>
      <c r="G75" s="17">
        <v>537</v>
      </c>
      <c r="H75" s="18">
        <v>0</v>
      </c>
      <c r="I75" s="19">
        <v>0</v>
      </c>
      <c r="J75" s="20">
        <f t="shared" si="2"/>
        <v>0</v>
      </c>
      <c r="K75" s="19">
        <f t="shared" si="3"/>
        <v>0</v>
      </c>
      <c r="M75" s="17">
        <v>537</v>
      </c>
      <c r="N75" s="18">
        <v>0</v>
      </c>
      <c r="O75" s="19">
        <v>0</v>
      </c>
      <c r="P75" s="20">
        <f t="shared" si="4"/>
        <v>0</v>
      </c>
      <c r="Q75" s="19">
        <f t="shared" si="5"/>
        <v>0</v>
      </c>
      <c r="S75" s="17">
        <v>537</v>
      </c>
      <c r="T75" s="18">
        <v>0</v>
      </c>
      <c r="U75" s="19">
        <v>0</v>
      </c>
      <c r="V75" s="20">
        <f t="shared" si="6"/>
        <v>0</v>
      </c>
      <c r="W75" s="19">
        <f t="shared" si="7"/>
        <v>0</v>
      </c>
      <c r="Y75" s="17">
        <v>537</v>
      </c>
      <c r="Z75" s="18">
        <v>0</v>
      </c>
      <c r="AA75" s="19">
        <v>1</v>
      </c>
      <c r="AB75" s="20">
        <f t="shared" si="8"/>
        <v>1.3430350893166049E-4</v>
      </c>
      <c r="AC75" s="19">
        <f t="shared" si="9"/>
        <v>14785.836871469715</v>
      </c>
      <c r="AE75" s="17">
        <v>537</v>
      </c>
      <c r="AF75" s="18">
        <v>0</v>
      </c>
      <c r="AG75" s="19">
        <v>0</v>
      </c>
      <c r="AH75" s="20">
        <f t="shared" si="10"/>
        <v>0</v>
      </c>
      <c r="AI75" s="19">
        <f t="shared" si="11"/>
        <v>0</v>
      </c>
    </row>
    <row r="76" spans="1:35" x14ac:dyDescent="0.25">
      <c r="A76" s="13">
        <v>538</v>
      </c>
      <c r="B76" s="14">
        <v>0</v>
      </c>
      <c r="C76" s="15">
        <v>0</v>
      </c>
      <c r="D76" s="16">
        <f t="shared" si="0"/>
        <v>0</v>
      </c>
      <c r="E76" s="15">
        <f t="shared" si="1"/>
        <v>0</v>
      </c>
      <c r="G76" s="13">
        <v>538</v>
      </c>
      <c r="H76" s="14">
        <v>0</v>
      </c>
      <c r="I76" s="15">
        <v>0</v>
      </c>
      <c r="J76" s="16">
        <f t="shared" si="2"/>
        <v>0</v>
      </c>
      <c r="K76" s="15">
        <f t="shared" si="3"/>
        <v>0</v>
      </c>
      <c r="M76" s="13">
        <v>538</v>
      </c>
      <c r="N76" s="14">
        <v>0</v>
      </c>
      <c r="O76" s="15">
        <v>0</v>
      </c>
      <c r="P76" s="16">
        <f t="shared" si="4"/>
        <v>0</v>
      </c>
      <c r="Q76" s="15">
        <f t="shared" si="5"/>
        <v>0</v>
      </c>
      <c r="S76" s="13">
        <v>538</v>
      </c>
      <c r="T76" s="14">
        <v>0</v>
      </c>
      <c r="U76" s="15">
        <v>0</v>
      </c>
      <c r="V76" s="16">
        <f t="shared" si="6"/>
        <v>0</v>
      </c>
      <c r="W76" s="15">
        <f t="shared" si="7"/>
        <v>0</v>
      </c>
      <c r="Y76" s="13">
        <v>538</v>
      </c>
      <c r="Z76" s="14">
        <v>0</v>
      </c>
      <c r="AA76" s="15">
        <v>0</v>
      </c>
      <c r="AB76" s="16">
        <f t="shared" si="8"/>
        <v>0</v>
      </c>
      <c r="AC76" s="15">
        <f t="shared" si="9"/>
        <v>0</v>
      </c>
      <c r="AE76" s="13">
        <v>538</v>
      </c>
      <c r="AF76" s="14">
        <v>0</v>
      </c>
      <c r="AG76" s="15">
        <v>0</v>
      </c>
      <c r="AH76" s="16">
        <f t="shared" si="10"/>
        <v>0</v>
      </c>
      <c r="AI76" s="15">
        <f t="shared" si="11"/>
        <v>0</v>
      </c>
    </row>
    <row r="77" spans="1:35" x14ac:dyDescent="0.25">
      <c r="A77" s="17">
        <v>539</v>
      </c>
      <c r="B77" s="18">
        <v>0</v>
      </c>
      <c r="C77" s="19">
        <v>0</v>
      </c>
      <c r="D77" s="20">
        <f t="shared" si="0"/>
        <v>0</v>
      </c>
      <c r="E77" s="19">
        <f t="shared" si="1"/>
        <v>0</v>
      </c>
      <c r="G77" s="17">
        <v>539</v>
      </c>
      <c r="H77" s="18">
        <v>0</v>
      </c>
      <c r="I77" s="19">
        <v>0</v>
      </c>
      <c r="J77" s="20">
        <f t="shared" si="2"/>
        <v>0</v>
      </c>
      <c r="K77" s="19">
        <f t="shared" si="3"/>
        <v>0</v>
      </c>
      <c r="M77" s="17">
        <v>539</v>
      </c>
      <c r="N77" s="18">
        <v>0</v>
      </c>
      <c r="O77" s="19">
        <v>0</v>
      </c>
      <c r="P77" s="20">
        <f t="shared" si="4"/>
        <v>0</v>
      </c>
      <c r="Q77" s="19">
        <f t="shared" si="5"/>
        <v>0</v>
      </c>
      <c r="S77" s="17">
        <v>539</v>
      </c>
      <c r="T77" s="18">
        <v>0</v>
      </c>
      <c r="U77" s="19">
        <v>0</v>
      </c>
      <c r="V77" s="20">
        <f t="shared" si="6"/>
        <v>0</v>
      </c>
      <c r="W77" s="19">
        <f t="shared" si="7"/>
        <v>0</v>
      </c>
      <c r="Y77" s="17">
        <v>539</v>
      </c>
      <c r="Z77" s="18">
        <v>0</v>
      </c>
      <c r="AA77" s="19">
        <v>0</v>
      </c>
      <c r="AB77" s="20">
        <f t="shared" si="8"/>
        <v>0</v>
      </c>
      <c r="AC77" s="19">
        <f t="shared" si="9"/>
        <v>0</v>
      </c>
      <c r="AE77" s="17">
        <v>539</v>
      </c>
      <c r="AF77" s="18">
        <v>0</v>
      </c>
      <c r="AG77" s="19">
        <v>0</v>
      </c>
      <c r="AH77" s="20">
        <f t="shared" si="10"/>
        <v>0</v>
      </c>
      <c r="AI77" s="19">
        <f t="shared" si="11"/>
        <v>0</v>
      </c>
    </row>
    <row r="78" spans="1:35" x14ac:dyDescent="0.25">
      <c r="A78" s="13">
        <v>540</v>
      </c>
      <c r="B78" s="14">
        <v>0</v>
      </c>
      <c r="C78" s="15">
        <v>0</v>
      </c>
      <c r="D78" s="16">
        <f t="shared" si="0"/>
        <v>0</v>
      </c>
      <c r="E78" s="15">
        <f t="shared" si="1"/>
        <v>0</v>
      </c>
      <c r="G78" s="13">
        <v>540</v>
      </c>
      <c r="H78" s="14">
        <v>0</v>
      </c>
      <c r="I78" s="15">
        <v>0</v>
      </c>
      <c r="J78" s="16">
        <f t="shared" si="2"/>
        <v>0</v>
      </c>
      <c r="K78" s="15">
        <f t="shared" si="3"/>
        <v>0</v>
      </c>
      <c r="M78" s="13">
        <v>540</v>
      </c>
      <c r="N78" s="14">
        <v>0</v>
      </c>
      <c r="O78" s="15">
        <v>0</v>
      </c>
      <c r="P78" s="16">
        <f t="shared" si="4"/>
        <v>0</v>
      </c>
      <c r="Q78" s="15">
        <f t="shared" si="5"/>
        <v>0</v>
      </c>
      <c r="S78" s="13">
        <v>540</v>
      </c>
      <c r="T78" s="14">
        <v>0</v>
      </c>
      <c r="U78" s="15">
        <v>0</v>
      </c>
      <c r="V78" s="16">
        <f t="shared" si="6"/>
        <v>0</v>
      </c>
      <c r="W78" s="15">
        <f t="shared" si="7"/>
        <v>0</v>
      </c>
      <c r="Y78" s="13">
        <v>540</v>
      </c>
      <c r="Z78" s="14">
        <v>0</v>
      </c>
      <c r="AA78" s="15">
        <v>0</v>
      </c>
      <c r="AB78" s="16">
        <f t="shared" si="8"/>
        <v>0</v>
      </c>
      <c r="AC78" s="15">
        <f t="shared" si="9"/>
        <v>0</v>
      </c>
      <c r="AE78" s="13">
        <v>540</v>
      </c>
      <c r="AF78" s="14">
        <v>0</v>
      </c>
      <c r="AG78" s="15">
        <v>0</v>
      </c>
      <c r="AH78" s="16">
        <f t="shared" si="10"/>
        <v>0</v>
      </c>
      <c r="AI78" s="15">
        <f t="shared" si="11"/>
        <v>0</v>
      </c>
    </row>
    <row r="79" spans="1:35" x14ac:dyDescent="0.25">
      <c r="A79" s="21" t="s">
        <v>17</v>
      </c>
      <c r="B79" s="22"/>
      <c r="C79" s="23">
        <f>SUM(C48:C78)</f>
        <v>108204.02984570435</v>
      </c>
      <c r="D79" s="24">
        <f>SUM(D48:D78)</f>
        <v>1.0000000000000002</v>
      </c>
      <c r="E79" s="23">
        <f>SUM(E48:E78)</f>
        <v>842926289.07197964</v>
      </c>
      <c r="G79" s="21" t="s">
        <v>17</v>
      </c>
      <c r="H79" s="22"/>
      <c r="I79" s="23">
        <f>SUM(I48:I78)</f>
        <v>2730.0066416040099</v>
      </c>
      <c r="J79" s="24">
        <f>SUM(J48:J78)</f>
        <v>1.0000000000000002</v>
      </c>
      <c r="K79" s="23">
        <f>SUM(K48:K78)</f>
        <v>53024821.137690537</v>
      </c>
      <c r="M79" s="21" t="s">
        <v>17</v>
      </c>
      <c r="N79" s="22"/>
      <c r="O79" s="23">
        <f>SUM(O48:O78)</f>
        <v>4186.2959595959601</v>
      </c>
      <c r="P79" s="24">
        <f>SUM(P48:P78)</f>
        <v>0.99999999999999978</v>
      </c>
      <c r="Q79" s="23">
        <f>SUM(Q48:Q78)</f>
        <v>71939111.068166032</v>
      </c>
      <c r="S79" s="21" t="s">
        <v>17</v>
      </c>
      <c r="T79" s="22"/>
      <c r="U79" s="23">
        <f>SUM(U48:U78)</f>
        <v>6768.8122904872916</v>
      </c>
      <c r="V79" s="24">
        <f>SUM(V48:V78)</f>
        <v>0.99999999999999989</v>
      </c>
      <c r="W79" s="23">
        <f>SUM(W48:W78)</f>
        <v>183515831.87610671</v>
      </c>
      <c r="Y79" s="21" t="s">
        <v>17</v>
      </c>
      <c r="Z79" s="22"/>
      <c r="AA79" s="23">
        <f>SUM(AA48:AA78)</f>
        <v>7445.8218400596206</v>
      </c>
      <c r="AB79" s="24">
        <f>SUM(AB48:AB78)</f>
        <v>1.0000000000000002</v>
      </c>
      <c r="AC79" s="23">
        <f>SUM(AC48:AC78)</f>
        <v>110092707.10114802</v>
      </c>
      <c r="AE79" s="21" t="s">
        <v>17</v>
      </c>
      <c r="AF79" s="22"/>
      <c r="AG79" s="23">
        <f>SUM(AG48:AG78)</f>
        <v>2357.75</v>
      </c>
      <c r="AH79" s="24">
        <f>SUM(AH48:AH78)</f>
        <v>1</v>
      </c>
      <c r="AI79" s="23">
        <f>SUM(AI48:AI78)</f>
        <v>63539143.775545388</v>
      </c>
    </row>
    <row r="81" spans="1:35" x14ac:dyDescent="0.25">
      <c r="A81" t="s">
        <v>42</v>
      </c>
      <c r="G81" t="s">
        <v>42</v>
      </c>
      <c r="M81" t="s">
        <v>42</v>
      </c>
      <c r="S81" t="s">
        <v>42</v>
      </c>
      <c r="Y81" t="s">
        <v>42</v>
      </c>
      <c r="AE81" t="s">
        <v>42</v>
      </c>
    </row>
    <row r="82" spans="1:35" x14ac:dyDescent="0.25">
      <c r="A82" s="12" t="s">
        <v>21</v>
      </c>
      <c r="B82" s="12"/>
      <c r="C82" s="12" t="s">
        <v>43</v>
      </c>
      <c r="D82" s="12" t="s">
        <v>25</v>
      </c>
      <c r="E82" s="12" t="s">
        <v>28</v>
      </c>
      <c r="G82" s="12" t="s">
        <v>21</v>
      </c>
      <c r="H82" s="12"/>
      <c r="I82" s="12">
        <v>0.3</v>
      </c>
      <c r="J82" s="12" t="s">
        <v>25</v>
      </c>
      <c r="K82" s="12" t="s">
        <v>28</v>
      </c>
      <c r="M82" s="12" t="s">
        <v>21</v>
      </c>
      <c r="N82" s="12"/>
      <c r="O82" s="12">
        <v>0</v>
      </c>
      <c r="P82" s="12" t="s">
        <v>25</v>
      </c>
      <c r="Q82" s="12" t="s">
        <v>28</v>
      </c>
      <c r="S82" s="12" t="s">
        <v>21</v>
      </c>
      <c r="T82" s="12"/>
      <c r="U82" s="12">
        <v>0</v>
      </c>
      <c r="V82" s="12" t="s">
        <v>25</v>
      </c>
      <c r="W82" s="12" t="s">
        <v>28</v>
      </c>
      <c r="Y82" s="12" t="s">
        <v>21</v>
      </c>
      <c r="Z82" s="12"/>
      <c r="AA82" s="12">
        <v>0</v>
      </c>
      <c r="AB82" s="12" t="s">
        <v>25</v>
      </c>
      <c r="AC82" s="12" t="s">
        <v>28</v>
      </c>
      <c r="AE82" s="12" t="s">
        <v>21</v>
      </c>
      <c r="AF82" s="12"/>
      <c r="AG82" s="12">
        <v>0</v>
      </c>
      <c r="AH82" s="12" t="s">
        <v>25</v>
      </c>
      <c r="AI82" s="12" t="s">
        <v>28</v>
      </c>
    </row>
    <row r="83" spans="1:35" ht="15.75" x14ac:dyDescent="0.3">
      <c r="A83" s="13" t="s">
        <v>23</v>
      </c>
      <c r="B83" s="14">
        <v>365</v>
      </c>
      <c r="C83" s="15">
        <v>33721.726284009623</v>
      </c>
      <c r="D83" s="16">
        <f>C83/C$114</f>
        <v>1.2518747369477219E-3</v>
      </c>
      <c r="E83" s="15">
        <f>D83*E$44*D$41</f>
        <v>876159.42005338694</v>
      </c>
      <c r="G83" s="13" t="s">
        <v>23</v>
      </c>
      <c r="H83" s="14">
        <v>365</v>
      </c>
      <c r="I83" s="15">
        <v>95.060929954001537</v>
      </c>
      <c r="J83" s="16">
        <f>I83/I$114</f>
        <v>7.5848432654425723E-5</v>
      </c>
      <c r="K83" s="15">
        <f>J83*K$44*J$41</f>
        <v>4841.4274617133378</v>
      </c>
      <c r="M83" s="13" t="s">
        <v>23</v>
      </c>
      <c r="N83" s="14">
        <v>365</v>
      </c>
      <c r="O83" s="15">
        <v>306.39463470527807</v>
      </c>
      <c r="P83" s="16">
        <f>O83/O$114</f>
        <v>5.8782065350060115E-5</v>
      </c>
      <c r="Q83" s="15">
        <f>P83*Q$44*P$41</f>
        <v>4980.6181264369579</v>
      </c>
      <c r="S83" s="13" t="s">
        <v>23</v>
      </c>
      <c r="T83" s="14">
        <v>365</v>
      </c>
      <c r="U83" s="15">
        <v>1039.0439205354498</v>
      </c>
      <c r="V83" s="16">
        <f>U83/U$114</f>
        <v>3.3716508987924603E-4</v>
      </c>
      <c r="W83" s="15">
        <f>V83*W$44*V$41</f>
        <v>45997.474578388763</v>
      </c>
      <c r="Y83" s="13" t="s">
        <v>23</v>
      </c>
      <c r="Z83" s="14">
        <v>365</v>
      </c>
      <c r="AA83" s="15">
        <v>1260.9492942984734</v>
      </c>
      <c r="AB83" s="16">
        <f>AA83/AA$114</f>
        <v>3.7506760507645523E-4</v>
      </c>
      <c r="AC83" s="15">
        <f>AB83*AC$44*AB$41</f>
        <v>60808.266646831224</v>
      </c>
      <c r="AE83" s="13" t="s">
        <v>23</v>
      </c>
      <c r="AF83" s="14">
        <v>365</v>
      </c>
      <c r="AG83" s="15">
        <v>83.65251200754733</v>
      </c>
      <c r="AH83" s="16">
        <f>AG83/AG$114</f>
        <v>3.2565888401639916E-5</v>
      </c>
      <c r="AI83" s="15">
        <f>AH83*AI$44*AH$41</f>
        <v>2035.5393897026916</v>
      </c>
    </row>
    <row r="84" spans="1:35" ht="15.75" x14ac:dyDescent="0.3">
      <c r="A84" s="17" t="s">
        <v>23</v>
      </c>
      <c r="B84" s="18">
        <v>1095</v>
      </c>
      <c r="C84" s="19">
        <v>218562.27912581866</v>
      </c>
      <c r="D84" s="20">
        <f t="shared" ref="D84:D113" si="12">C84/C$114</f>
        <v>8.1138371559902056E-3</v>
      </c>
      <c r="E84" s="19">
        <f t="shared" ref="E84:E113" si="13">D84*E$44*D$41</f>
        <v>5678695.0380778173</v>
      </c>
      <c r="G84" s="17" t="s">
        <v>23</v>
      </c>
      <c r="H84" s="18">
        <v>1095</v>
      </c>
      <c r="I84" s="19">
        <v>2238.8555329868514</v>
      </c>
      <c r="J84" s="20">
        <f t="shared" ref="J84:J113" si="14">I84/I$114</f>
        <v>1.7863667355128099E-3</v>
      </c>
      <c r="K84" s="19">
        <f t="shared" ref="K84:K113" si="15">J84*K$44*J$41</f>
        <v>114024.30699401254</v>
      </c>
      <c r="M84" s="17" t="s">
        <v>23</v>
      </c>
      <c r="N84" s="18">
        <v>1095</v>
      </c>
      <c r="O84" s="19">
        <v>4694.5276311627613</v>
      </c>
      <c r="P84" s="20">
        <f t="shared" ref="P84:P113" si="16">O84/O$114</f>
        <v>9.0064902823155945E-4</v>
      </c>
      <c r="Q84" s="19">
        <f t="shared" ref="Q84:Q113" si="17">P84*Q$44*P$41</f>
        <v>76312.202520515028</v>
      </c>
      <c r="S84" s="17" t="s">
        <v>23</v>
      </c>
      <c r="T84" s="18">
        <v>1095</v>
      </c>
      <c r="U84" s="19">
        <v>8441.9321684039969</v>
      </c>
      <c r="V84" s="20">
        <f t="shared" ref="V84:V113" si="18">U84/U$114</f>
        <v>2.7393691085239565E-3</v>
      </c>
      <c r="W84" s="19">
        <f t="shared" ref="W84:W113" si="19">V84*W$44*V$41</f>
        <v>373716.21414091799</v>
      </c>
      <c r="Y84" s="17" t="s">
        <v>23</v>
      </c>
      <c r="Z84" s="18">
        <v>1095</v>
      </c>
      <c r="AA84" s="19">
        <v>11220.502802433964</v>
      </c>
      <c r="AB84" s="20">
        <f t="shared" ref="AB84:AB113" si="20">AA84/AA$114</f>
        <v>3.3375228749415514E-3</v>
      </c>
      <c r="AC84" s="19">
        <f t="shared" ref="AC84:AC113" si="21">AB84*AC$44*AB$41</f>
        <v>541099.73288142204</v>
      </c>
      <c r="AE84" s="17" t="s">
        <v>23</v>
      </c>
      <c r="AF84" s="18">
        <v>1095</v>
      </c>
      <c r="AG84" s="19">
        <v>2918.4762793507457</v>
      </c>
      <c r="AH84" s="20">
        <f t="shared" ref="AH84:AH113" si="22">AG84/AG$114</f>
        <v>1.1361616111133003E-3</v>
      </c>
      <c r="AI84" s="19">
        <f t="shared" ref="AI84:AI113" si="23">AH84*AI$44*AH$41</f>
        <v>71016.079277994868</v>
      </c>
    </row>
    <row r="85" spans="1:35" ht="15.75" x14ac:dyDescent="0.3">
      <c r="A85" s="13" t="s">
        <v>23</v>
      </c>
      <c r="B85" s="14">
        <v>3650</v>
      </c>
      <c r="C85" s="15">
        <v>1632814.6825817258</v>
      </c>
      <c r="D85" s="16">
        <f t="shared" si="12"/>
        <v>6.0616097587229703E-2</v>
      </c>
      <c r="E85" s="15">
        <f t="shared" si="13"/>
        <v>42423865.056512058</v>
      </c>
      <c r="G85" s="13" t="s">
        <v>23</v>
      </c>
      <c r="H85" s="14">
        <v>3650</v>
      </c>
      <c r="I85" s="15">
        <v>31406.223047157226</v>
      </c>
      <c r="J85" s="16">
        <f t="shared" si="14"/>
        <v>2.5058799602263981E-2</v>
      </c>
      <c r="K85" s="15">
        <f t="shared" si="15"/>
        <v>1599510.4487487802</v>
      </c>
      <c r="M85" s="13" t="s">
        <v>23</v>
      </c>
      <c r="N85" s="14">
        <v>3650</v>
      </c>
      <c r="O85" s="15">
        <v>50776.011683634395</v>
      </c>
      <c r="P85" s="16">
        <f t="shared" si="16"/>
        <v>9.7414200476252568E-3</v>
      </c>
      <c r="Q85" s="15">
        <f t="shared" si="17"/>
        <v>825392.79587237432</v>
      </c>
      <c r="S85" s="13" t="s">
        <v>23</v>
      </c>
      <c r="T85" s="14">
        <v>3650</v>
      </c>
      <c r="U85" s="15">
        <v>60475.780639796838</v>
      </c>
      <c r="V85" s="16">
        <f t="shared" si="18"/>
        <v>1.9624119454379692E-2</v>
      </c>
      <c r="W85" s="15">
        <f t="shared" si="19"/>
        <v>2677204.6182164866</v>
      </c>
      <c r="Y85" s="13" t="s">
        <v>23</v>
      </c>
      <c r="Z85" s="14">
        <v>3650</v>
      </c>
      <c r="AA85" s="15">
        <v>51224.431130603203</v>
      </c>
      <c r="AB85" s="16">
        <f t="shared" si="20"/>
        <v>1.5236635440006384E-2</v>
      </c>
      <c r="AC85" s="15">
        <f t="shared" si="21"/>
        <v>2470257.0365883848</v>
      </c>
      <c r="AE85" s="13" t="s">
        <v>23</v>
      </c>
      <c r="AF85" s="14">
        <v>3650</v>
      </c>
      <c r="AG85" s="15">
        <v>17922.331357569095</v>
      </c>
      <c r="AH85" s="16">
        <f t="shared" si="22"/>
        <v>6.977156201061218E-3</v>
      </c>
      <c r="AI85" s="15">
        <f t="shared" si="23"/>
        <v>436108.97698259383</v>
      </c>
    </row>
    <row r="86" spans="1:35" ht="15.75" x14ac:dyDescent="0.3">
      <c r="A86" s="17" t="s">
        <v>23</v>
      </c>
      <c r="B86" s="18">
        <v>10950</v>
      </c>
      <c r="C86" s="19">
        <v>1524543.0387180892</v>
      </c>
      <c r="D86" s="20">
        <f t="shared" si="12"/>
        <v>5.6596655209365437E-2</v>
      </c>
      <c r="E86" s="19">
        <f t="shared" si="13"/>
        <v>39610746.300466247</v>
      </c>
      <c r="G86" s="17" t="s">
        <v>23</v>
      </c>
      <c r="H86" s="18">
        <v>10950</v>
      </c>
      <c r="I86" s="19">
        <v>31226.404385328187</v>
      </c>
      <c r="J86" s="20">
        <f t="shared" si="14"/>
        <v>2.4915323584636672E-2</v>
      </c>
      <c r="K86" s="19">
        <f t="shared" si="15"/>
        <v>1590352.3329179238</v>
      </c>
      <c r="M86" s="17" t="s">
        <v>23</v>
      </c>
      <c r="N86" s="18">
        <v>10950</v>
      </c>
      <c r="O86" s="19">
        <v>76175.595152427108</v>
      </c>
      <c r="P86" s="20">
        <f t="shared" si="16"/>
        <v>1.4614351248796712E-2</v>
      </c>
      <c r="Q86" s="19">
        <f t="shared" si="17"/>
        <v>1238277.3946849599</v>
      </c>
      <c r="S86" s="17" t="s">
        <v>23</v>
      </c>
      <c r="T86" s="18">
        <v>10950</v>
      </c>
      <c r="U86" s="19">
        <v>155959.95574555386</v>
      </c>
      <c r="V86" s="20">
        <f t="shared" si="18"/>
        <v>5.0608305825431028E-2</v>
      </c>
      <c r="W86" s="19">
        <f t="shared" si="19"/>
        <v>6904197.1738364035</v>
      </c>
      <c r="Y86" s="17" t="s">
        <v>23</v>
      </c>
      <c r="Z86" s="18">
        <v>10950</v>
      </c>
      <c r="AA86" s="19">
        <v>147430.21089921609</v>
      </c>
      <c r="AB86" s="20">
        <f t="shared" si="20"/>
        <v>4.38529101589685E-2</v>
      </c>
      <c r="AC86" s="19">
        <f t="shared" si="21"/>
        <v>7109703.472371378</v>
      </c>
      <c r="AE86" s="17" t="s">
        <v>23</v>
      </c>
      <c r="AF86" s="18">
        <v>10950</v>
      </c>
      <c r="AG86" s="19">
        <v>42106.571052595005</v>
      </c>
      <c r="AH86" s="20">
        <f t="shared" si="22"/>
        <v>1.6392070733641739E-2</v>
      </c>
      <c r="AI86" s="19">
        <f t="shared" si="23"/>
        <v>1024590.6773862252</v>
      </c>
    </row>
    <row r="87" spans="1:35" ht="15.75" x14ac:dyDescent="0.3">
      <c r="A87" s="13" t="s">
        <v>23</v>
      </c>
      <c r="B87" s="14">
        <v>36500</v>
      </c>
      <c r="C87" s="15">
        <v>3010743.6237617722</v>
      </c>
      <c r="D87" s="16">
        <f t="shared" si="12"/>
        <v>0.11176989725466821</v>
      </c>
      <c r="E87" s="15">
        <f t="shared" si="13"/>
        <v>78225277.232482582</v>
      </c>
      <c r="G87" s="13" t="s">
        <v>23</v>
      </c>
      <c r="H87" s="14">
        <v>36500</v>
      </c>
      <c r="I87" s="15">
        <v>39330.299309877737</v>
      </c>
      <c r="J87" s="16">
        <f t="shared" si="14"/>
        <v>3.1381363089201447E-2</v>
      </c>
      <c r="K87" s="15">
        <f t="shared" si="15"/>
        <v>2003081.5104416283</v>
      </c>
      <c r="M87" s="13" t="s">
        <v>23</v>
      </c>
      <c r="N87" s="14">
        <v>36500</v>
      </c>
      <c r="O87" s="15">
        <v>118668.07796602896</v>
      </c>
      <c r="P87" s="16">
        <f t="shared" si="16"/>
        <v>2.2766569397257724E-2</v>
      </c>
      <c r="Q87" s="15">
        <f t="shared" si="17"/>
        <v>1929016.7424620916</v>
      </c>
      <c r="S87" s="13" t="s">
        <v>23</v>
      </c>
      <c r="T87" s="14">
        <v>36500</v>
      </c>
      <c r="U87" s="15">
        <v>351016.36659780587</v>
      </c>
      <c r="V87" s="16">
        <f t="shared" si="18"/>
        <v>0.1139032359017568</v>
      </c>
      <c r="W87" s="15">
        <f t="shared" si="19"/>
        <v>15539156.796048164</v>
      </c>
      <c r="Y87" s="13" t="s">
        <v>23</v>
      </c>
      <c r="Z87" s="14">
        <v>36500</v>
      </c>
      <c r="AA87" s="15">
        <v>350113.1631571101</v>
      </c>
      <c r="AB87" s="16">
        <f t="shared" si="20"/>
        <v>0.1041406710046473</v>
      </c>
      <c r="AC87" s="15">
        <f t="shared" si="21"/>
        <v>16883926.005658776</v>
      </c>
      <c r="AE87" s="13" t="s">
        <v>23</v>
      </c>
      <c r="AF87" s="14">
        <v>36500</v>
      </c>
      <c r="AG87" s="15">
        <v>87044.075249071699</v>
      </c>
      <c r="AH87" s="16">
        <f t="shared" si="22"/>
        <v>3.3886222571887212E-2</v>
      </c>
      <c r="AI87" s="15">
        <f t="shared" si="23"/>
        <v>2118067.2230589418</v>
      </c>
    </row>
    <row r="88" spans="1:35" ht="15.75" x14ac:dyDescent="0.3">
      <c r="A88" s="17" t="s">
        <v>23</v>
      </c>
      <c r="B88" s="18">
        <v>109500</v>
      </c>
      <c r="C88" s="19">
        <v>3870555.3530596048</v>
      </c>
      <c r="D88" s="20">
        <f t="shared" si="12"/>
        <v>0.1436892768669063</v>
      </c>
      <c r="E88" s="19">
        <f t="shared" si="13"/>
        <v>100564944.53634505</v>
      </c>
      <c r="G88" s="17" t="s">
        <v>23</v>
      </c>
      <c r="H88" s="18">
        <v>109500</v>
      </c>
      <c r="I88" s="19">
        <v>51251.559405110449</v>
      </c>
      <c r="J88" s="20">
        <f t="shared" si="14"/>
        <v>4.0893250821908075E-2</v>
      </c>
      <c r="K88" s="19">
        <f t="shared" si="15"/>
        <v>2610228.0640385142</v>
      </c>
      <c r="M88" s="17" t="s">
        <v>23</v>
      </c>
      <c r="N88" s="18">
        <v>109500</v>
      </c>
      <c r="O88" s="19">
        <v>128866.76085092491</v>
      </c>
      <c r="P88" s="20">
        <f t="shared" si="16"/>
        <v>2.4723195186090983E-2</v>
      </c>
      <c r="Q88" s="19">
        <f t="shared" si="17"/>
        <v>2094802.1025456835</v>
      </c>
      <c r="S88" s="17" t="s">
        <v>23</v>
      </c>
      <c r="T88" s="18">
        <v>109500</v>
      </c>
      <c r="U88" s="19">
        <v>340522.45252476481</v>
      </c>
      <c r="V88" s="20">
        <f t="shared" si="18"/>
        <v>0.11049800787270617</v>
      </c>
      <c r="W88" s="19">
        <f t="shared" si="19"/>
        <v>15074601.317436872</v>
      </c>
      <c r="Y88" s="17" t="s">
        <v>23</v>
      </c>
      <c r="Z88" s="18">
        <v>109500</v>
      </c>
      <c r="AA88" s="19">
        <v>400479.77105511999</v>
      </c>
      <c r="AB88" s="20">
        <f t="shared" si="20"/>
        <v>0.11912214812315533</v>
      </c>
      <c r="AC88" s="19">
        <f t="shared" si="21"/>
        <v>19312815.206046894</v>
      </c>
      <c r="AE88" s="17" t="s">
        <v>23</v>
      </c>
      <c r="AF88" s="18">
        <v>109500</v>
      </c>
      <c r="AG88" s="19">
        <v>98616.190295122971</v>
      </c>
      <c r="AH88" s="20">
        <f t="shared" si="22"/>
        <v>3.8391242183571359E-2</v>
      </c>
      <c r="AI88" s="19">
        <f t="shared" si="23"/>
        <v>2399654.6546029383</v>
      </c>
    </row>
    <row r="89" spans="1:35" ht="15.75" x14ac:dyDescent="0.3">
      <c r="A89" s="13" t="s">
        <v>23</v>
      </c>
      <c r="B89" s="14">
        <v>365000</v>
      </c>
      <c r="C89" s="15">
        <v>2814695.1260723211</v>
      </c>
      <c r="D89" s="16">
        <f t="shared" si="12"/>
        <v>0.1044918546240228</v>
      </c>
      <c r="E89" s="15">
        <f t="shared" si="13"/>
        <v>73131536.283657596</v>
      </c>
      <c r="G89" s="13" t="s">
        <v>23</v>
      </c>
      <c r="H89" s="14">
        <v>365000</v>
      </c>
      <c r="I89" s="15">
        <v>42045.877247093493</v>
      </c>
      <c r="J89" s="16">
        <f t="shared" si="14"/>
        <v>3.3548103204077459E-2</v>
      </c>
      <c r="K89" s="15">
        <f t="shared" si="15"/>
        <v>2141385.1605954925</v>
      </c>
      <c r="M89" s="13" t="s">
        <v>23</v>
      </c>
      <c r="N89" s="14">
        <v>365000</v>
      </c>
      <c r="O89" s="15">
        <v>80367.966963434883</v>
      </c>
      <c r="P89" s="16">
        <f t="shared" si="16"/>
        <v>1.5418661265528748E-2</v>
      </c>
      <c r="Q89" s="15">
        <f t="shared" si="17"/>
        <v>1306426.7702598742</v>
      </c>
      <c r="S89" s="13" t="s">
        <v>23</v>
      </c>
      <c r="T89" s="14">
        <v>365000</v>
      </c>
      <c r="U89" s="15">
        <v>217810.31646647022</v>
      </c>
      <c r="V89" s="16">
        <f t="shared" si="18"/>
        <v>7.0678470348202099E-2</v>
      </c>
      <c r="W89" s="15">
        <f t="shared" si="19"/>
        <v>9642253.1296023857</v>
      </c>
      <c r="Y89" s="13" t="s">
        <v>23</v>
      </c>
      <c r="Z89" s="14">
        <v>365000</v>
      </c>
      <c r="AA89" s="15">
        <v>277338.39259542781</v>
      </c>
      <c r="AB89" s="16">
        <f t="shared" si="20"/>
        <v>8.2493917223207994E-2</v>
      </c>
      <c r="AC89" s="15">
        <f t="shared" si="21"/>
        <v>13374421.163960321</v>
      </c>
      <c r="AE89" s="13" t="s">
        <v>23</v>
      </c>
      <c r="AF89" s="14">
        <v>365000</v>
      </c>
      <c r="AG89" s="15">
        <v>60209.653567761277</v>
      </c>
      <c r="AH89" s="16">
        <f t="shared" si="22"/>
        <v>2.3439593285760604E-2</v>
      </c>
      <c r="AI89" s="15">
        <f t="shared" si="23"/>
        <v>1465097.9215839177</v>
      </c>
    </row>
    <row r="90" spans="1:35" ht="15.75" x14ac:dyDescent="0.3">
      <c r="A90" s="17" t="s">
        <v>23</v>
      </c>
      <c r="B90" s="18">
        <v>1095000</v>
      </c>
      <c r="C90" s="19">
        <v>1269097.6000246622</v>
      </c>
      <c r="D90" s="20">
        <f t="shared" si="12"/>
        <v>4.711357926374081E-2</v>
      </c>
      <c r="E90" s="19">
        <f t="shared" si="13"/>
        <v>32973751.339533769</v>
      </c>
      <c r="G90" s="17" t="s">
        <v>23</v>
      </c>
      <c r="H90" s="18">
        <v>1095000</v>
      </c>
      <c r="I90" s="19">
        <v>16241.0637706092</v>
      </c>
      <c r="J90" s="20">
        <f t="shared" si="14"/>
        <v>1.2958628031909244E-2</v>
      </c>
      <c r="K90" s="19">
        <f t="shared" si="15"/>
        <v>827152.98687392089</v>
      </c>
      <c r="M90" s="17" t="s">
        <v>23</v>
      </c>
      <c r="N90" s="18">
        <v>1095000</v>
      </c>
      <c r="O90" s="19">
        <v>21418.553808951168</v>
      </c>
      <c r="P90" s="20">
        <f t="shared" si="16"/>
        <v>4.1091673518128284E-3</v>
      </c>
      <c r="Q90" s="19">
        <f t="shared" si="17"/>
        <v>348170.70946931257</v>
      </c>
      <c r="S90" s="17" t="s">
        <v>23</v>
      </c>
      <c r="T90" s="18">
        <v>1095000</v>
      </c>
      <c r="U90" s="19">
        <v>50589.208232604964</v>
      </c>
      <c r="V90" s="20">
        <f t="shared" si="18"/>
        <v>1.6415971070670637E-2</v>
      </c>
      <c r="W90" s="19">
        <f t="shared" si="19"/>
        <v>2239535.5707590329</v>
      </c>
      <c r="Y90" s="17" t="s">
        <v>23</v>
      </c>
      <c r="Z90" s="18">
        <v>1095000</v>
      </c>
      <c r="AA90" s="19">
        <v>97406.771647759844</v>
      </c>
      <c r="AB90" s="20">
        <f t="shared" si="20"/>
        <v>2.8973508074708214E-2</v>
      </c>
      <c r="AC90" s="19">
        <f t="shared" si="21"/>
        <v>4697363.3042550739</v>
      </c>
      <c r="AE90" s="17" t="s">
        <v>23</v>
      </c>
      <c r="AF90" s="18">
        <v>1095000</v>
      </c>
      <c r="AG90" s="19">
        <v>9171.4191761350939</v>
      </c>
      <c r="AH90" s="20">
        <f t="shared" si="22"/>
        <v>3.5704297002787985E-3</v>
      </c>
      <c r="AI90" s="19">
        <f t="shared" si="23"/>
        <v>223170.64418595404</v>
      </c>
    </row>
    <row r="91" spans="1:35" ht="15.75" x14ac:dyDescent="0.3">
      <c r="A91" s="13" t="s">
        <v>23</v>
      </c>
      <c r="B91" s="14">
        <v>3650000</v>
      </c>
      <c r="C91" s="15">
        <v>486997.07981781306</v>
      </c>
      <c r="D91" s="16">
        <f t="shared" si="12"/>
        <v>1.807912608199793E-2</v>
      </c>
      <c r="E91" s="15">
        <f t="shared" si="13"/>
        <v>12653180.190932197</v>
      </c>
      <c r="G91" s="13" t="s">
        <v>23</v>
      </c>
      <c r="H91" s="14">
        <v>3650000</v>
      </c>
      <c r="I91" s="15">
        <v>17464.619185678399</v>
      </c>
      <c r="J91" s="16">
        <f t="shared" si="14"/>
        <v>1.3934894101931291E-2</v>
      </c>
      <c r="K91" s="15">
        <f t="shared" si="15"/>
        <v>889468.33336075314</v>
      </c>
      <c r="M91" s="13" t="s">
        <v>23</v>
      </c>
      <c r="N91" s="14">
        <v>3650000</v>
      </c>
      <c r="O91" s="15">
        <v>27723.083165216427</v>
      </c>
      <c r="P91" s="16">
        <f t="shared" si="16"/>
        <v>5.3186965492735862E-3</v>
      </c>
      <c r="Q91" s="15">
        <f t="shared" si="17"/>
        <v>450654.40087165352</v>
      </c>
      <c r="S91" s="13" t="s">
        <v>23</v>
      </c>
      <c r="T91" s="14">
        <v>3650000</v>
      </c>
      <c r="U91" s="15">
        <v>23560.179166209145</v>
      </c>
      <c r="V91" s="16">
        <f t="shared" si="18"/>
        <v>7.645172421635882E-3</v>
      </c>
      <c r="W91" s="15">
        <f t="shared" si="19"/>
        <v>1042986.4617287042</v>
      </c>
      <c r="Y91" s="13" t="s">
        <v>23</v>
      </c>
      <c r="Z91" s="14">
        <v>3650000</v>
      </c>
      <c r="AA91" s="15">
        <v>2493.3500425776124</v>
      </c>
      <c r="AB91" s="16">
        <f t="shared" si="20"/>
        <v>7.4164348504365937E-4</v>
      </c>
      <c r="AC91" s="15">
        <f t="shared" si="21"/>
        <v>120239.80259832641</v>
      </c>
      <c r="AE91" s="13" t="s">
        <v>23</v>
      </c>
      <c r="AF91" s="14">
        <v>3650000</v>
      </c>
      <c r="AG91" s="15">
        <v>0</v>
      </c>
      <c r="AH91" s="16">
        <f t="shared" si="22"/>
        <v>0</v>
      </c>
      <c r="AI91" s="15">
        <f t="shared" si="23"/>
        <v>0</v>
      </c>
    </row>
    <row r="92" spans="1:35" ht="15.75" x14ac:dyDescent="0.3">
      <c r="A92" s="17" t="s">
        <v>23</v>
      </c>
      <c r="B92" s="18">
        <v>10950000</v>
      </c>
      <c r="C92" s="19">
        <v>188954.82883859382</v>
      </c>
      <c r="D92" s="20">
        <f t="shared" si="12"/>
        <v>7.0146995042624539E-3</v>
      </c>
      <c r="E92" s="19">
        <f t="shared" si="13"/>
        <v>4909432.9233676586</v>
      </c>
      <c r="G92" s="17" t="s">
        <v>23</v>
      </c>
      <c r="H92" s="18">
        <v>10950000</v>
      </c>
      <c r="I92" s="19">
        <v>42629.885741263963</v>
      </c>
      <c r="J92" s="20">
        <f t="shared" si="14"/>
        <v>3.4014079383367264E-2</v>
      </c>
      <c r="K92" s="19">
        <f t="shared" si="15"/>
        <v>2171128.5553100081</v>
      </c>
      <c r="M92" s="17" t="s">
        <v>23</v>
      </c>
      <c r="N92" s="18">
        <v>10950000</v>
      </c>
      <c r="O92" s="19">
        <v>0</v>
      </c>
      <c r="P92" s="20">
        <f t="shared" si="16"/>
        <v>0</v>
      </c>
      <c r="Q92" s="19">
        <f t="shared" si="17"/>
        <v>0</v>
      </c>
      <c r="S92" s="17" t="s">
        <v>23</v>
      </c>
      <c r="T92" s="18">
        <v>10950000</v>
      </c>
      <c r="U92" s="19">
        <v>0</v>
      </c>
      <c r="V92" s="20">
        <f t="shared" si="18"/>
        <v>0</v>
      </c>
      <c r="W92" s="19">
        <f t="shared" si="19"/>
        <v>0</v>
      </c>
      <c r="Y92" s="17" t="s">
        <v>23</v>
      </c>
      <c r="Z92" s="18">
        <v>10950000</v>
      </c>
      <c r="AA92" s="19">
        <v>0</v>
      </c>
      <c r="AB92" s="20">
        <f t="shared" si="20"/>
        <v>0</v>
      </c>
      <c r="AC92" s="19">
        <f t="shared" si="21"/>
        <v>0</v>
      </c>
      <c r="AE92" s="17" t="s">
        <v>23</v>
      </c>
      <c r="AF92" s="18">
        <v>10950000</v>
      </c>
      <c r="AG92" s="19">
        <v>0</v>
      </c>
      <c r="AH92" s="20">
        <f t="shared" si="22"/>
        <v>0</v>
      </c>
      <c r="AI92" s="19">
        <f t="shared" si="23"/>
        <v>0</v>
      </c>
    </row>
    <row r="93" spans="1:35" ht="15.75" x14ac:dyDescent="0.3">
      <c r="A93" s="13" t="s">
        <v>24</v>
      </c>
      <c r="B93" s="14">
        <v>0</v>
      </c>
      <c r="C93" s="15">
        <v>2507183.978127752</v>
      </c>
      <c r="D93" s="16">
        <f t="shared" si="12"/>
        <v>9.3075907700091304E-2</v>
      </c>
      <c r="E93" s="15">
        <f t="shared" si="13"/>
        <v>65141767.706156738</v>
      </c>
      <c r="G93" s="13" t="s">
        <v>24</v>
      </c>
      <c r="H93" s="14">
        <v>0</v>
      </c>
      <c r="I93" s="15">
        <v>81266.328901173212</v>
      </c>
      <c r="J93" s="16">
        <f t="shared" si="14"/>
        <v>6.4841819638369533E-2</v>
      </c>
      <c r="K93" s="15">
        <f t="shared" si="15"/>
        <v>4138872.1596259377</v>
      </c>
      <c r="M93" s="13" t="s">
        <v>24</v>
      </c>
      <c r="N93" s="14">
        <v>0</v>
      </c>
      <c r="O93" s="15">
        <v>219381.19706008182</v>
      </c>
      <c r="P93" s="16">
        <f t="shared" si="16"/>
        <v>4.2088465010376372E-2</v>
      </c>
      <c r="Q93" s="15">
        <f t="shared" si="17"/>
        <v>3566165.4706451017</v>
      </c>
      <c r="S93" s="13" t="s">
        <v>24</v>
      </c>
      <c r="T93" s="14">
        <v>0</v>
      </c>
      <c r="U93" s="15">
        <v>464616.37936099619</v>
      </c>
      <c r="V93" s="16">
        <f t="shared" si="18"/>
        <v>0.15076593030436342</v>
      </c>
      <c r="W93" s="15">
        <f t="shared" si="19"/>
        <v>20568120.05343071</v>
      </c>
      <c r="Y93" s="13" t="s">
        <v>24</v>
      </c>
      <c r="Z93" s="14">
        <v>0</v>
      </c>
      <c r="AA93" s="15">
        <v>394127.16153286718</v>
      </c>
      <c r="AB93" s="16">
        <f t="shared" si="20"/>
        <v>0.11723257330022574</v>
      </c>
      <c r="AC93" s="15">
        <f t="shared" si="21"/>
        <v>19006465.715643905</v>
      </c>
      <c r="AE93" s="13" t="s">
        <v>24</v>
      </c>
      <c r="AF93" s="14">
        <v>0</v>
      </c>
      <c r="AG93" s="15">
        <v>126153.27842506357</v>
      </c>
      <c r="AH93" s="16">
        <f t="shared" si="22"/>
        <v>4.9111419228163394E-2</v>
      </c>
      <c r="AI93" s="15">
        <f t="shared" si="23"/>
        <v>3069722.1304146782</v>
      </c>
    </row>
    <row r="94" spans="1:35" x14ac:dyDescent="0.25">
      <c r="A94" s="17">
        <v>303</v>
      </c>
      <c r="B94" s="18">
        <v>0</v>
      </c>
      <c r="C94" s="19">
        <v>23209.897077048568</v>
      </c>
      <c r="D94" s="20">
        <f t="shared" si="12"/>
        <v>8.6163690296281708E-4</v>
      </c>
      <c r="E94" s="19">
        <f t="shared" si="13"/>
        <v>603040.59736611182</v>
      </c>
      <c r="G94" s="17">
        <v>303</v>
      </c>
      <c r="H94" s="18">
        <v>0</v>
      </c>
      <c r="I94" s="19">
        <v>0</v>
      </c>
      <c r="J94" s="20">
        <f t="shared" si="14"/>
        <v>0</v>
      </c>
      <c r="K94" s="19">
        <f t="shared" si="15"/>
        <v>0</v>
      </c>
      <c r="M94" s="17">
        <v>303</v>
      </c>
      <c r="N94" s="18">
        <v>0</v>
      </c>
      <c r="O94" s="19">
        <v>6361.3256272118369</v>
      </c>
      <c r="P94" s="20">
        <f t="shared" si="16"/>
        <v>1.2204256092521481E-3</v>
      </c>
      <c r="Q94" s="19">
        <f t="shared" si="17"/>
        <v>103406.94691842605</v>
      </c>
      <c r="S94" s="17">
        <v>303</v>
      </c>
      <c r="T94" s="18">
        <v>0</v>
      </c>
      <c r="U94" s="19">
        <v>9758.545517441853</v>
      </c>
      <c r="V94" s="20">
        <f t="shared" si="18"/>
        <v>3.1666042324596231E-3</v>
      </c>
      <c r="W94" s="19">
        <f t="shared" si="19"/>
        <v>432001.42023762205</v>
      </c>
      <c r="Y94" s="17">
        <v>303</v>
      </c>
      <c r="Z94" s="18">
        <v>0</v>
      </c>
      <c r="AA94" s="19">
        <v>6640.3440599101432</v>
      </c>
      <c r="AB94" s="20">
        <f t="shared" si="20"/>
        <v>1.9751610589700918E-3</v>
      </c>
      <c r="AC94" s="19">
        <f t="shared" si="21"/>
        <v>320225.25731010013</v>
      </c>
      <c r="AE94" s="17">
        <v>303</v>
      </c>
      <c r="AF94" s="18">
        <v>0</v>
      </c>
      <c r="AG94" s="19">
        <v>4157.731289363307</v>
      </c>
      <c r="AH94" s="20">
        <f t="shared" si="22"/>
        <v>1.6186030750779579E-3</v>
      </c>
      <c r="AI94" s="19">
        <f t="shared" si="23"/>
        <v>101171.20942566314</v>
      </c>
    </row>
    <row r="95" spans="1:35" x14ac:dyDescent="0.25">
      <c r="A95" s="13">
        <v>304</v>
      </c>
      <c r="B95" s="14">
        <v>0</v>
      </c>
      <c r="C95" s="15">
        <v>112164.23419646792</v>
      </c>
      <c r="D95" s="16">
        <f t="shared" si="12"/>
        <v>4.1639496743744427E-3</v>
      </c>
      <c r="E95" s="15">
        <f t="shared" si="13"/>
        <v>2914256.2144248728</v>
      </c>
      <c r="G95" s="13">
        <v>304</v>
      </c>
      <c r="H95" s="14">
        <v>0</v>
      </c>
      <c r="I95" s="15">
        <v>0</v>
      </c>
      <c r="J95" s="16">
        <f t="shared" si="14"/>
        <v>0</v>
      </c>
      <c r="K95" s="15">
        <f t="shared" si="15"/>
        <v>0</v>
      </c>
      <c r="M95" s="13">
        <v>304</v>
      </c>
      <c r="N95" s="14">
        <v>0</v>
      </c>
      <c r="O95" s="15">
        <v>12886.135103623472</v>
      </c>
      <c r="P95" s="16">
        <f t="shared" si="16"/>
        <v>2.4722157308645918E-3</v>
      </c>
      <c r="Q95" s="15">
        <f t="shared" si="17"/>
        <v>209471.41629473533</v>
      </c>
      <c r="S95" s="13">
        <v>304</v>
      </c>
      <c r="T95" s="14">
        <v>0</v>
      </c>
      <c r="U95" s="15">
        <v>51249.465157419327</v>
      </c>
      <c r="V95" s="16">
        <f t="shared" si="18"/>
        <v>1.6630221480108294E-2</v>
      </c>
      <c r="W95" s="15">
        <f t="shared" si="19"/>
        <v>2268764.5095114037</v>
      </c>
      <c r="Y95" s="13">
        <v>304</v>
      </c>
      <c r="Z95" s="14">
        <v>0</v>
      </c>
      <c r="AA95" s="15">
        <v>33705.837792496801</v>
      </c>
      <c r="AB95" s="16">
        <f t="shared" si="20"/>
        <v>1.002575433848875E-2</v>
      </c>
      <c r="AC95" s="15">
        <f t="shared" si="21"/>
        <v>1625436.9476302168</v>
      </c>
      <c r="AE95" s="13">
        <v>304</v>
      </c>
      <c r="AF95" s="14">
        <v>0</v>
      </c>
      <c r="AG95" s="15">
        <v>0</v>
      </c>
      <c r="AH95" s="16">
        <f t="shared" si="22"/>
        <v>0</v>
      </c>
      <c r="AI95" s="15">
        <f t="shared" si="23"/>
        <v>0</v>
      </c>
    </row>
    <row r="96" spans="1:35" x14ac:dyDescent="0.25">
      <c r="A96" s="17">
        <v>305</v>
      </c>
      <c r="B96" s="18">
        <v>0</v>
      </c>
      <c r="C96" s="19">
        <v>222805.77635337779</v>
      </c>
      <c r="D96" s="20">
        <f t="shared" si="12"/>
        <v>8.2713714094488737E-3</v>
      </c>
      <c r="E96" s="19">
        <f t="shared" si="13"/>
        <v>5788949.7752933148</v>
      </c>
      <c r="G96" s="17">
        <v>305</v>
      </c>
      <c r="H96" s="18">
        <v>0</v>
      </c>
      <c r="I96" s="19">
        <v>0</v>
      </c>
      <c r="J96" s="20">
        <f t="shared" si="14"/>
        <v>0</v>
      </c>
      <c r="K96" s="19">
        <f t="shared" si="15"/>
        <v>0</v>
      </c>
      <c r="M96" s="17">
        <v>305</v>
      </c>
      <c r="N96" s="18">
        <v>0</v>
      </c>
      <c r="O96" s="19">
        <v>7173.3119969692707</v>
      </c>
      <c r="P96" s="20">
        <f t="shared" si="16"/>
        <v>1.3762058692307583E-3</v>
      </c>
      <c r="Q96" s="19">
        <f t="shared" si="17"/>
        <v>116606.24473094726</v>
      </c>
      <c r="S96" s="17">
        <v>305</v>
      </c>
      <c r="T96" s="18">
        <v>0</v>
      </c>
      <c r="U96" s="19">
        <v>85377.086509395042</v>
      </c>
      <c r="V96" s="20">
        <f t="shared" si="18"/>
        <v>2.7704481473443378E-2</v>
      </c>
      <c r="W96" s="19">
        <f t="shared" si="19"/>
        <v>3779561.4686519038</v>
      </c>
      <c r="Y96" s="17">
        <v>305</v>
      </c>
      <c r="Z96" s="18">
        <v>0</v>
      </c>
      <c r="AA96" s="19">
        <v>15307.476862924086</v>
      </c>
      <c r="AB96" s="20">
        <f t="shared" si="20"/>
        <v>4.5531875965990915E-3</v>
      </c>
      <c r="AC96" s="19">
        <f t="shared" si="21"/>
        <v>738190.77339564858</v>
      </c>
      <c r="AE96" s="17">
        <v>305</v>
      </c>
      <c r="AF96" s="18">
        <v>0</v>
      </c>
      <c r="AG96" s="19">
        <v>5319.4186224624145</v>
      </c>
      <c r="AH96" s="20">
        <f t="shared" si="22"/>
        <v>2.0708474744319306E-3</v>
      </c>
      <c r="AI96" s="19">
        <f t="shared" si="23"/>
        <v>129438.86413552481</v>
      </c>
    </row>
    <row r="97" spans="1:35" x14ac:dyDescent="0.25">
      <c r="A97" s="13">
        <v>406</v>
      </c>
      <c r="B97" s="14">
        <v>0</v>
      </c>
      <c r="C97" s="15">
        <v>975744</v>
      </c>
      <c r="D97" s="16">
        <f t="shared" si="12"/>
        <v>3.6223212686105601E-2</v>
      </c>
      <c r="E97" s="15">
        <f t="shared" si="13"/>
        <v>25351824.813487004</v>
      </c>
      <c r="G97" s="13">
        <v>406</v>
      </c>
      <c r="H97" s="14">
        <v>0</v>
      </c>
      <c r="I97" s="15">
        <v>0</v>
      </c>
      <c r="J97" s="16">
        <f t="shared" si="14"/>
        <v>0</v>
      </c>
      <c r="K97" s="15">
        <f t="shared" si="15"/>
        <v>0</v>
      </c>
      <c r="M97" s="13">
        <v>406</v>
      </c>
      <c r="N97" s="14">
        <v>0</v>
      </c>
      <c r="O97" s="15">
        <v>100800</v>
      </c>
      <c r="P97" s="16">
        <f t="shared" si="16"/>
        <v>1.9338563787141893E-2</v>
      </c>
      <c r="Q97" s="15">
        <f t="shared" si="17"/>
        <v>1638561.0264610711</v>
      </c>
      <c r="S97" s="13">
        <v>406</v>
      </c>
      <c r="T97" s="14">
        <v>0</v>
      </c>
      <c r="U97" s="15">
        <v>428832</v>
      </c>
      <c r="V97" s="16">
        <f t="shared" si="18"/>
        <v>0.13915405977120468</v>
      </c>
      <c r="W97" s="15">
        <f t="shared" si="19"/>
        <v>18983980.011388391</v>
      </c>
      <c r="Y97" s="13">
        <v>406</v>
      </c>
      <c r="Z97" s="14">
        <v>0</v>
      </c>
      <c r="AA97" s="15">
        <v>161330</v>
      </c>
      <c r="AB97" s="16">
        <f t="shared" si="20"/>
        <v>4.7987382998337727E-2</v>
      </c>
      <c r="AC97" s="15">
        <f t="shared" si="21"/>
        <v>7780009.6344010122</v>
      </c>
      <c r="AE97" s="13">
        <v>406</v>
      </c>
      <c r="AF97" s="14">
        <v>0</v>
      </c>
      <c r="AG97" s="15">
        <v>57720</v>
      </c>
      <c r="AH97" s="16">
        <f t="shared" si="22"/>
        <v>2.2470372179296479E-2</v>
      </c>
      <c r="AI97" s="15">
        <f t="shared" si="23"/>
        <v>1404516.5023022741</v>
      </c>
    </row>
    <row r="98" spans="1:35" x14ac:dyDescent="0.25">
      <c r="A98" s="17">
        <v>407</v>
      </c>
      <c r="B98" s="18">
        <v>0</v>
      </c>
      <c r="C98" s="19">
        <v>1740432</v>
      </c>
      <c r="D98" s="20">
        <f t="shared" si="12"/>
        <v>6.4611248956390352E-2</v>
      </c>
      <c r="E98" s="19">
        <f t="shared" si="13"/>
        <v>45219983.073210619</v>
      </c>
      <c r="G98" s="17">
        <v>407</v>
      </c>
      <c r="H98" s="18">
        <v>0</v>
      </c>
      <c r="I98" s="19">
        <v>680400</v>
      </c>
      <c r="J98" s="20">
        <f t="shared" si="14"/>
        <v>0.54288626887032554</v>
      </c>
      <c r="K98" s="19">
        <f t="shared" si="15"/>
        <v>34652588.045832507</v>
      </c>
      <c r="M98" s="17">
        <v>407</v>
      </c>
      <c r="N98" s="18">
        <v>0</v>
      </c>
      <c r="O98" s="19">
        <v>600000</v>
      </c>
      <c r="P98" s="20">
        <f t="shared" si="16"/>
        <v>0.11511049873298747</v>
      </c>
      <c r="Q98" s="19">
        <f t="shared" si="17"/>
        <v>9753339.443220662</v>
      </c>
      <c r="S98" s="17">
        <v>407</v>
      </c>
      <c r="T98" s="18">
        <v>0</v>
      </c>
      <c r="U98" s="19">
        <v>38784</v>
      </c>
      <c r="V98" s="20">
        <f t="shared" si="18"/>
        <v>1.2585233970800691E-2</v>
      </c>
      <c r="W98" s="19">
        <f t="shared" si="19"/>
        <v>1716930.3614508417</v>
      </c>
      <c r="Y98" s="17">
        <v>407</v>
      </c>
      <c r="Z98" s="18">
        <v>0</v>
      </c>
      <c r="AA98" s="19">
        <v>65400</v>
      </c>
      <c r="AB98" s="20">
        <f t="shared" si="20"/>
        <v>1.9453138586073809E-2</v>
      </c>
      <c r="AC98" s="19">
        <f t="shared" si="21"/>
        <v>3153862.4563926505</v>
      </c>
      <c r="AE98" s="17">
        <v>407</v>
      </c>
      <c r="AF98" s="18">
        <v>0</v>
      </c>
      <c r="AG98" s="19">
        <v>278435</v>
      </c>
      <c r="AH98" s="20">
        <f t="shared" si="22"/>
        <v>0.10839463059151794</v>
      </c>
      <c r="AI98" s="19">
        <f t="shared" si="23"/>
        <v>6775234.7941533914</v>
      </c>
    </row>
    <row r="99" spans="1:35" x14ac:dyDescent="0.25">
      <c r="A99" s="13">
        <v>408</v>
      </c>
      <c r="B99" s="14">
        <v>0</v>
      </c>
      <c r="C99" s="15">
        <v>1280400</v>
      </c>
      <c r="D99" s="16">
        <f t="shared" si="12"/>
        <v>4.753316599773056E-2</v>
      </c>
      <c r="E99" s="15">
        <f t="shared" si="13"/>
        <v>33267410.807741333</v>
      </c>
      <c r="G99" s="13">
        <v>408</v>
      </c>
      <c r="H99" s="14">
        <v>0</v>
      </c>
      <c r="I99" s="15">
        <v>0</v>
      </c>
      <c r="J99" s="16">
        <f t="shared" si="14"/>
        <v>0</v>
      </c>
      <c r="K99" s="15">
        <f t="shared" si="15"/>
        <v>0</v>
      </c>
      <c r="M99" s="13">
        <v>408</v>
      </c>
      <c r="N99" s="14">
        <v>0</v>
      </c>
      <c r="O99" s="15">
        <v>180000</v>
      </c>
      <c r="P99" s="16">
        <f t="shared" si="16"/>
        <v>3.4533149619896238E-2</v>
      </c>
      <c r="Q99" s="15">
        <f t="shared" si="17"/>
        <v>2926001.8329661982</v>
      </c>
      <c r="S99" s="13">
        <v>408</v>
      </c>
      <c r="T99" s="14">
        <v>0</v>
      </c>
      <c r="U99" s="15">
        <v>46224</v>
      </c>
      <c r="V99" s="16">
        <f t="shared" si="18"/>
        <v>1.4999480586486468E-2</v>
      </c>
      <c r="W99" s="15">
        <f t="shared" si="19"/>
        <v>2046292.0025707434</v>
      </c>
      <c r="Y99" s="13">
        <v>408</v>
      </c>
      <c r="Z99" s="14">
        <v>0</v>
      </c>
      <c r="AA99" s="15">
        <v>0</v>
      </c>
      <c r="AB99" s="16">
        <f t="shared" si="20"/>
        <v>0</v>
      </c>
      <c r="AC99" s="15">
        <f t="shared" si="21"/>
        <v>0</v>
      </c>
      <c r="AE99" s="13">
        <v>408</v>
      </c>
      <c r="AF99" s="14">
        <v>0</v>
      </c>
      <c r="AG99" s="15">
        <v>596914</v>
      </c>
      <c r="AH99" s="16">
        <f t="shared" si="22"/>
        <v>0.23237837385711327</v>
      </c>
      <c r="AI99" s="15">
        <f t="shared" si="23"/>
        <v>14524871.161733536</v>
      </c>
    </row>
    <row r="100" spans="1:35" x14ac:dyDescent="0.25">
      <c r="A100" s="17">
        <v>409</v>
      </c>
      <c r="B100" s="18">
        <v>0</v>
      </c>
      <c r="C100" s="19">
        <v>1908960</v>
      </c>
      <c r="D100" s="20">
        <f t="shared" si="12"/>
        <v>7.0867629305707391E-2</v>
      </c>
      <c r="E100" s="19">
        <f t="shared" si="13"/>
        <v>49598685.204268903</v>
      </c>
      <c r="G100" s="17">
        <v>409</v>
      </c>
      <c r="H100" s="18">
        <v>0</v>
      </c>
      <c r="I100" s="19">
        <v>0</v>
      </c>
      <c r="J100" s="20">
        <f t="shared" si="14"/>
        <v>0</v>
      </c>
      <c r="K100" s="19">
        <f t="shared" si="15"/>
        <v>0</v>
      </c>
      <c r="M100" s="17">
        <v>409</v>
      </c>
      <c r="N100" s="18">
        <v>0</v>
      </c>
      <c r="O100" s="19">
        <v>0</v>
      </c>
      <c r="P100" s="20">
        <f t="shared" si="16"/>
        <v>0</v>
      </c>
      <c r="Q100" s="19">
        <f t="shared" si="17"/>
        <v>0</v>
      </c>
      <c r="S100" s="17">
        <v>409</v>
      </c>
      <c r="T100" s="18">
        <v>0</v>
      </c>
      <c r="U100" s="19">
        <v>0</v>
      </c>
      <c r="V100" s="20">
        <f t="shared" si="18"/>
        <v>0</v>
      </c>
      <c r="W100" s="19">
        <f t="shared" si="19"/>
        <v>0</v>
      </c>
      <c r="Y100" s="17">
        <v>409</v>
      </c>
      <c r="Z100" s="18">
        <v>0</v>
      </c>
      <c r="AA100" s="19">
        <v>0</v>
      </c>
      <c r="AB100" s="20">
        <f t="shared" si="20"/>
        <v>0</v>
      </c>
      <c r="AC100" s="19">
        <f t="shared" si="21"/>
        <v>0</v>
      </c>
      <c r="AE100" s="17">
        <v>409</v>
      </c>
      <c r="AF100" s="18">
        <v>0</v>
      </c>
      <c r="AG100" s="19">
        <v>1082421</v>
      </c>
      <c r="AH100" s="20">
        <f t="shared" si="22"/>
        <v>0.42138604859123829</v>
      </c>
      <c r="AI100" s="19">
        <f t="shared" si="23"/>
        <v>26338845.407805439</v>
      </c>
    </row>
    <row r="101" spans="1:35" x14ac:dyDescent="0.25">
      <c r="A101" s="13">
        <v>410</v>
      </c>
      <c r="B101" s="14">
        <v>0</v>
      </c>
      <c r="C101" s="15">
        <v>0</v>
      </c>
      <c r="D101" s="16">
        <f t="shared" si="12"/>
        <v>0</v>
      </c>
      <c r="E101" s="15">
        <f t="shared" si="13"/>
        <v>0</v>
      </c>
      <c r="G101" s="13">
        <v>410</v>
      </c>
      <c r="H101" s="14">
        <v>0</v>
      </c>
      <c r="I101" s="15">
        <v>0</v>
      </c>
      <c r="J101" s="16">
        <f t="shared" si="14"/>
        <v>0</v>
      </c>
      <c r="K101" s="15">
        <f t="shared" si="15"/>
        <v>0</v>
      </c>
      <c r="M101" s="13">
        <v>410</v>
      </c>
      <c r="N101" s="14">
        <v>0</v>
      </c>
      <c r="O101" s="15">
        <v>3048000</v>
      </c>
      <c r="P101" s="16">
        <f t="shared" si="16"/>
        <v>0.58476133356357629</v>
      </c>
      <c r="Q101" s="15">
        <f t="shared" si="17"/>
        <v>49546964.371560961</v>
      </c>
      <c r="S101" s="13">
        <v>410</v>
      </c>
      <c r="T101" s="14">
        <v>0</v>
      </c>
      <c r="U101" s="15">
        <v>0</v>
      </c>
      <c r="V101" s="16">
        <f t="shared" si="18"/>
        <v>0</v>
      </c>
      <c r="W101" s="15">
        <f t="shared" si="19"/>
        <v>0</v>
      </c>
      <c r="Y101" s="13">
        <v>410</v>
      </c>
      <c r="Z101" s="14">
        <v>0</v>
      </c>
      <c r="AA101" s="15">
        <v>0</v>
      </c>
      <c r="AB101" s="16">
        <f t="shared" si="20"/>
        <v>0</v>
      </c>
      <c r="AC101" s="15">
        <f t="shared" si="21"/>
        <v>0</v>
      </c>
      <c r="AE101" s="13">
        <v>410</v>
      </c>
      <c r="AF101" s="14">
        <v>0</v>
      </c>
      <c r="AG101" s="15">
        <v>0</v>
      </c>
      <c r="AH101" s="16">
        <f t="shared" si="22"/>
        <v>0</v>
      </c>
      <c r="AI101" s="15">
        <f t="shared" si="23"/>
        <v>0</v>
      </c>
    </row>
    <row r="102" spans="1:35" x14ac:dyDescent="0.25">
      <c r="A102" s="17">
        <v>505</v>
      </c>
      <c r="B102" s="18">
        <v>0</v>
      </c>
      <c r="C102" s="19">
        <v>726727</v>
      </c>
      <c r="D102" s="20">
        <f t="shared" si="12"/>
        <v>2.6978784072190516E-2</v>
      </c>
      <c r="E102" s="19">
        <f t="shared" si="13"/>
        <v>18881853.837923646</v>
      </c>
      <c r="G102" s="17">
        <v>505</v>
      </c>
      <c r="H102" s="18">
        <v>0</v>
      </c>
      <c r="I102" s="19">
        <v>0</v>
      </c>
      <c r="J102" s="20">
        <f t="shared" si="14"/>
        <v>0</v>
      </c>
      <c r="K102" s="19">
        <f t="shared" si="15"/>
        <v>0</v>
      </c>
      <c r="M102" s="17">
        <v>505</v>
      </c>
      <c r="N102" s="18">
        <v>0</v>
      </c>
      <c r="O102" s="19">
        <v>0</v>
      </c>
      <c r="P102" s="20">
        <f t="shared" si="16"/>
        <v>0</v>
      </c>
      <c r="Q102" s="19">
        <f t="shared" si="17"/>
        <v>0</v>
      </c>
      <c r="S102" s="17">
        <v>505</v>
      </c>
      <c r="T102" s="18">
        <v>0</v>
      </c>
      <c r="U102" s="19">
        <v>157472.99999999997</v>
      </c>
      <c r="V102" s="20">
        <f t="shared" si="18"/>
        <v>5.1099281896758893E-2</v>
      </c>
      <c r="W102" s="19">
        <f t="shared" si="19"/>
        <v>6971178.1871067546</v>
      </c>
      <c r="Y102" s="17">
        <v>505</v>
      </c>
      <c r="Z102" s="18">
        <v>0</v>
      </c>
      <c r="AA102" s="19">
        <v>405704</v>
      </c>
      <c r="AB102" s="20">
        <f t="shared" si="20"/>
        <v>0.12067608772055792</v>
      </c>
      <c r="AC102" s="19">
        <f t="shared" si="21"/>
        <v>19564749.449668556</v>
      </c>
      <c r="AE102" s="17">
        <v>505</v>
      </c>
      <c r="AF102" s="18">
        <v>0</v>
      </c>
      <c r="AG102" s="19">
        <v>0</v>
      </c>
      <c r="AH102" s="20">
        <f t="shared" si="22"/>
        <v>0</v>
      </c>
      <c r="AI102" s="19">
        <f t="shared" si="23"/>
        <v>0</v>
      </c>
    </row>
    <row r="103" spans="1:35" x14ac:dyDescent="0.25">
      <c r="A103" s="13">
        <v>506</v>
      </c>
      <c r="B103" s="14">
        <v>0</v>
      </c>
      <c r="C103" s="15">
        <v>287565</v>
      </c>
      <c r="D103" s="16">
        <f t="shared" si="12"/>
        <v>1.0675472414977655E-2</v>
      </c>
      <c r="E103" s="15">
        <f t="shared" si="13"/>
        <v>7471526.8579569962</v>
      </c>
      <c r="G103" s="13">
        <v>506</v>
      </c>
      <c r="H103" s="14">
        <v>0</v>
      </c>
      <c r="I103" s="15">
        <v>0</v>
      </c>
      <c r="J103" s="16">
        <f t="shared" si="14"/>
        <v>0</v>
      </c>
      <c r="K103" s="15">
        <f t="shared" si="15"/>
        <v>0</v>
      </c>
      <c r="M103" s="13">
        <v>506</v>
      </c>
      <c r="N103" s="14">
        <v>0</v>
      </c>
      <c r="O103" s="15">
        <v>53143</v>
      </c>
      <c r="P103" s="16">
        <f t="shared" si="16"/>
        <v>1.0195528723611921E-2</v>
      </c>
      <c r="Q103" s="15">
        <f t="shared" si="17"/>
        <v>863869.53005179274</v>
      </c>
      <c r="S103" s="13">
        <v>506</v>
      </c>
      <c r="T103" s="14">
        <v>0</v>
      </c>
      <c r="U103" s="15">
        <v>142421</v>
      </c>
      <c r="V103" s="16">
        <f t="shared" si="18"/>
        <v>4.621497543717526E-2</v>
      </c>
      <c r="W103" s="15">
        <f t="shared" si="19"/>
        <v>6304840.630367944</v>
      </c>
      <c r="Y103" s="13">
        <v>506</v>
      </c>
      <c r="Z103" s="14">
        <v>0</v>
      </c>
      <c r="AA103" s="15">
        <v>167986</v>
      </c>
      <c r="AB103" s="16">
        <f t="shared" si="20"/>
        <v>4.9967200894804199E-2</v>
      </c>
      <c r="AC103" s="15">
        <f t="shared" si="21"/>
        <v>8100989.8868436655</v>
      </c>
      <c r="AE103" s="13">
        <v>506</v>
      </c>
      <c r="AF103" s="14">
        <v>0</v>
      </c>
      <c r="AG103" s="15">
        <v>33103</v>
      </c>
      <c r="AH103" s="16">
        <f t="shared" si="22"/>
        <v>1.2886984238587168E-2</v>
      </c>
      <c r="AI103" s="15">
        <f t="shared" si="23"/>
        <v>805504.32736854092</v>
      </c>
    </row>
    <row r="104" spans="1:35" x14ac:dyDescent="0.25">
      <c r="A104" s="17">
        <v>507</v>
      </c>
      <c r="B104" s="18">
        <v>0</v>
      </c>
      <c r="C104" s="19">
        <v>581828</v>
      </c>
      <c r="D104" s="20">
        <f t="shared" si="12"/>
        <v>2.1599599270640094E-2</v>
      </c>
      <c r="E104" s="19">
        <f t="shared" si="13"/>
        <v>15117081.455362797</v>
      </c>
      <c r="G104" s="17">
        <v>507</v>
      </c>
      <c r="H104" s="18">
        <v>0</v>
      </c>
      <c r="I104" s="19">
        <v>217705</v>
      </c>
      <c r="J104" s="20">
        <f t="shared" si="14"/>
        <v>0.17370525450384219</v>
      </c>
      <c r="K104" s="19">
        <f t="shared" si="15"/>
        <v>11087656.790884724</v>
      </c>
      <c r="M104" s="17">
        <v>507</v>
      </c>
      <c r="N104" s="18">
        <v>0</v>
      </c>
      <c r="O104" s="19">
        <v>115100</v>
      </c>
      <c r="P104" s="20">
        <f t="shared" si="16"/>
        <v>2.208203067361143E-2</v>
      </c>
      <c r="Q104" s="19">
        <f t="shared" si="17"/>
        <v>1871015.616524497</v>
      </c>
      <c r="S104" s="17">
        <v>507</v>
      </c>
      <c r="T104" s="18">
        <v>0</v>
      </c>
      <c r="U104" s="19">
        <v>170750</v>
      </c>
      <c r="V104" s="20">
        <f t="shared" si="18"/>
        <v>5.5407608821014288E-2</v>
      </c>
      <c r="W104" s="19">
        <f t="shared" si="19"/>
        <v>7558938.201777312</v>
      </c>
      <c r="Y104" s="17">
        <v>507</v>
      </c>
      <c r="Z104" s="18">
        <v>0</v>
      </c>
      <c r="AA104" s="19">
        <v>0</v>
      </c>
      <c r="AB104" s="20">
        <f t="shared" si="20"/>
        <v>0</v>
      </c>
      <c r="AC104" s="19">
        <f t="shared" si="21"/>
        <v>0</v>
      </c>
      <c r="AE104" s="17">
        <v>507</v>
      </c>
      <c r="AF104" s="18">
        <v>0</v>
      </c>
      <c r="AG104" s="19">
        <v>0</v>
      </c>
      <c r="AH104" s="20">
        <f t="shared" si="22"/>
        <v>0</v>
      </c>
      <c r="AI104" s="19">
        <f t="shared" si="23"/>
        <v>0</v>
      </c>
    </row>
    <row r="105" spans="1:35" x14ac:dyDescent="0.25">
      <c r="A105" s="13">
        <v>508</v>
      </c>
      <c r="B105" s="14">
        <v>0</v>
      </c>
      <c r="C105" s="15">
        <v>256610</v>
      </c>
      <c r="D105" s="16">
        <f t="shared" si="12"/>
        <v>9.5263087524817547E-3</v>
      </c>
      <c r="E105" s="15">
        <f t="shared" si="13"/>
        <v>6667252.645559594</v>
      </c>
      <c r="G105" s="13">
        <v>508</v>
      </c>
      <c r="H105" s="14">
        <v>0</v>
      </c>
      <c r="I105" s="15">
        <v>0</v>
      </c>
      <c r="J105" s="16">
        <f t="shared" si="14"/>
        <v>0</v>
      </c>
      <c r="K105" s="15">
        <f t="shared" si="15"/>
        <v>0</v>
      </c>
      <c r="M105" s="13">
        <v>508</v>
      </c>
      <c r="N105" s="14">
        <v>0</v>
      </c>
      <c r="O105" s="15">
        <v>0</v>
      </c>
      <c r="P105" s="16">
        <f t="shared" si="16"/>
        <v>0</v>
      </c>
      <c r="Q105" s="15">
        <f t="shared" si="17"/>
        <v>0</v>
      </c>
      <c r="S105" s="13">
        <v>508</v>
      </c>
      <c r="T105" s="14">
        <v>0</v>
      </c>
      <c r="U105" s="15">
        <v>0</v>
      </c>
      <c r="V105" s="16">
        <f t="shared" si="18"/>
        <v>0</v>
      </c>
      <c r="W105" s="15">
        <f t="shared" si="19"/>
        <v>0</v>
      </c>
      <c r="Y105" s="13">
        <v>508</v>
      </c>
      <c r="Z105" s="14">
        <v>0</v>
      </c>
      <c r="AA105" s="15">
        <v>681906</v>
      </c>
      <c r="AB105" s="16">
        <f t="shared" si="20"/>
        <v>0.20283198655466736</v>
      </c>
      <c r="AC105" s="15">
        <f t="shared" si="21"/>
        <v>32884368.993713856</v>
      </c>
      <c r="AE105" s="13">
        <v>508</v>
      </c>
      <c r="AF105" s="14">
        <v>0</v>
      </c>
      <c r="AG105" s="15">
        <v>0</v>
      </c>
      <c r="AH105" s="16">
        <f t="shared" si="22"/>
        <v>0</v>
      </c>
      <c r="AI105" s="15">
        <f t="shared" si="23"/>
        <v>0</v>
      </c>
    </row>
    <row r="106" spans="1:35" x14ac:dyDescent="0.25">
      <c r="A106" s="17">
        <v>509</v>
      </c>
      <c r="B106" s="18">
        <v>0</v>
      </c>
      <c r="C106" s="19">
        <v>317139</v>
      </c>
      <c r="D106" s="20">
        <f t="shared" si="12"/>
        <v>1.1773368268786531E-2</v>
      </c>
      <c r="E106" s="19">
        <f t="shared" si="13"/>
        <v>8239919.8657890353</v>
      </c>
      <c r="G106" s="17">
        <v>509</v>
      </c>
      <c r="H106" s="18">
        <v>0</v>
      </c>
      <c r="I106" s="19">
        <v>0</v>
      </c>
      <c r="J106" s="20">
        <f t="shared" si="14"/>
        <v>0</v>
      </c>
      <c r="K106" s="19">
        <f t="shared" si="15"/>
        <v>0</v>
      </c>
      <c r="M106" s="17">
        <v>509</v>
      </c>
      <c r="N106" s="18">
        <v>0</v>
      </c>
      <c r="O106" s="19">
        <v>330502</v>
      </c>
      <c r="P106" s="20">
        <f t="shared" si="16"/>
        <v>6.3407083420416371E-2</v>
      </c>
      <c r="Q106" s="19">
        <f t="shared" si="17"/>
        <v>5372496.9877721919</v>
      </c>
      <c r="S106" s="17">
        <v>509</v>
      </c>
      <c r="T106" s="18">
        <v>0</v>
      </c>
      <c r="U106" s="19">
        <v>0</v>
      </c>
      <c r="V106" s="20">
        <f t="shared" si="18"/>
        <v>0</v>
      </c>
      <c r="W106" s="19">
        <f t="shared" si="19"/>
        <v>0</v>
      </c>
      <c r="Y106" s="17">
        <v>509</v>
      </c>
      <c r="Z106" s="18">
        <v>0</v>
      </c>
      <c r="AA106" s="19">
        <v>0</v>
      </c>
      <c r="AB106" s="20">
        <f t="shared" si="20"/>
        <v>0</v>
      </c>
      <c r="AC106" s="19">
        <f t="shared" si="21"/>
        <v>0</v>
      </c>
      <c r="AE106" s="17">
        <v>509</v>
      </c>
      <c r="AF106" s="18">
        <v>0</v>
      </c>
      <c r="AG106" s="19">
        <v>5768</v>
      </c>
      <c r="AH106" s="20">
        <f t="shared" si="22"/>
        <v>2.2454800195804243E-3</v>
      </c>
      <c r="AI106" s="19">
        <f t="shared" si="23"/>
        <v>140354.3171392848</v>
      </c>
    </row>
    <row r="107" spans="1:35" x14ac:dyDescent="0.25">
      <c r="A107" s="13">
        <v>510</v>
      </c>
      <c r="B107" s="14">
        <v>0</v>
      </c>
      <c r="C107" s="15">
        <v>0</v>
      </c>
      <c r="D107" s="16">
        <f t="shared" si="12"/>
        <v>0</v>
      </c>
      <c r="E107" s="15">
        <f t="shared" si="13"/>
        <v>0</v>
      </c>
      <c r="G107" s="13">
        <v>510</v>
      </c>
      <c r="H107" s="14">
        <v>0</v>
      </c>
      <c r="I107" s="15">
        <v>0</v>
      </c>
      <c r="J107" s="16">
        <f t="shared" si="14"/>
        <v>0</v>
      </c>
      <c r="K107" s="15">
        <f t="shared" si="15"/>
        <v>0</v>
      </c>
      <c r="M107" s="13">
        <v>510</v>
      </c>
      <c r="N107" s="14">
        <v>0</v>
      </c>
      <c r="O107" s="15">
        <v>0</v>
      </c>
      <c r="P107" s="16">
        <f t="shared" si="16"/>
        <v>0</v>
      </c>
      <c r="Q107" s="15">
        <f t="shared" si="17"/>
        <v>0</v>
      </c>
      <c r="S107" s="13">
        <v>510</v>
      </c>
      <c r="T107" s="14">
        <v>0</v>
      </c>
      <c r="U107" s="15">
        <v>0</v>
      </c>
      <c r="V107" s="16">
        <f t="shared" si="18"/>
        <v>0</v>
      </c>
      <c r="W107" s="15">
        <f t="shared" si="19"/>
        <v>0</v>
      </c>
      <c r="Y107" s="13">
        <v>510</v>
      </c>
      <c r="Z107" s="14">
        <v>0</v>
      </c>
      <c r="AA107" s="15">
        <v>0</v>
      </c>
      <c r="AB107" s="16">
        <f t="shared" si="20"/>
        <v>0</v>
      </c>
      <c r="AC107" s="15">
        <f t="shared" si="21"/>
        <v>0</v>
      </c>
      <c r="AE107" s="13">
        <v>510</v>
      </c>
      <c r="AF107" s="14">
        <v>0</v>
      </c>
      <c r="AG107" s="15">
        <v>0</v>
      </c>
      <c r="AH107" s="16">
        <f t="shared" si="22"/>
        <v>0</v>
      </c>
      <c r="AI107" s="15">
        <f t="shared" si="23"/>
        <v>0</v>
      </c>
    </row>
    <row r="108" spans="1:35" x14ac:dyDescent="0.25">
      <c r="A108" s="17">
        <v>535</v>
      </c>
      <c r="B108" s="18">
        <v>0</v>
      </c>
      <c r="C108" s="19">
        <v>246321.00000000006</v>
      </c>
      <c r="D108" s="20">
        <f t="shared" si="12"/>
        <v>9.1443431597367959E-3</v>
      </c>
      <c r="E108" s="19">
        <f t="shared" si="13"/>
        <v>6399923.3814227246</v>
      </c>
      <c r="G108" s="17">
        <v>535</v>
      </c>
      <c r="H108" s="18">
        <v>0</v>
      </c>
      <c r="I108" s="19">
        <v>0</v>
      </c>
      <c r="J108" s="20">
        <f t="shared" si="14"/>
        <v>0</v>
      </c>
      <c r="K108" s="19">
        <f t="shared" si="15"/>
        <v>0</v>
      </c>
      <c r="M108" s="17">
        <v>535</v>
      </c>
      <c r="N108" s="18">
        <v>0</v>
      </c>
      <c r="O108" s="19">
        <v>0</v>
      </c>
      <c r="P108" s="20">
        <f t="shared" si="16"/>
        <v>0</v>
      </c>
      <c r="Q108" s="19">
        <f t="shared" si="17"/>
        <v>0</v>
      </c>
      <c r="S108" s="17">
        <v>535</v>
      </c>
      <c r="T108" s="18">
        <v>0</v>
      </c>
      <c r="U108" s="19">
        <v>40855</v>
      </c>
      <c r="V108" s="20">
        <f t="shared" si="18"/>
        <v>1.3257264177935804E-2</v>
      </c>
      <c r="W108" s="19">
        <f t="shared" si="19"/>
        <v>1808611.5387034381</v>
      </c>
      <c r="Y108" s="17">
        <v>535</v>
      </c>
      <c r="Z108" s="18">
        <v>0</v>
      </c>
      <c r="AA108" s="19">
        <v>26456</v>
      </c>
      <c r="AB108" s="20">
        <f t="shared" si="20"/>
        <v>7.8693002206906525E-3</v>
      </c>
      <c r="AC108" s="19">
        <f t="shared" si="21"/>
        <v>1275819.3447450146</v>
      </c>
      <c r="AE108" s="17">
        <v>535</v>
      </c>
      <c r="AF108" s="18">
        <v>0</v>
      </c>
      <c r="AG108" s="19">
        <v>21392</v>
      </c>
      <c r="AH108" s="20">
        <f t="shared" si="22"/>
        <v>8.3278967716477869E-3</v>
      </c>
      <c r="AI108" s="19">
        <f t="shared" si="23"/>
        <v>520537.37036123086</v>
      </c>
    </row>
    <row r="109" spans="1:35" x14ac:dyDescent="0.25">
      <c r="A109" s="13">
        <v>536</v>
      </c>
      <c r="B109" s="14">
        <v>0</v>
      </c>
      <c r="C109" s="15">
        <v>357777.00000000006</v>
      </c>
      <c r="D109" s="16">
        <f t="shared" si="12"/>
        <v>1.3282000571048148E-2</v>
      </c>
      <c r="E109" s="15">
        <f t="shared" si="13"/>
        <v>9295778.2228688486</v>
      </c>
      <c r="G109" s="13">
        <v>536</v>
      </c>
      <c r="H109" s="14">
        <v>0</v>
      </c>
      <c r="I109" s="15">
        <v>0</v>
      </c>
      <c r="J109" s="16">
        <f t="shared" si="14"/>
        <v>0</v>
      </c>
      <c r="K109" s="15">
        <f t="shared" si="15"/>
        <v>0</v>
      </c>
      <c r="M109" s="13">
        <v>536</v>
      </c>
      <c r="N109" s="14">
        <v>0</v>
      </c>
      <c r="O109" s="15">
        <v>0</v>
      </c>
      <c r="P109" s="16">
        <f t="shared" si="16"/>
        <v>0</v>
      </c>
      <c r="Q109" s="15">
        <f t="shared" si="17"/>
        <v>0</v>
      </c>
      <c r="S109" s="13">
        <v>536</v>
      </c>
      <c r="T109" s="14">
        <v>0</v>
      </c>
      <c r="U109" s="15">
        <v>14756</v>
      </c>
      <c r="V109" s="16">
        <f t="shared" si="18"/>
        <v>4.7882557877767899E-3</v>
      </c>
      <c r="W109" s="15">
        <f t="shared" si="19"/>
        <v>653233.9215544716</v>
      </c>
      <c r="Y109" s="13">
        <v>536</v>
      </c>
      <c r="Z109" s="14">
        <v>0</v>
      </c>
      <c r="AA109" s="15">
        <v>0</v>
      </c>
      <c r="AB109" s="16">
        <f t="shared" si="20"/>
        <v>0</v>
      </c>
      <c r="AC109" s="15">
        <f t="shared" si="21"/>
        <v>0</v>
      </c>
      <c r="AE109" s="13">
        <v>536</v>
      </c>
      <c r="AF109" s="14">
        <v>0</v>
      </c>
      <c r="AG109" s="15">
        <v>0</v>
      </c>
      <c r="AH109" s="16">
        <f t="shared" si="22"/>
        <v>0</v>
      </c>
      <c r="AI109" s="15">
        <f t="shared" si="23"/>
        <v>0</v>
      </c>
    </row>
    <row r="110" spans="1:35" x14ac:dyDescent="0.25">
      <c r="A110" s="17">
        <v>537</v>
      </c>
      <c r="B110" s="18">
        <v>0</v>
      </c>
      <c r="C110" s="19">
        <v>202811</v>
      </c>
      <c r="D110" s="20">
        <f t="shared" si="12"/>
        <v>7.5290916347748619E-3</v>
      </c>
      <c r="E110" s="19">
        <f t="shared" si="13"/>
        <v>5269444.590228701</v>
      </c>
      <c r="G110" s="17">
        <v>537</v>
      </c>
      <c r="H110" s="18">
        <v>0</v>
      </c>
      <c r="I110" s="19">
        <v>0</v>
      </c>
      <c r="J110" s="20">
        <f t="shared" si="14"/>
        <v>0</v>
      </c>
      <c r="K110" s="19">
        <f t="shared" si="15"/>
        <v>0</v>
      </c>
      <c r="M110" s="17">
        <v>537</v>
      </c>
      <c r="N110" s="18">
        <v>0</v>
      </c>
      <c r="O110" s="19">
        <v>30039</v>
      </c>
      <c r="P110" s="20">
        <f t="shared" si="16"/>
        <v>5.7630071190670172E-3</v>
      </c>
      <c r="Q110" s="19">
        <f t="shared" si="17"/>
        <v>488300.93922484241</v>
      </c>
      <c r="S110" s="17">
        <v>537</v>
      </c>
      <c r="T110" s="18">
        <v>0</v>
      </c>
      <c r="U110" s="19">
        <v>0</v>
      </c>
      <c r="V110" s="20">
        <f t="shared" si="18"/>
        <v>0</v>
      </c>
      <c r="W110" s="19">
        <f t="shared" si="19"/>
        <v>0</v>
      </c>
      <c r="Y110" s="17">
        <v>537</v>
      </c>
      <c r="Z110" s="18">
        <v>0</v>
      </c>
      <c r="AA110" s="19">
        <v>64395</v>
      </c>
      <c r="AB110" s="20">
        <f t="shared" si="20"/>
        <v>1.9154202740829095E-2</v>
      </c>
      <c r="AC110" s="19">
        <f t="shared" si="21"/>
        <v>3105397.1388288178</v>
      </c>
      <c r="AE110" s="17">
        <v>537</v>
      </c>
      <c r="AF110" s="18">
        <v>0</v>
      </c>
      <c r="AG110" s="19">
        <v>39260</v>
      </c>
      <c r="AH110" s="20">
        <f t="shared" si="22"/>
        <v>1.5283901797629586E-2</v>
      </c>
      <c r="AI110" s="19">
        <f t="shared" si="23"/>
        <v>955324.28760199726</v>
      </c>
    </row>
    <row r="111" spans="1:35" x14ac:dyDescent="0.25">
      <c r="A111" s="13">
        <v>538</v>
      </c>
      <c r="B111" s="14">
        <v>0</v>
      </c>
      <c r="C111" s="15">
        <v>0</v>
      </c>
      <c r="D111" s="16">
        <f t="shared" si="12"/>
        <v>0</v>
      </c>
      <c r="E111" s="15">
        <f t="shared" si="13"/>
        <v>0</v>
      </c>
      <c r="G111" s="13">
        <v>538</v>
      </c>
      <c r="H111" s="14">
        <v>0</v>
      </c>
      <c r="I111" s="15">
        <v>0</v>
      </c>
      <c r="J111" s="16">
        <f t="shared" si="14"/>
        <v>0</v>
      </c>
      <c r="K111" s="15">
        <f t="shared" si="15"/>
        <v>0</v>
      </c>
      <c r="M111" s="13">
        <v>538</v>
      </c>
      <c r="N111" s="14">
        <v>0</v>
      </c>
      <c r="O111" s="15">
        <v>0</v>
      </c>
      <c r="P111" s="16">
        <f t="shared" si="16"/>
        <v>0</v>
      </c>
      <c r="Q111" s="15">
        <f t="shared" si="17"/>
        <v>0</v>
      </c>
      <c r="S111" s="13">
        <v>538</v>
      </c>
      <c r="T111" s="14">
        <v>0</v>
      </c>
      <c r="U111" s="15">
        <v>221195</v>
      </c>
      <c r="V111" s="16">
        <f t="shared" si="18"/>
        <v>7.1776784967286997E-2</v>
      </c>
      <c r="W111" s="15">
        <f t="shared" si="19"/>
        <v>9792089.8128382564</v>
      </c>
      <c r="Y111" s="13">
        <v>538</v>
      </c>
      <c r="Z111" s="14">
        <v>0</v>
      </c>
      <c r="AA111" s="15">
        <v>0</v>
      </c>
      <c r="AB111" s="16">
        <f t="shared" si="20"/>
        <v>0</v>
      </c>
      <c r="AC111" s="15">
        <f t="shared" si="21"/>
        <v>0</v>
      </c>
      <c r="AE111" s="13">
        <v>538</v>
      </c>
      <c r="AF111" s="14">
        <v>0</v>
      </c>
      <c r="AG111" s="15">
        <v>0</v>
      </c>
      <c r="AH111" s="16">
        <f t="shared" si="22"/>
        <v>0</v>
      </c>
      <c r="AI111" s="15">
        <f t="shared" si="23"/>
        <v>0</v>
      </c>
    </row>
    <row r="112" spans="1:35" x14ac:dyDescent="0.25">
      <c r="A112" s="17">
        <v>539</v>
      </c>
      <c r="B112" s="18">
        <v>0</v>
      </c>
      <c r="C112" s="19">
        <v>138618</v>
      </c>
      <c r="D112" s="20">
        <f t="shared" si="12"/>
        <v>5.1460109374206614E-3</v>
      </c>
      <c r="E112" s="19">
        <f t="shared" si="13"/>
        <v>3601579.1560039739</v>
      </c>
      <c r="G112" s="17">
        <v>539</v>
      </c>
      <c r="H112" s="18">
        <v>0</v>
      </c>
      <c r="I112" s="19">
        <v>0</v>
      </c>
      <c r="J112" s="20">
        <f t="shared" si="14"/>
        <v>0</v>
      </c>
      <c r="K112" s="19">
        <f t="shared" si="15"/>
        <v>0</v>
      </c>
      <c r="M112" s="17">
        <v>539</v>
      </c>
      <c r="N112" s="18">
        <v>0</v>
      </c>
      <c r="O112" s="19">
        <v>0</v>
      </c>
      <c r="P112" s="20">
        <f t="shared" si="16"/>
        <v>0</v>
      </c>
      <c r="Q112" s="19">
        <f t="shared" si="17"/>
        <v>0</v>
      </c>
      <c r="S112" s="17">
        <v>539</v>
      </c>
      <c r="T112" s="18">
        <v>0</v>
      </c>
      <c r="U112" s="19">
        <v>0</v>
      </c>
      <c r="V112" s="20">
        <f t="shared" si="18"/>
        <v>0</v>
      </c>
      <c r="W112" s="19">
        <f t="shared" si="19"/>
        <v>0</v>
      </c>
      <c r="Y112" s="17">
        <v>539</v>
      </c>
      <c r="Z112" s="18">
        <v>0</v>
      </c>
      <c r="AA112" s="19">
        <v>0</v>
      </c>
      <c r="AB112" s="20">
        <f t="shared" si="20"/>
        <v>0</v>
      </c>
      <c r="AC112" s="19">
        <f t="shared" si="21"/>
        <v>0</v>
      </c>
      <c r="AE112" s="17">
        <v>539</v>
      </c>
      <c r="AF112" s="18">
        <v>0</v>
      </c>
      <c r="AG112" s="19">
        <v>0</v>
      </c>
      <c r="AH112" s="20">
        <f t="shared" si="22"/>
        <v>0</v>
      </c>
      <c r="AI112" s="19">
        <f t="shared" si="23"/>
        <v>0</v>
      </c>
    </row>
    <row r="113" spans="1:40" x14ac:dyDescent="0.25">
      <c r="A113" s="13">
        <v>540</v>
      </c>
      <c r="B113" s="14">
        <v>0</v>
      </c>
      <c r="C113" s="15">
        <v>0</v>
      </c>
      <c r="D113" s="16">
        <f t="shared" si="12"/>
        <v>0</v>
      </c>
      <c r="E113" s="15">
        <f t="shared" si="13"/>
        <v>0</v>
      </c>
      <c r="G113" s="13">
        <v>540</v>
      </c>
      <c r="H113" s="14">
        <v>0</v>
      </c>
      <c r="I113" s="15">
        <v>0</v>
      </c>
      <c r="J113" s="16">
        <f t="shared" si="14"/>
        <v>0</v>
      </c>
      <c r="K113" s="15">
        <f t="shared" si="15"/>
        <v>0</v>
      </c>
      <c r="M113" s="13">
        <v>540</v>
      </c>
      <c r="N113" s="14">
        <v>0</v>
      </c>
      <c r="O113" s="15">
        <v>0</v>
      </c>
      <c r="P113" s="16">
        <f t="shared" si="16"/>
        <v>0</v>
      </c>
      <c r="Q113" s="15">
        <f t="shared" si="17"/>
        <v>0</v>
      </c>
      <c r="S113" s="13">
        <v>540</v>
      </c>
      <c r="T113" s="14">
        <v>0</v>
      </c>
      <c r="U113" s="15">
        <v>0</v>
      </c>
      <c r="V113" s="16">
        <f t="shared" si="18"/>
        <v>0</v>
      </c>
      <c r="W113" s="15">
        <f t="shared" si="19"/>
        <v>0</v>
      </c>
      <c r="Y113" s="13">
        <v>540</v>
      </c>
      <c r="Z113" s="14">
        <v>0</v>
      </c>
      <c r="AA113" s="15">
        <v>0</v>
      </c>
      <c r="AB113" s="16">
        <f t="shared" si="20"/>
        <v>0</v>
      </c>
      <c r="AC113" s="15">
        <f t="shared" si="21"/>
        <v>0</v>
      </c>
      <c r="AE113" s="13">
        <v>540</v>
      </c>
      <c r="AF113" s="14">
        <v>0</v>
      </c>
      <c r="AG113" s="15">
        <v>0</v>
      </c>
      <c r="AH113" s="16">
        <f t="shared" si="22"/>
        <v>0</v>
      </c>
      <c r="AI113" s="15">
        <f t="shared" si="23"/>
        <v>0</v>
      </c>
    </row>
    <row r="114" spans="1:40" x14ac:dyDescent="0.25">
      <c r="A114" s="21" t="s">
        <v>17</v>
      </c>
      <c r="B114" s="22"/>
      <c r="C114" s="23">
        <f>SUM(C83:C113)</f>
        <v>26936981.224039059</v>
      </c>
      <c r="D114" s="24">
        <f>SUM(D83:D113)</f>
        <v>1.0000000000000002</v>
      </c>
      <c r="E114" s="23">
        <f>SUM(E83:E113)</f>
        <v>699877866.52649343</v>
      </c>
      <c r="G114" s="21" t="s">
        <v>17</v>
      </c>
      <c r="H114" s="22"/>
      <c r="I114" s="23">
        <f>SUM(I83:I113)</f>
        <v>1253301.1774562327</v>
      </c>
      <c r="J114" s="24">
        <f>SUM(J83:J113)</f>
        <v>1</v>
      </c>
      <c r="K114" s="23">
        <f>SUM(K83:K113)</f>
        <v>63830290.123085916</v>
      </c>
      <c r="M114" s="21" t="s">
        <v>17</v>
      </c>
      <c r="N114" s="22"/>
      <c r="O114" s="23">
        <f>SUM(O83:O113)</f>
        <v>5212382.9416443724</v>
      </c>
      <c r="P114" s="24">
        <f>SUM(P83:P113)</f>
        <v>1</v>
      </c>
      <c r="Q114" s="23">
        <f>SUM(Q83:Q113)</f>
        <v>84730233.563184336</v>
      </c>
      <c r="S114" s="21" t="s">
        <v>17</v>
      </c>
      <c r="T114" s="22"/>
      <c r="U114" s="23">
        <f>SUM(U83:U113)</f>
        <v>3081706.7120073973</v>
      </c>
      <c r="V114" s="24">
        <f>SUM(V83:V113)</f>
        <v>1</v>
      </c>
      <c r="W114" s="23">
        <f>SUM(W83:W113)</f>
        <v>136424190.87593716</v>
      </c>
      <c r="Y114" s="21" t="s">
        <v>17</v>
      </c>
      <c r="Z114" s="22"/>
      <c r="AA114" s="23">
        <f>SUM(AA83:AA113)</f>
        <v>3361925.3628727458</v>
      </c>
      <c r="AB114" s="24">
        <f>SUM(AB83:AB113)</f>
        <v>0.99999999999999989</v>
      </c>
      <c r="AC114" s="23">
        <f>SUM(AC83:AC113)</f>
        <v>162126149.58958083</v>
      </c>
      <c r="AE114" s="21" t="s">
        <v>17</v>
      </c>
      <c r="AF114" s="22"/>
      <c r="AG114" s="23">
        <f>SUM(AG83:AG113)</f>
        <v>2568715.7978265025</v>
      </c>
      <c r="AH114" s="24">
        <f>SUM(AH83:AH113)</f>
        <v>1</v>
      </c>
      <c r="AI114" s="23">
        <f>SUM(AI83:AI113)</f>
        <v>62505262.088909835</v>
      </c>
    </row>
    <row r="116" spans="1:40" x14ac:dyDescent="0.25">
      <c r="A116" t="str">
        <f>"6. Attribution combinée de l'accès et de la capacité"</f>
        <v>6. Attribution combinée de l'accès et de la capacité</v>
      </c>
      <c r="G116" t="str">
        <f>"6. Attribution combinée de l'accès et de la capacité"</f>
        <v>6. Attribution combinée de l'accès et de la capacité</v>
      </c>
      <c r="M116" t="str">
        <f>"6. Attribution combinée de l'accès et de la capacité"</f>
        <v>6. Attribution combinée de l'accès et de la capacité</v>
      </c>
      <c r="S116" t="str">
        <f>"6. Attribution combinée de l'accès et de la capacité"</f>
        <v>6. Attribution combinée de l'accès et de la capacité</v>
      </c>
      <c r="Y116" t="str">
        <f>"6. Attribution combinée de l'accès et de la capacité"</f>
        <v>6. Attribution combinée de l'accès et de la capacité</v>
      </c>
      <c r="AE116" t="str">
        <f>"6. Attribution combinée de l'accès et de la capacité"</f>
        <v>6. Attribution combinée de l'accès et de la capacité</v>
      </c>
    </row>
    <row r="117" spans="1:40" x14ac:dyDescent="0.25">
      <c r="A117" s="12" t="s">
        <v>21</v>
      </c>
      <c r="B117" s="12"/>
      <c r="C117" s="12" t="s">
        <v>26</v>
      </c>
      <c r="D117" s="12" t="s">
        <v>28</v>
      </c>
      <c r="G117" s="12" t="s">
        <v>21</v>
      </c>
      <c r="H117" s="12"/>
      <c r="I117" s="12" t="s">
        <v>26</v>
      </c>
      <c r="J117" s="12" t="s">
        <v>28</v>
      </c>
      <c r="M117" s="12" t="s">
        <v>21</v>
      </c>
      <c r="N117" s="12"/>
      <c r="O117" s="12" t="s">
        <v>26</v>
      </c>
      <c r="P117" s="12" t="s">
        <v>28</v>
      </c>
      <c r="S117" s="12" t="s">
        <v>21</v>
      </c>
      <c r="T117" s="12"/>
      <c r="U117" s="12" t="s">
        <v>26</v>
      </c>
      <c r="V117" s="12" t="s">
        <v>28</v>
      </c>
      <c r="Y117" s="12" t="s">
        <v>21</v>
      </c>
      <c r="Z117" s="12"/>
      <c r="AA117" s="12" t="s">
        <v>26</v>
      </c>
      <c r="AB117" s="12" t="s">
        <v>28</v>
      </c>
      <c r="AE117" s="12" t="s">
        <v>21</v>
      </c>
      <c r="AF117" s="12"/>
      <c r="AG117" s="12" t="s">
        <v>26</v>
      </c>
      <c r="AH117" s="12" t="s">
        <v>28</v>
      </c>
    </row>
    <row r="118" spans="1:40" ht="15.75" x14ac:dyDescent="0.3">
      <c r="A118" s="13" t="s">
        <v>23</v>
      </c>
      <c r="B118" s="14">
        <v>365</v>
      </c>
      <c r="C118" s="16">
        <f>D48*D$44+D83*E$44</f>
        <v>4.1999578359355083E-2</v>
      </c>
      <c r="D118" s="27">
        <f>C118*D$41</f>
        <v>64797124.026196703</v>
      </c>
      <c r="G118" s="13" t="s">
        <v>23</v>
      </c>
      <c r="H118" s="14">
        <v>365</v>
      </c>
      <c r="I118" s="16">
        <f>J48*J$44+J83*K$44</f>
        <v>2.0108607583011716E-2</v>
      </c>
      <c r="J118" s="27">
        <f>I118*J$41</f>
        <v>2349793.5764121274</v>
      </c>
      <c r="M118" s="13" t="s">
        <v>23</v>
      </c>
      <c r="N118" s="14">
        <v>365</v>
      </c>
      <c r="O118" s="16">
        <f>P48*P$44+P83*Q$44</f>
        <v>2.3873057618219746E-2</v>
      </c>
      <c r="P118" s="27">
        <f>O118*P$41</f>
        <v>3740176.2913929545</v>
      </c>
      <c r="S118" s="13" t="s">
        <v>23</v>
      </c>
      <c r="T118" s="14">
        <v>365</v>
      </c>
      <c r="U118" s="16">
        <f>V48*V$44+V83*W$44</f>
        <v>2.1872817040413047E-2</v>
      </c>
      <c r="V118" s="27">
        <f>U118*V$41</f>
        <v>6997989.5815610429</v>
      </c>
      <c r="Y118" s="13" t="s">
        <v>23</v>
      </c>
      <c r="Z118" s="14">
        <v>365</v>
      </c>
      <c r="AA118" s="16">
        <f>AB48*AB$44+AB83*AC$44</f>
        <v>1.4474055458251615E-2</v>
      </c>
      <c r="AB118" s="27">
        <f>AA118*AB$41</f>
        <v>3940110.8285234589</v>
      </c>
      <c r="AE118" s="13" t="s">
        <v>23</v>
      </c>
      <c r="AF118" s="14">
        <v>365</v>
      </c>
      <c r="AG118" s="16">
        <f>AH48*AH$44+AH83*AI$44</f>
        <v>1.7809735275674039E-2</v>
      </c>
      <c r="AH118" s="27">
        <f>AG118*AH$41</f>
        <v>2244817.5014255638</v>
      </c>
      <c r="AK118" s="29"/>
      <c r="AL118" s="30"/>
      <c r="AM118" s="30"/>
      <c r="AN118" s="30"/>
    </row>
    <row r="119" spans="1:40" ht="15.75" x14ac:dyDescent="0.3">
      <c r="A119" s="17" t="s">
        <v>23</v>
      </c>
      <c r="B119" s="18">
        <v>1095</v>
      </c>
      <c r="C119" s="20">
        <f t="shared" ref="C119:C148" si="24">D49*D$44+D84*E$44</f>
        <v>6.0135898342571964E-2</v>
      </c>
      <c r="D119" s="28">
        <f t="shared" ref="D119:D148" si="25">C119*D$41</f>
        <v>92777913.863567322</v>
      </c>
      <c r="G119" s="17" t="s">
        <v>23</v>
      </c>
      <c r="H119" s="18">
        <v>1095</v>
      </c>
      <c r="I119" s="20">
        <f t="shared" ref="I119:I148" si="26">J49*J$44+J84*K$44</f>
        <v>3.462017677746862E-2</v>
      </c>
      <c r="J119" s="28">
        <f t="shared" ref="J119:J148" si="27">I119*J$41</f>
        <v>4045544.609198845</v>
      </c>
      <c r="M119" s="17" t="s">
        <v>23</v>
      </c>
      <c r="N119" s="18">
        <v>1095</v>
      </c>
      <c r="O119" s="20">
        <f t="shared" ref="O119:O148" si="28">P49*P$44+P84*Q$44</f>
        <v>3.2028937147267234E-2</v>
      </c>
      <c r="P119" s="28">
        <f t="shared" ref="P119:P148" si="29">O119*P$41</f>
        <v>5017952.592101071</v>
      </c>
      <c r="S119" s="17" t="s">
        <v>23</v>
      </c>
      <c r="T119" s="18">
        <v>1095</v>
      </c>
      <c r="U119" s="20">
        <f t="shared" ref="U119:U148" si="30">V49*V$44+V84*W$44</f>
        <v>3.6785590377015995E-2</v>
      </c>
      <c r="V119" s="28">
        <f t="shared" ref="V119:V148" si="31">U119*V$41</f>
        <v>11769182.622169862</v>
      </c>
      <c r="Y119" s="17" t="s">
        <v>23</v>
      </c>
      <c r="Z119" s="18">
        <v>1095</v>
      </c>
      <c r="AA119" s="20">
        <f t="shared" ref="AA119:AA148" si="32">AB49*AB$44+AB84*AC$44</f>
        <v>4.8753819054103253E-2</v>
      </c>
      <c r="AB119" s="28">
        <f t="shared" ref="AB119:AB148" si="33">AA119*AB$41</f>
        <v>13271708.882214662</v>
      </c>
      <c r="AE119" s="17" t="s">
        <v>23</v>
      </c>
      <c r="AF119" s="18">
        <v>1095</v>
      </c>
      <c r="AG119" s="20">
        <f t="shared" ref="AG119:AG148" si="34">AH49*AH$44+AH84*AI$44</f>
        <v>3.9983278797002871E-2</v>
      </c>
      <c r="AH119" s="28">
        <f t="shared" ref="AH119:AH148" si="35">AG119*AH$41</f>
        <v>5039668.6204810962</v>
      </c>
      <c r="AK119" s="29"/>
      <c r="AL119" s="30"/>
      <c r="AM119" s="30"/>
      <c r="AN119" s="30"/>
    </row>
    <row r="120" spans="1:40" ht="15.75" x14ac:dyDescent="0.3">
      <c r="A120" s="13" t="s">
        <v>23</v>
      </c>
      <c r="B120" s="14">
        <v>3650</v>
      </c>
      <c r="C120" s="16">
        <f t="shared" si="24"/>
        <v>0.2973296694142149</v>
      </c>
      <c r="D120" s="27">
        <f t="shared" si="25"/>
        <v>458721449.5549708</v>
      </c>
      <c r="G120" s="13" t="s">
        <v>23</v>
      </c>
      <c r="H120" s="14">
        <v>3650</v>
      </c>
      <c r="I120" s="16">
        <f t="shared" si="26"/>
        <v>0.25299683913400955</v>
      </c>
      <c r="J120" s="27">
        <f t="shared" si="27"/>
        <v>29563973.785629451</v>
      </c>
      <c r="M120" s="13" t="s">
        <v>23</v>
      </c>
      <c r="N120" s="14">
        <v>3650</v>
      </c>
      <c r="O120" s="16">
        <f t="shared" si="28"/>
        <v>0.19252002646045865</v>
      </c>
      <c r="P120" s="27">
        <f t="shared" si="29"/>
        <v>30161986.373970296</v>
      </c>
      <c r="S120" s="13" t="s">
        <v>23</v>
      </c>
      <c r="T120" s="14">
        <v>3650</v>
      </c>
      <c r="U120" s="16">
        <f t="shared" si="30"/>
        <v>0.15886961175726549</v>
      </c>
      <c r="V120" s="27">
        <f t="shared" si="31"/>
        <v>50828747.200227894</v>
      </c>
      <c r="Y120" s="13" t="s">
        <v>23</v>
      </c>
      <c r="Z120" s="14">
        <v>3650</v>
      </c>
      <c r="AA120" s="16">
        <f t="shared" si="32"/>
        <v>0.10434889085220191</v>
      </c>
      <c r="AB120" s="27">
        <f t="shared" si="33"/>
        <v>28405735.764732063</v>
      </c>
      <c r="AE120" s="13" t="s">
        <v>23</v>
      </c>
      <c r="AF120" s="14">
        <v>3650</v>
      </c>
      <c r="AG120" s="16">
        <f t="shared" si="34"/>
        <v>0.15869729569878052</v>
      </c>
      <c r="AH120" s="27">
        <f t="shared" si="35"/>
        <v>20002906.348648556</v>
      </c>
      <c r="AK120" s="29"/>
      <c r="AL120" s="30"/>
      <c r="AM120" s="30"/>
      <c r="AN120" s="30"/>
    </row>
    <row r="121" spans="1:40" ht="15.75" x14ac:dyDescent="0.3">
      <c r="A121" s="17" t="s">
        <v>23</v>
      </c>
      <c r="B121" s="18">
        <v>10950</v>
      </c>
      <c r="C121" s="20">
        <f t="shared" si="24"/>
        <v>0.11329324943631937</v>
      </c>
      <c r="D121" s="28">
        <f t="shared" si="25"/>
        <v>174789296.03160784</v>
      </c>
      <c r="G121" s="17" t="s">
        <v>23</v>
      </c>
      <c r="H121" s="18">
        <v>10950</v>
      </c>
      <c r="I121" s="20">
        <f t="shared" si="26"/>
        <v>0.10976145131815106</v>
      </c>
      <c r="J121" s="28">
        <f t="shared" si="27"/>
        <v>12826186.605926841</v>
      </c>
      <c r="M121" s="17" t="s">
        <v>23</v>
      </c>
      <c r="N121" s="18">
        <v>10950</v>
      </c>
      <c r="O121" s="20">
        <f t="shared" si="28"/>
        <v>0.12231900323149224</v>
      </c>
      <c r="P121" s="28">
        <f t="shared" si="29"/>
        <v>19163638.07223792</v>
      </c>
      <c r="S121" s="17" t="s">
        <v>23</v>
      </c>
      <c r="T121" s="18">
        <v>10950</v>
      </c>
      <c r="U121" s="20">
        <f t="shared" si="30"/>
        <v>0.16942084427925452</v>
      </c>
      <c r="V121" s="28">
        <f t="shared" si="31"/>
        <v>54204508.773375168</v>
      </c>
      <c r="Y121" s="17" t="s">
        <v>23</v>
      </c>
      <c r="Z121" s="18">
        <v>10950</v>
      </c>
      <c r="AA121" s="20">
        <f t="shared" si="32"/>
        <v>0.12224794049486369</v>
      </c>
      <c r="AB121" s="28">
        <f t="shared" si="33"/>
        <v>33278194.594308052</v>
      </c>
      <c r="AE121" s="17" t="s">
        <v>23</v>
      </c>
      <c r="AF121" s="18">
        <v>10950</v>
      </c>
      <c r="AG121" s="20">
        <f t="shared" si="34"/>
        <v>0.13886913988692662</v>
      </c>
      <c r="AH121" s="28">
        <f t="shared" si="35"/>
        <v>17503678.229955584</v>
      </c>
      <c r="AK121" s="29"/>
      <c r="AL121" s="30"/>
      <c r="AM121" s="30"/>
      <c r="AN121" s="30"/>
    </row>
    <row r="122" spans="1:40" ht="15.75" x14ac:dyDescent="0.3">
      <c r="A122" s="13" t="s">
        <v>23</v>
      </c>
      <c r="B122" s="14">
        <v>36500</v>
      </c>
      <c r="C122" s="16">
        <f t="shared" si="24"/>
        <v>0.10327415247124686</v>
      </c>
      <c r="D122" s="27">
        <f t="shared" si="25"/>
        <v>159331791.5985499</v>
      </c>
      <c r="G122" s="13" t="s">
        <v>23</v>
      </c>
      <c r="H122" s="14">
        <v>36500</v>
      </c>
      <c r="I122" s="16">
        <f t="shared" si="26"/>
        <v>5.7791254613538665E-2</v>
      </c>
      <c r="J122" s="27">
        <f t="shared" si="27"/>
        <v>6753203.487764922</v>
      </c>
      <c r="M122" s="13" t="s">
        <v>23</v>
      </c>
      <c r="N122" s="14">
        <v>36500</v>
      </c>
      <c r="O122" s="16">
        <f t="shared" si="28"/>
        <v>7.2312850989419947E-2</v>
      </c>
      <c r="P122" s="27">
        <f t="shared" si="29"/>
        <v>11329206.972936921</v>
      </c>
      <c r="S122" s="13" t="s">
        <v>23</v>
      </c>
      <c r="T122" s="14">
        <v>36500</v>
      </c>
      <c r="U122" s="16">
        <f t="shared" si="30"/>
        <v>0.17871791983474464</v>
      </c>
      <c r="V122" s="27">
        <f t="shared" si="31"/>
        <v>57179015.338126145</v>
      </c>
      <c r="Y122" s="13" t="s">
        <v>23</v>
      </c>
      <c r="Z122" s="14">
        <v>36500</v>
      </c>
      <c r="AA122" s="16">
        <f t="shared" si="32"/>
        <v>0.15279342631639165</v>
      </c>
      <c r="AB122" s="27">
        <f t="shared" si="33"/>
        <v>41593251.821707264</v>
      </c>
      <c r="AE122" s="13" t="s">
        <v>23</v>
      </c>
      <c r="AF122" s="14">
        <v>36500</v>
      </c>
      <c r="AG122" s="16">
        <f t="shared" si="34"/>
        <v>0.11850069495935844</v>
      </c>
      <c r="AH122" s="27">
        <f t="shared" si="35"/>
        <v>14936349.690677376</v>
      </c>
      <c r="AK122" s="29"/>
      <c r="AL122" s="30"/>
      <c r="AM122" s="30"/>
      <c r="AN122" s="30"/>
    </row>
    <row r="123" spans="1:40" ht="15.75" x14ac:dyDescent="0.3">
      <c r="A123" s="17" t="s">
        <v>23</v>
      </c>
      <c r="B123" s="18">
        <v>109500</v>
      </c>
      <c r="C123" s="20">
        <f t="shared" si="24"/>
        <v>9.1183376564767188E-2</v>
      </c>
      <c r="D123" s="28">
        <f t="shared" si="25"/>
        <v>140678092.28562319</v>
      </c>
      <c r="G123" s="17" t="s">
        <v>23</v>
      </c>
      <c r="H123" s="18">
        <v>109500</v>
      </c>
      <c r="I123" s="20">
        <f t="shared" si="26"/>
        <v>3.8127640378890978E-2</v>
      </c>
      <c r="J123" s="28">
        <f t="shared" si="27"/>
        <v>4455409.658586178</v>
      </c>
      <c r="M123" s="17" t="s">
        <v>23</v>
      </c>
      <c r="N123" s="18">
        <v>109500</v>
      </c>
      <c r="O123" s="20">
        <f t="shared" si="28"/>
        <v>3.8516794409662068E-2</v>
      </c>
      <c r="P123" s="28">
        <f t="shared" si="29"/>
        <v>6034400.9374622172</v>
      </c>
      <c r="S123" s="17" t="s">
        <v>23</v>
      </c>
      <c r="T123" s="18">
        <v>109500</v>
      </c>
      <c r="U123" s="20">
        <f t="shared" si="30"/>
        <v>0.1013085591863775</v>
      </c>
      <c r="V123" s="28">
        <f t="shared" si="31"/>
        <v>32412662.731066398</v>
      </c>
      <c r="Y123" s="17" t="s">
        <v>23</v>
      </c>
      <c r="Z123" s="18">
        <v>109500</v>
      </c>
      <c r="AA123" s="20">
        <f t="shared" si="32"/>
        <v>0.109846850823697</v>
      </c>
      <c r="AB123" s="28">
        <f t="shared" si="33"/>
        <v>29902384.142303847</v>
      </c>
      <c r="AE123" s="17" t="s">
        <v>23</v>
      </c>
      <c r="AF123" s="18">
        <v>109500</v>
      </c>
      <c r="AG123" s="20">
        <f t="shared" si="34"/>
        <v>5.7958000104482169E-2</v>
      </c>
      <c r="AH123" s="28">
        <f t="shared" si="35"/>
        <v>7305281.6882614875</v>
      </c>
      <c r="AK123" s="29"/>
      <c r="AL123" s="30"/>
      <c r="AM123" s="30"/>
      <c r="AN123" s="30"/>
    </row>
    <row r="124" spans="1:40" ht="15.75" x14ac:dyDescent="0.3">
      <c r="A124" s="13" t="s">
        <v>23</v>
      </c>
      <c r="B124" s="14">
        <v>365000</v>
      </c>
      <c r="C124" s="16">
        <f t="shared" si="24"/>
        <v>5.4035328721052669E-2</v>
      </c>
      <c r="D124" s="27">
        <f t="shared" si="25"/>
        <v>83365929.69996956</v>
      </c>
      <c r="G124" s="13" t="s">
        <v>23</v>
      </c>
      <c r="H124" s="14">
        <v>365000</v>
      </c>
      <c r="I124" s="16">
        <f t="shared" si="26"/>
        <v>2.2239909332384254E-2</v>
      </c>
      <c r="J124" s="27">
        <f t="shared" si="27"/>
        <v>2598847.0794653427</v>
      </c>
      <c r="M124" s="13" t="s">
        <v>23</v>
      </c>
      <c r="N124" s="14">
        <v>365000</v>
      </c>
      <c r="O124" s="16">
        <f t="shared" si="28"/>
        <v>1.3420868720201201E-2</v>
      </c>
      <c r="P124" s="27">
        <f t="shared" si="29"/>
        <v>2102638.7067773128</v>
      </c>
      <c r="S124" s="13" t="s">
        <v>23</v>
      </c>
      <c r="T124" s="14">
        <v>365000</v>
      </c>
      <c r="U124" s="16">
        <f t="shared" si="30"/>
        <v>4.1090436466642538E-2</v>
      </c>
      <c r="V124" s="27">
        <f t="shared" si="31"/>
        <v>13146475.178029025</v>
      </c>
      <c r="Y124" s="13" t="s">
        <v>23</v>
      </c>
      <c r="Z124" s="14">
        <v>365000</v>
      </c>
      <c r="AA124" s="16">
        <f t="shared" si="32"/>
        <v>5.7519937140173567E-2</v>
      </c>
      <c r="AB124" s="27">
        <f t="shared" si="33"/>
        <v>15658011.525220644</v>
      </c>
      <c r="AE124" s="13" t="s">
        <v>23</v>
      </c>
      <c r="AF124" s="14">
        <v>365000</v>
      </c>
      <c r="AG124" s="16">
        <f t="shared" si="34"/>
        <v>2.0817325759903152E-2</v>
      </c>
      <c r="AH124" s="27">
        <f t="shared" si="35"/>
        <v>2623907.4570938111</v>
      </c>
      <c r="AK124" s="29"/>
      <c r="AL124" s="30"/>
      <c r="AM124" s="30"/>
      <c r="AN124" s="30"/>
    </row>
    <row r="125" spans="1:40" ht="15.75" x14ac:dyDescent="0.3">
      <c r="A125" s="17" t="s">
        <v>23</v>
      </c>
      <c r="B125" s="18">
        <v>1095000</v>
      </c>
      <c r="C125" s="20">
        <f t="shared" si="24"/>
        <v>2.2382730302454312E-2</v>
      </c>
      <c r="D125" s="28">
        <f t="shared" si="25"/>
        <v>34532169.324266367</v>
      </c>
      <c r="G125" s="17" t="s">
        <v>23</v>
      </c>
      <c r="H125" s="18">
        <v>1095000</v>
      </c>
      <c r="I125" s="20">
        <f t="shared" si="26"/>
        <v>7.9095197263299079E-3</v>
      </c>
      <c r="J125" s="28">
        <f t="shared" si="27"/>
        <v>924267.80763958755</v>
      </c>
      <c r="M125" s="17" t="s">
        <v>23</v>
      </c>
      <c r="N125" s="18">
        <v>1095000</v>
      </c>
      <c r="O125" s="20">
        <f t="shared" si="28"/>
        <v>2.825601122389252E-3</v>
      </c>
      <c r="P125" s="28">
        <f t="shared" si="29"/>
        <v>442685.07603433222</v>
      </c>
      <c r="S125" s="17" t="s">
        <v>23</v>
      </c>
      <c r="T125" s="18">
        <v>1095000</v>
      </c>
      <c r="U125" s="20">
        <f t="shared" si="30"/>
        <v>8.5181330744911396E-3</v>
      </c>
      <c r="V125" s="28">
        <f t="shared" si="31"/>
        <v>2725291.6896576323</v>
      </c>
      <c r="Y125" s="17" t="s">
        <v>23</v>
      </c>
      <c r="Z125" s="18">
        <v>1095000</v>
      </c>
      <c r="AA125" s="20">
        <f t="shared" si="32"/>
        <v>1.8342153451026966E-2</v>
      </c>
      <c r="AB125" s="28">
        <f t="shared" si="33"/>
        <v>4993080.0416844683</v>
      </c>
      <c r="AE125" s="17" t="s">
        <v>23</v>
      </c>
      <c r="AF125" s="18">
        <v>1095000</v>
      </c>
      <c r="AG125" s="20">
        <f t="shared" si="34"/>
        <v>2.8396019367775758E-3</v>
      </c>
      <c r="AH125" s="28">
        <f t="shared" si="35"/>
        <v>357915.93901268585</v>
      </c>
      <c r="AK125" s="29"/>
      <c r="AL125" s="30"/>
      <c r="AM125" s="30"/>
      <c r="AN125" s="30"/>
    </row>
    <row r="126" spans="1:40" ht="15.75" x14ac:dyDescent="0.3">
      <c r="A126" s="13" t="s">
        <v>23</v>
      </c>
      <c r="B126" s="14">
        <v>3650000</v>
      </c>
      <c r="C126" s="16">
        <f t="shared" si="24"/>
        <v>8.3625753543553772E-3</v>
      </c>
      <c r="D126" s="27">
        <f t="shared" si="25"/>
        <v>12901816.008204846</v>
      </c>
      <c r="G126" s="13" t="s">
        <v>23</v>
      </c>
      <c r="H126" s="14">
        <v>3650000</v>
      </c>
      <c r="I126" s="16">
        <f t="shared" si="26"/>
        <v>7.6948265740014584E-3</v>
      </c>
      <c r="J126" s="27">
        <f t="shared" si="27"/>
        <v>899179.8154373198</v>
      </c>
      <c r="M126" s="13" t="s">
        <v>23</v>
      </c>
      <c r="N126" s="14">
        <v>3650000</v>
      </c>
      <c r="O126" s="16">
        <f t="shared" si="28"/>
        <v>3.2055262176976392E-3</v>
      </c>
      <c r="P126" s="27">
        <f t="shared" si="29"/>
        <v>502207.69172530057</v>
      </c>
      <c r="S126" s="13" t="s">
        <v>23</v>
      </c>
      <c r="T126" s="14">
        <v>3650000</v>
      </c>
      <c r="U126" s="16">
        <f t="shared" si="30"/>
        <v>3.4717956688926151E-3</v>
      </c>
      <c r="V126" s="27">
        <f t="shared" si="31"/>
        <v>1110766.3852959506</v>
      </c>
      <c r="Y126" s="13" t="s">
        <v>23</v>
      </c>
      <c r="Z126" s="14">
        <v>3650000</v>
      </c>
      <c r="AA126" s="16">
        <f t="shared" si="32"/>
        <v>5.774926714779443E-4</v>
      </c>
      <c r="AB126" s="27">
        <f t="shared" si="33"/>
        <v>157204.39477700071</v>
      </c>
      <c r="AE126" s="13" t="s">
        <v>23</v>
      </c>
      <c r="AF126" s="14">
        <v>3650000</v>
      </c>
      <c r="AG126" s="16">
        <f t="shared" si="34"/>
        <v>2.1380606922235537E-4</v>
      </c>
      <c r="AH126" s="27">
        <f t="shared" si="35"/>
        <v>26949.058965346365</v>
      </c>
      <c r="AK126" s="29"/>
      <c r="AL126" s="30"/>
      <c r="AM126" s="30"/>
      <c r="AN126" s="30"/>
    </row>
    <row r="127" spans="1:40" ht="15.75" x14ac:dyDescent="0.3">
      <c r="A127" s="17" t="s">
        <v>23</v>
      </c>
      <c r="B127" s="18">
        <v>10950000</v>
      </c>
      <c r="C127" s="20">
        <f t="shared" si="24"/>
        <v>3.1846738185243588E-3</v>
      </c>
      <c r="D127" s="28">
        <f t="shared" si="25"/>
        <v>4913328.0014450364</v>
      </c>
      <c r="G127" s="17" t="s">
        <v>23</v>
      </c>
      <c r="H127" s="18">
        <v>10950000</v>
      </c>
      <c r="I127" s="20">
        <f t="shared" si="26"/>
        <v>1.874587680272417E-2</v>
      </c>
      <c r="J127" s="28">
        <f t="shared" si="27"/>
        <v>2190551.5194631414</v>
      </c>
      <c r="M127" s="17" t="s">
        <v>23</v>
      </c>
      <c r="N127" s="18">
        <v>10950000</v>
      </c>
      <c r="O127" s="20">
        <f t="shared" si="28"/>
        <v>0</v>
      </c>
      <c r="P127" s="28">
        <f t="shared" si="29"/>
        <v>0</v>
      </c>
      <c r="S127" s="17" t="s">
        <v>23</v>
      </c>
      <c r="T127" s="18">
        <v>10950000</v>
      </c>
      <c r="U127" s="20">
        <f t="shared" si="30"/>
        <v>0</v>
      </c>
      <c r="V127" s="28">
        <f t="shared" si="31"/>
        <v>0</v>
      </c>
      <c r="Y127" s="17" t="s">
        <v>23</v>
      </c>
      <c r="Z127" s="18">
        <v>10950000</v>
      </c>
      <c r="AA127" s="20">
        <f t="shared" si="32"/>
        <v>0</v>
      </c>
      <c r="AB127" s="28">
        <f t="shared" si="33"/>
        <v>0</v>
      </c>
      <c r="AE127" s="17" t="s">
        <v>23</v>
      </c>
      <c r="AF127" s="18">
        <v>10950000</v>
      </c>
      <c r="AG127" s="20">
        <f t="shared" si="34"/>
        <v>0</v>
      </c>
      <c r="AH127" s="28">
        <f t="shared" si="35"/>
        <v>0</v>
      </c>
      <c r="AK127" s="29"/>
      <c r="AL127" s="30"/>
      <c r="AM127" s="30"/>
      <c r="AN127" s="30"/>
    </row>
    <row r="128" spans="1:40" ht="15.75" x14ac:dyDescent="0.3">
      <c r="A128" s="13" t="s">
        <v>24</v>
      </c>
      <c r="B128" s="14">
        <v>0</v>
      </c>
      <c r="C128" s="16">
        <f t="shared" si="24"/>
        <v>4.5946673670054138E-2</v>
      </c>
      <c r="D128" s="27">
        <f t="shared" si="25"/>
        <v>70886719.074086443</v>
      </c>
      <c r="G128" s="13" t="s">
        <v>24</v>
      </c>
      <c r="H128" s="14">
        <v>0</v>
      </c>
      <c r="I128" s="16">
        <f t="shared" si="26"/>
        <v>3.8078262371820062E-2</v>
      </c>
      <c r="J128" s="27">
        <f t="shared" si="27"/>
        <v>4449639.5860760715</v>
      </c>
      <c r="M128" s="13" t="s">
        <v>24</v>
      </c>
      <c r="N128" s="14">
        <v>0</v>
      </c>
      <c r="O128" s="16">
        <f t="shared" si="28"/>
        <v>3.145924855748268E-2</v>
      </c>
      <c r="P128" s="27">
        <f t="shared" si="29"/>
        <v>4928699.854095567</v>
      </c>
      <c r="S128" s="13" t="s">
        <v>24</v>
      </c>
      <c r="T128" s="14">
        <v>0</v>
      </c>
      <c r="U128" s="16">
        <f t="shared" si="30"/>
        <v>7.9886791089510065E-2</v>
      </c>
      <c r="V128" s="27">
        <f t="shared" si="31"/>
        <v>25558981.758765623</v>
      </c>
      <c r="Y128" s="13" t="s">
        <v>24</v>
      </c>
      <c r="Z128" s="14">
        <v>0</v>
      </c>
      <c r="AA128" s="16">
        <f t="shared" si="32"/>
        <v>7.9900957936310066E-2</v>
      </c>
      <c r="AB128" s="27">
        <f t="shared" si="33"/>
        <v>21750547.417916346</v>
      </c>
      <c r="AE128" s="13" t="s">
        <v>24</v>
      </c>
      <c r="AF128" s="14">
        <v>0</v>
      </c>
      <c r="AG128" s="16">
        <f t="shared" si="34"/>
        <v>3.0501215419291731E-2</v>
      </c>
      <c r="AH128" s="27">
        <f t="shared" si="35"/>
        <v>3844507.5756683862</v>
      </c>
      <c r="AK128" s="29"/>
      <c r="AL128" s="30"/>
      <c r="AM128" s="30"/>
      <c r="AN128" s="30"/>
    </row>
    <row r="129" spans="1:40" x14ac:dyDescent="0.25">
      <c r="A129" s="17">
        <v>303</v>
      </c>
      <c r="B129" s="18">
        <v>0</v>
      </c>
      <c r="C129" s="20">
        <f t="shared" si="24"/>
        <v>5.513582032202174E-4</v>
      </c>
      <c r="D129" s="28">
        <f t="shared" si="25"/>
        <v>850637.72715145862</v>
      </c>
      <c r="G129" s="17">
        <v>303</v>
      </c>
      <c r="H129" s="18">
        <v>0</v>
      </c>
      <c r="I129" s="20">
        <f t="shared" si="26"/>
        <v>0</v>
      </c>
      <c r="J129" s="28">
        <f t="shared" si="27"/>
        <v>0</v>
      </c>
      <c r="M129" s="17">
        <v>303</v>
      </c>
      <c r="N129" s="18">
        <v>0</v>
      </c>
      <c r="O129" s="20">
        <f t="shared" si="28"/>
        <v>1.3400861232722473E-3</v>
      </c>
      <c r="P129" s="28">
        <f t="shared" si="29"/>
        <v>209950.41468263004</v>
      </c>
      <c r="S129" s="17">
        <v>303</v>
      </c>
      <c r="T129" s="18">
        <v>0</v>
      </c>
      <c r="U129" s="20">
        <f t="shared" si="30"/>
        <v>2.7484805064946533E-3</v>
      </c>
      <c r="V129" s="28">
        <f t="shared" si="31"/>
        <v>879348.91578144836</v>
      </c>
      <c r="Y129" s="17">
        <v>303</v>
      </c>
      <c r="Z129" s="18">
        <v>0</v>
      </c>
      <c r="AA129" s="20">
        <f t="shared" si="32"/>
        <v>1.7919334505946813E-3</v>
      </c>
      <c r="AB129" s="28">
        <f t="shared" si="33"/>
        <v>487798.07518675691</v>
      </c>
      <c r="AE129" s="17">
        <v>303</v>
      </c>
      <c r="AF129" s="18">
        <v>0</v>
      </c>
      <c r="AG129" s="20">
        <f t="shared" si="34"/>
        <v>2.299305710518772E-3</v>
      </c>
      <c r="AH129" s="28">
        <f t="shared" si="35"/>
        <v>289814.62218308763</v>
      </c>
      <c r="AK129" s="29"/>
      <c r="AL129" s="30"/>
      <c r="AM129" s="30"/>
      <c r="AN129" s="30"/>
    </row>
    <row r="130" spans="1:40" x14ac:dyDescent="0.25">
      <c r="A130" s="13">
        <v>304</v>
      </c>
      <c r="B130" s="14">
        <v>0</v>
      </c>
      <c r="C130" s="16">
        <f t="shared" si="24"/>
        <v>2.0833345662957348E-3</v>
      </c>
      <c r="D130" s="27">
        <f t="shared" si="25"/>
        <v>3214177.2263830011</v>
      </c>
      <c r="G130" s="13">
        <v>304</v>
      </c>
      <c r="H130" s="14">
        <v>0</v>
      </c>
      <c r="I130" s="16">
        <f t="shared" si="26"/>
        <v>0</v>
      </c>
      <c r="J130" s="27">
        <f t="shared" si="27"/>
        <v>0</v>
      </c>
      <c r="M130" s="13">
        <v>304</v>
      </c>
      <c r="N130" s="14">
        <v>0</v>
      </c>
      <c r="O130" s="16">
        <f t="shared" si="28"/>
        <v>1.7209296619263774E-3</v>
      </c>
      <c r="P130" s="27">
        <f t="shared" si="29"/>
        <v>269616.92229065695</v>
      </c>
      <c r="S130" s="13">
        <v>304</v>
      </c>
      <c r="T130" s="14">
        <v>0</v>
      </c>
      <c r="U130" s="16">
        <f t="shared" si="30"/>
        <v>8.390576930531999E-3</v>
      </c>
      <c r="V130" s="27">
        <f t="shared" si="31"/>
        <v>2684481.3740571821</v>
      </c>
      <c r="Y130" s="13">
        <v>304</v>
      </c>
      <c r="Z130" s="14">
        <v>0</v>
      </c>
      <c r="AA130" s="16">
        <f t="shared" si="32"/>
        <v>6.8401225404057311E-3</v>
      </c>
      <c r="AB130" s="27">
        <f t="shared" si="33"/>
        <v>1862010.3375737322</v>
      </c>
      <c r="AE130" s="13">
        <v>304</v>
      </c>
      <c r="AF130" s="14">
        <v>0</v>
      </c>
      <c r="AG130" s="16">
        <f t="shared" si="34"/>
        <v>0</v>
      </c>
      <c r="AH130" s="27">
        <f t="shared" si="35"/>
        <v>0</v>
      </c>
      <c r="AK130" s="29"/>
      <c r="AL130" s="30"/>
      <c r="AM130" s="30"/>
      <c r="AN130" s="30"/>
    </row>
    <row r="131" spans="1:40" x14ac:dyDescent="0.25">
      <c r="A131" s="17">
        <v>305</v>
      </c>
      <c r="B131" s="18">
        <v>0</v>
      </c>
      <c r="C131" s="20">
        <f t="shared" si="24"/>
        <v>3.9053895186826194E-3</v>
      </c>
      <c r="D131" s="28">
        <f t="shared" si="25"/>
        <v>6025251.1786542637</v>
      </c>
      <c r="G131" s="17">
        <v>305</v>
      </c>
      <c r="H131" s="18">
        <v>0</v>
      </c>
      <c r="I131" s="20">
        <f t="shared" si="26"/>
        <v>0</v>
      </c>
      <c r="J131" s="28">
        <f t="shared" si="27"/>
        <v>0</v>
      </c>
      <c r="M131" s="17">
        <v>305</v>
      </c>
      <c r="N131" s="18">
        <v>0</v>
      </c>
      <c r="O131" s="20">
        <f t="shared" si="28"/>
        <v>8.5396843479693758E-4</v>
      </c>
      <c r="P131" s="28">
        <f t="shared" si="29"/>
        <v>133790.67501549629</v>
      </c>
      <c r="S131" s="17">
        <v>305</v>
      </c>
      <c r="T131" s="18">
        <v>0</v>
      </c>
      <c r="U131" s="20">
        <f t="shared" si="30"/>
        <v>1.2745492412207869E-2</v>
      </c>
      <c r="V131" s="28">
        <f t="shared" si="31"/>
        <v>4077793.1323477877</v>
      </c>
      <c r="Y131" s="17">
        <v>305</v>
      </c>
      <c r="Z131" s="18">
        <v>0</v>
      </c>
      <c r="AA131" s="20">
        <f t="shared" si="32"/>
        <v>2.9290186968472512E-3</v>
      </c>
      <c r="AB131" s="28">
        <f t="shared" si="33"/>
        <v>797334.12088152743</v>
      </c>
      <c r="AE131" s="17">
        <v>305</v>
      </c>
      <c r="AF131" s="18">
        <v>0</v>
      </c>
      <c r="AG131" s="20">
        <f t="shared" si="34"/>
        <v>1.2407367231279313E-3</v>
      </c>
      <c r="AH131" s="28">
        <f t="shared" si="35"/>
        <v>156387.92310087118</v>
      </c>
      <c r="AK131" s="29"/>
      <c r="AL131" s="30"/>
      <c r="AM131" s="30"/>
      <c r="AN131" s="30"/>
    </row>
    <row r="132" spans="1:40" x14ac:dyDescent="0.25">
      <c r="A132" s="13">
        <v>406</v>
      </c>
      <c r="B132" s="14">
        <v>0</v>
      </c>
      <c r="C132" s="16">
        <f t="shared" si="24"/>
        <v>1.6523190925930548E-2</v>
      </c>
      <c r="D132" s="27">
        <f t="shared" si="25"/>
        <v>25492047.624272622</v>
      </c>
      <c r="G132" s="13">
        <v>406</v>
      </c>
      <c r="H132" s="14">
        <v>0</v>
      </c>
      <c r="I132" s="16">
        <f t="shared" si="26"/>
        <v>0</v>
      </c>
      <c r="J132" s="27">
        <f t="shared" si="27"/>
        <v>0</v>
      </c>
      <c r="M132" s="13">
        <v>406</v>
      </c>
      <c r="N132" s="14">
        <v>0</v>
      </c>
      <c r="O132" s="16">
        <f t="shared" si="28"/>
        <v>1.0787779327804229E-2</v>
      </c>
      <c r="P132" s="27">
        <f t="shared" si="29"/>
        <v>1690114.3173147184</v>
      </c>
      <c r="S132" s="13">
        <v>406</v>
      </c>
      <c r="T132" s="14">
        <v>0</v>
      </c>
      <c r="U132" s="16">
        <f t="shared" si="30"/>
        <v>6.0013985126469833E-2</v>
      </c>
      <c r="V132" s="27">
        <f t="shared" si="31"/>
        <v>19200875.766803578</v>
      </c>
      <c r="Y132" s="13">
        <v>406</v>
      </c>
      <c r="Z132" s="14">
        <v>0</v>
      </c>
      <c r="AA132" s="16">
        <f t="shared" si="32"/>
        <v>2.8797244530319392E-2</v>
      </c>
      <c r="AB132" s="27">
        <f t="shared" si="33"/>
        <v>7839152.9818868916</v>
      </c>
      <c r="AE132" s="13">
        <v>406</v>
      </c>
      <c r="AF132" s="14">
        <v>0</v>
      </c>
      <c r="AG132" s="16">
        <f t="shared" si="34"/>
        <v>1.1784447465249934E-2</v>
      </c>
      <c r="AH132" s="27">
        <f t="shared" si="35"/>
        <v>1485363.679198313</v>
      </c>
      <c r="AK132" s="29"/>
      <c r="AL132" s="30"/>
      <c r="AM132" s="30"/>
      <c r="AN132" s="30"/>
    </row>
    <row r="133" spans="1:40" x14ac:dyDescent="0.25">
      <c r="A133" s="17">
        <v>407</v>
      </c>
      <c r="B133" s="18">
        <v>0</v>
      </c>
      <c r="C133" s="20">
        <f t="shared" si="24"/>
        <v>2.9375896440751927E-2</v>
      </c>
      <c r="D133" s="28">
        <f t="shared" si="25"/>
        <v>45321255.103222452</v>
      </c>
      <c r="G133" s="17">
        <v>407</v>
      </c>
      <c r="H133" s="18">
        <v>0</v>
      </c>
      <c r="I133" s="20">
        <f t="shared" si="26"/>
        <v>0.29687562315285126</v>
      </c>
      <c r="J133" s="28">
        <f t="shared" si="27"/>
        <v>34691433.974138781</v>
      </c>
      <c r="M133" s="17">
        <v>407</v>
      </c>
      <c r="N133" s="18">
        <v>0</v>
      </c>
      <c r="O133" s="20">
        <f t="shared" si="28"/>
        <v>6.2912409879039136E-2</v>
      </c>
      <c r="P133" s="28">
        <f t="shared" si="29"/>
        <v>9856446.0249279551</v>
      </c>
      <c r="S133" s="17">
        <v>407</v>
      </c>
      <c r="T133" s="18">
        <v>0</v>
      </c>
      <c r="U133" s="20">
        <f t="shared" si="30"/>
        <v>5.5358947751194543E-3</v>
      </c>
      <c r="V133" s="28">
        <f t="shared" si="31"/>
        <v>1771154.3003046389</v>
      </c>
      <c r="Y133" s="17">
        <v>407</v>
      </c>
      <c r="Z133" s="18">
        <v>0</v>
      </c>
      <c r="AA133" s="20">
        <f t="shared" si="32"/>
        <v>1.1694392404830086E-2</v>
      </c>
      <c r="AB133" s="28">
        <f t="shared" si="33"/>
        <v>3183434.1301355897</v>
      </c>
      <c r="AE133" s="17">
        <v>407</v>
      </c>
      <c r="AF133" s="18">
        <v>0</v>
      </c>
      <c r="AG133" s="20">
        <f t="shared" si="34"/>
        <v>5.4322910282567423E-2</v>
      </c>
      <c r="AH133" s="28">
        <f t="shared" si="35"/>
        <v>6847098.9513943158</v>
      </c>
      <c r="AK133" s="29"/>
      <c r="AL133" s="30"/>
      <c r="AM133" s="30"/>
      <c r="AN133" s="30"/>
    </row>
    <row r="134" spans="1:40" x14ac:dyDescent="0.25">
      <c r="A134" s="13">
        <v>408</v>
      </c>
      <c r="B134" s="14">
        <v>0</v>
      </c>
      <c r="C134" s="16">
        <f t="shared" si="24"/>
        <v>2.1574733071584973E-2</v>
      </c>
      <c r="D134" s="27">
        <f t="shared" si="25"/>
        <v>33285587.838769093</v>
      </c>
      <c r="G134" s="13">
        <v>408</v>
      </c>
      <c r="H134" s="14">
        <v>0</v>
      </c>
      <c r="I134" s="16">
        <f t="shared" si="26"/>
        <v>0</v>
      </c>
      <c r="J134" s="27">
        <f t="shared" si="27"/>
        <v>0</v>
      </c>
      <c r="M134" s="13">
        <v>408</v>
      </c>
      <c r="N134" s="14">
        <v>0</v>
      </c>
      <c r="O134" s="16">
        <f t="shared" si="28"/>
        <v>1.8676288203357233E-2</v>
      </c>
      <c r="P134" s="27">
        <f t="shared" si="29"/>
        <v>2926001.8329661982</v>
      </c>
      <c r="S134" s="13">
        <v>408</v>
      </c>
      <c r="T134" s="14">
        <v>0</v>
      </c>
      <c r="U134" s="16">
        <f t="shared" si="30"/>
        <v>6.5653428519396517E-3</v>
      </c>
      <c r="V134" s="27">
        <f t="shared" si="31"/>
        <v>2100515.9414245407</v>
      </c>
      <c r="Y134" s="13">
        <v>408</v>
      </c>
      <c r="Z134" s="14">
        <v>0</v>
      </c>
      <c r="AA134" s="16">
        <f t="shared" si="32"/>
        <v>0</v>
      </c>
      <c r="AB134" s="27">
        <f t="shared" si="33"/>
        <v>0</v>
      </c>
      <c r="AE134" s="13">
        <v>408</v>
      </c>
      <c r="AF134" s="14">
        <v>0</v>
      </c>
      <c r="AG134" s="16">
        <f t="shared" si="34"/>
        <v>0.1156637550050563</v>
      </c>
      <c r="AH134" s="27">
        <f t="shared" si="35"/>
        <v>14578769.279664228</v>
      </c>
      <c r="AK134" s="29"/>
      <c r="AL134" s="30"/>
      <c r="AM134" s="30"/>
      <c r="AN134" s="30"/>
    </row>
    <row r="135" spans="1:40" x14ac:dyDescent="0.25">
      <c r="A135" s="17">
        <v>409</v>
      </c>
      <c r="B135" s="18">
        <v>0</v>
      </c>
      <c r="C135" s="20">
        <f t="shared" si="24"/>
        <v>3.2158498754712279E-2</v>
      </c>
      <c r="D135" s="28">
        <f t="shared" si="25"/>
        <v>49614265.516578414</v>
      </c>
      <c r="G135" s="17">
        <v>409</v>
      </c>
      <c r="H135" s="18">
        <v>0</v>
      </c>
      <c r="I135" s="20">
        <f t="shared" si="26"/>
        <v>0</v>
      </c>
      <c r="J135" s="28">
        <f t="shared" si="27"/>
        <v>0</v>
      </c>
      <c r="M135" s="17">
        <v>409</v>
      </c>
      <c r="N135" s="18">
        <v>0</v>
      </c>
      <c r="O135" s="20">
        <f t="shared" si="28"/>
        <v>0</v>
      </c>
      <c r="P135" s="28">
        <f t="shared" si="29"/>
        <v>0</v>
      </c>
      <c r="S135" s="17">
        <v>409</v>
      </c>
      <c r="T135" s="18">
        <v>0</v>
      </c>
      <c r="U135" s="20">
        <f t="shared" si="30"/>
        <v>0</v>
      </c>
      <c r="V135" s="28">
        <f t="shared" si="31"/>
        <v>0</v>
      </c>
      <c r="Y135" s="17">
        <v>409</v>
      </c>
      <c r="Z135" s="18">
        <v>0</v>
      </c>
      <c r="AA135" s="20">
        <f t="shared" si="32"/>
        <v>0</v>
      </c>
      <c r="AB135" s="28">
        <f t="shared" si="33"/>
        <v>0</v>
      </c>
      <c r="AE135" s="17">
        <v>409</v>
      </c>
      <c r="AF135" s="18">
        <v>0</v>
      </c>
      <c r="AG135" s="20">
        <f t="shared" si="34"/>
        <v>0.20896481067259368</v>
      </c>
      <c r="AH135" s="28">
        <f t="shared" si="35"/>
        <v>26338845.407805439</v>
      </c>
      <c r="AK135" s="29"/>
      <c r="AL135" s="30"/>
      <c r="AM135" s="30"/>
      <c r="AN135" s="30"/>
    </row>
    <row r="136" spans="1:40" x14ac:dyDescent="0.25">
      <c r="A136" s="13">
        <v>410</v>
      </c>
      <c r="B136" s="14">
        <v>0</v>
      </c>
      <c r="C136" s="16">
        <f t="shared" si="24"/>
        <v>0</v>
      </c>
      <c r="D136" s="27">
        <f t="shared" si="25"/>
        <v>0</v>
      </c>
      <c r="G136" s="13">
        <v>410</v>
      </c>
      <c r="H136" s="14">
        <v>0</v>
      </c>
      <c r="I136" s="16">
        <f t="shared" si="26"/>
        <v>0</v>
      </c>
      <c r="J136" s="27">
        <f t="shared" si="27"/>
        <v>0</v>
      </c>
      <c r="M136" s="13">
        <v>410</v>
      </c>
      <c r="N136" s="14">
        <v>0</v>
      </c>
      <c r="O136" s="16">
        <f t="shared" si="28"/>
        <v>0.3163614995548239</v>
      </c>
      <c r="P136" s="27">
        <f t="shared" si="29"/>
        <v>49564148.801845513</v>
      </c>
      <c r="S136" s="13">
        <v>410</v>
      </c>
      <c r="T136" s="14">
        <v>0</v>
      </c>
      <c r="U136" s="16">
        <f t="shared" si="30"/>
        <v>0</v>
      </c>
      <c r="V136" s="27">
        <f t="shared" si="31"/>
        <v>0</v>
      </c>
      <c r="Y136" s="13">
        <v>410</v>
      </c>
      <c r="Z136" s="14">
        <v>0</v>
      </c>
      <c r="AA136" s="16">
        <f t="shared" si="32"/>
        <v>0</v>
      </c>
      <c r="AB136" s="27">
        <f t="shared" si="33"/>
        <v>0</v>
      </c>
      <c r="AE136" s="13">
        <v>410</v>
      </c>
      <c r="AF136" s="14">
        <v>0</v>
      </c>
      <c r="AG136" s="16">
        <f t="shared" si="34"/>
        <v>0</v>
      </c>
      <c r="AH136" s="27">
        <f t="shared" si="35"/>
        <v>0</v>
      </c>
      <c r="AK136" s="29"/>
      <c r="AL136" s="30"/>
      <c r="AM136" s="30"/>
      <c r="AN136" s="30"/>
    </row>
    <row r="137" spans="1:40" x14ac:dyDescent="0.25">
      <c r="A137" s="17">
        <v>505</v>
      </c>
      <c r="B137" s="18">
        <v>0</v>
      </c>
      <c r="C137" s="20">
        <f t="shared" si="24"/>
        <v>1.2376674449268142E-2</v>
      </c>
      <c r="D137" s="28">
        <f t="shared" si="25"/>
        <v>19094784.772820327</v>
      </c>
      <c r="G137" s="17">
        <v>505</v>
      </c>
      <c r="H137" s="18">
        <v>0</v>
      </c>
      <c r="I137" s="20">
        <f t="shared" si="26"/>
        <v>0</v>
      </c>
      <c r="J137" s="28">
        <f t="shared" si="27"/>
        <v>0</v>
      </c>
      <c r="M137" s="17">
        <v>505</v>
      </c>
      <c r="N137" s="18">
        <v>0</v>
      </c>
      <c r="O137" s="20">
        <f t="shared" si="28"/>
        <v>0</v>
      </c>
      <c r="P137" s="28">
        <f t="shared" si="29"/>
        <v>0</v>
      </c>
      <c r="S137" s="17">
        <v>505</v>
      </c>
      <c r="T137" s="18">
        <v>0</v>
      </c>
      <c r="U137" s="20">
        <f t="shared" si="30"/>
        <v>2.2085608481615827E-2</v>
      </c>
      <c r="V137" s="28">
        <f t="shared" si="31"/>
        <v>7066070.0801009005</v>
      </c>
      <c r="Y137" s="17">
        <v>505</v>
      </c>
      <c r="Z137" s="18">
        <v>0</v>
      </c>
      <c r="AA137" s="20">
        <f t="shared" si="32"/>
        <v>7.2305924666352009E-2</v>
      </c>
      <c r="AB137" s="28">
        <f t="shared" si="33"/>
        <v>19683036.144640319</v>
      </c>
      <c r="AE137" s="17">
        <v>505</v>
      </c>
      <c r="AF137" s="18">
        <v>0</v>
      </c>
      <c r="AG137" s="20">
        <f t="shared" si="34"/>
        <v>0</v>
      </c>
      <c r="AH137" s="28">
        <f t="shared" si="35"/>
        <v>0</v>
      </c>
      <c r="AK137" s="29"/>
      <c r="AL137" s="30"/>
      <c r="AM137" s="30"/>
      <c r="AN137" s="30"/>
    </row>
    <row r="138" spans="1:40" x14ac:dyDescent="0.25">
      <c r="A138" s="13">
        <v>506</v>
      </c>
      <c r="B138" s="14">
        <v>0</v>
      </c>
      <c r="C138" s="16">
        <f t="shared" si="24"/>
        <v>4.8503966398031262E-3</v>
      </c>
      <c r="D138" s="27">
        <f t="shared" si="25"/>
        <v>7483212.0921891313</v>
      </c>
      <c r="G138" s="13">
        <v>506</v>
      </c>
      <c r="H138" s="14">
        <v>0</v>
      </c>
      <c r="I138" s="16">
        <f t="shared" si="26"/>
        <v>0</v>
      </c>
      <c r="J138" s="27">
        <f t="shared" si="27"/>
        <v>0</v>
      </c>
      <c r="M138" s="13">
        <v>506</v>
      </c>
      <c r="N138" s="14">
        <v>0</v>
      </c>
      <c r="O138" s="16">
        <f t="shared" si="28"/>
        <v>5.5139665777278529E-3</v>
      </c>
      <c r="P138" s="27">
        <f t="shared" si="29"/>
        <v>863869.53005179274</v>
      </c>
      <c r="S138" s="13">
        <v>506</v>
      </c>
      <c r="T138" s="14">
        <v>0</v>
      </c>
      <c r="U138" s="16">
        <f t="shared" si="30"/>
        <v>1.9875802078535416E-2</v>
      </c>
      <c r="V138" s="27">
        <f t="shared" si="31"/>
        <v>6359064.5692217415</v>
      </c>
      <c r="Y138" s="13">
        <v>506</v>
      </c>
      <c r="Z138" s="14">
        <v>0</v>
      </c>
      <c r="AA138" s="16">
        <f t="shared" si="32"/>
        <v>2.98315275977801E-2</v>
      </c>
      <c r="AB138" s="27">
        <f t="shared" si="33"/>
        <v>8120704.3360056253</v>
      </c>
      <c r="AE138" s="13">
        <v>506</v>
      </c>
      <c r="AF138" s="14">
        <v>0</v>
      </c>
      <c r="AG138" s="16">
        <f t="shared" si="34"/>
        <v>6.6044453192875968E-3</v>
      </c>
      <c r="AH138" s="27">
        <f t="shared" si="35"/>
        <v>832453.38633388735</v>
      </c>
      <c r="AK138" s="29"/>
      <c r="AL138" s="30"/>
      <c r="AM138" s="30"/>
      <c r="AN138" s="30"/>
    </row>
    <row r="139" spans="1:40" x14ac:dyDescent="0.25">
      <c r="A139" s="17">
        <v>507</v>
      </c>
      <c r="B139" s="18">
        <v>0</v>
      </c>
      <c r="C139" s="20">
        <f t="shared" si="24"/>
        <v>9.8034942132045472E-3</v>
      </c>
      <c r="D139" s="28">
        <f t="shared" si="25"/>
        <v>15124871.611517554</v>
      </c>
      <c r="G139" s="17">
        <v>507</v>
      </c>
      <c r="H139" s="18">
        <v>0</v>
      </c>
      <c r="I139" s="20">
        <f t="shared" si="26"/>
        <v>9.5050012234818307E-2</v>
      </c>
      <c r="J139" s="28">
        <f t="shared" si="27"/>
        <v>11107079.755037857</v>
      </c>
      <c r="M139" s="17">
        <v>507</v>
      </c>
      <c r="N139" s="18">
        <v>0</v>
      </c>
      <c r="O139" s="20">
        <f t="shared" si="28"/>
        <v>1.19424487344801E-2</v>
      </c>
      <c r="P139" s="28">
        <f t="shared" si="29"/>
        <v>1871015.616524497</v>
      </c>
      <c r="S139" s="17">
        <v>507</v>
      </c>
      <c r="T139" s="18">
        <v>0</v>
      </c>
      <c r="U139" s="20">
        <f t="shared" si="30"/>
        <v>2.3626110096377505E-2</v>
      </c>
      <c r="V139" s="28">
        <f t="shared" si="31"/>
        <v>7558938.201777312</v>
      </c>
      <c r="Y139" s="17">
        <v>507</v>
      </c>
      <c r="Z139" s="18">
        <v>0</v>
      </c>
      <c r="AA139" s="20">
        <f t="shared" si="32"/>
        <v>0</v>
      </c>
      <c r="AB139" s="28">
        <f t="shared" si="33"/>
        <v>0</v>
      </c>
      <c r="AE139" s="17">
        <v>507</v>
      </c>
      <c r="AF139" s="18">
        <v>0</v>
      </c>
      <c r="AG139" s="20">
        <f t="shared" si="34"/>
        <v>0</v>
      </c>
      <c r="AH139" s="28">
        <f t="shared" si="35"/>
        <v>0</v>
      </c>
      <c r="AK139" s="29"/>
      <c r="AL139" s="30"/>
      <c r="AM139" s="30"/>
      <c r="AN139" s="30"/>
    </row>
    <row r="140" spans="1:40" x14ac:dyDescent="0.25">
      <c r="A140" s="13">
        <v>508</v>
      </c>
      <c r="B140" s="14">
        <v>0</v>
      </c>
      <c r="C140" s="16">
        <f t="shared" si="24"/>
        <v>4.3215158718400556E-3</v>
      </c>
      <c r="D140" s="27">
        <f t="shared" si="25"/>
        <v>6667252.645559594</v>
      </c>
      <c r="G140" s="13">
        <v>508</v>
      </c>
      <c r="H140" s="14">
        <v>0</v>
      </c>
      <c r="I140" s="16">
        <f t="shared" si="26"/>
        <v>0</v>
      </c>
      <c r="J140" s="27">
        <f t="shared" si="27"/>
        <v>0</v>
      </c>
      <c r="M140" s="13">
        <v>508</v>
      </c>
      <c r="N140" s="14">
        <v>0</v>
      </c>
      <c r="O140" s="16">
        <f t="shared" si="28"/>
        <v>0</v>
      </c>
      <c r="P140" s="27">
        <f t="shared" si="29"/>
        <v>0</v>
      </c>
      <c r="S140" s="13">
        <v>508</v>
      </c>
      <c r="T140" s="14">
        <v>0</v>
      </c>
      <c r="U140" s="16">
        <f t="shared" si="30"/>
        <v>0</v>
      </c>
      <c r="V140" s="27">
        <f t="shared" si="31"/>
        <v>0</v>
      </c>
      <c r="Y140" s="13">
        <v>508</v>
      </c>
      <c r="Z140" s="14">
        <v>0</v>
      </c>
      <c r="AA140" s="16">
        <f t="shared" si="32"/>
        <v>0.12080121632085973</v>
      </c>
      <c r="AB140" s="27">
        <f t="shared" si="33"/>
        <v>32884368.993713856</v>
      </c>
      <c r="AE140" s="13">
        <v>508</v>
      </c>
      <c r="AF140" s="14">
        <v>0</v>
      </c>
      <c r="AG140" s="16">
        <f t="shared" si="34"/>
        <v>0</v>
      </c>
      <c r="AH140" s="27">
        <f t="shared" si="35"/>
        <v>0</v>
      </c>
      <c r="AK140" s="29"/>
      <c r="AL140" s="30"/>
      <c r="AM140" s="30"/>
      <c r="AN140" s="30"/>
    </row>
    <row r="141" spans="1:40" x14ac:dyDescent="0.25">
      <c r="A141" s="17">
        <v>509</v>
      </c>
      <c r="B141" s="18">
        <v>0</v>
      </c>
      <c r="C141" s="20">
        <f t="shared" si="24"/>
        <v>5.340872226645429E-3</v>
      </c>
      <c r="D141" s="28">
        <f t="shared" si="25"/>
        <v>8239919.8657890353</v>
      </c>
      <c r="G141" s="17">
        <v>509</v>
      </c>
      <c r="H141" s="18">
        <v>0</v>
      </c>
      <c r="I141" s="20">
        <f t="shared" si="26"/>
        <v>0</v>
      </c>
      <c r="J141" s="28">
        <f t="shared" si="27"/>
        <v>0</v>
      </c>
      <c r="M141" s="17">
        <v>509</v>
      </c>
      <c r="N141" s="18">
        <v>0</v>
      </c>
      <c r="O141" s="20">
        <f t="shared" si="28"/>
        <v>3.4291947798810958E-2</v>
      </c>
      <c r="P141" s="28">
        <f t="shared" si="29"/>
        <v>5372496.9877721919</v>
      </c>
      <c r="S141" s="17">
        <v>509</v>
      </c>
      <c r="T141" s="18">
        <v>0</v>
      </c>
      <c r="U141" s="20">
        <f t="shared" si="30"/>
        <v>0</v>
      </c>
      <c r="V141" s="28">
        <f t="shared" si="31"/>
        <v>0</v>
      </c>
      <c r="Y141" s="17">
        <v>509</v>
      </c>
      <c r="Z141" s="18">
        <v>0</v>
      </c>
      <c r="AA141" s="20">
        <f t="shared" si="32"/>
        <v>0</v>
      </c>
      <c r="AB141" s="28">
        <f t="shared" si="33"/>
        <v>0</v>
      </c>
      <c r="AE141" s="17">
        <v>509</v>
      </c>
      <c r="AF141" s="18">
        <v>0</v>
      </c>
      <c r="AG141" s="20">
        <f t="shared" si="34"/>
        <v>1.1135307130585238E-3</v>
      </c>
      <c r="AH141" s="28">
        <f t="shared" si="35"/>
        <v>140354.3171392848</v>
      </c>
      <c r="AK141" s="29"/>
      <c r="AL141" s="30"/>
      <c r="AM141" s="30"/>
      <c r="AN141" s="30"/>
    </row>
    <row r="142" spans="1:40" x14ac:dyDescent="0.25">
      <c r="A142" s="13">
        <v>510</v>
      </c>
      <c r="B142" s="14">
        <v>0</v>
      </c>
      <c r="C142" s="16">
        <f t="shared" si="24"/>
        <v>0</v>
      </c>
      <c r="D142" s="27">
        <f t="shared" si="25"/>
        <v>0</v>
      </c>
      <c r="G142" s="13">
        <v>510</v>
      </c>
      <c r="H142" s="14">
        <v>0</v>
      </c>
      <c r="I142" s="16">
        <f t="shared" si="26"/>
        <v>0</v>
      </c>
      <c r="J142" s="27">
        <f t="shared" si="27"/>
        <v>0</v>
      </c>
      <c r="M142" s="13">
        <v>510</v>
      </c>
      <c r="N142" s="14">
        <v>0</v>
      </c>
      <c r="O142" s="16">
        <f t="shared" si="28"/>
        <v>0</v>
      </c>
      <c r="P142" s="27">
        <f t="shared" si="29"/>
        <v>0</v>
      </c>
      <c r="S142" s="13">
        <v>510</v>
      </c>
      <c r="T142" s="14">
        <v>0</v>
      </c>
      <c r="U142" s="16">
        <f t="shared" si="30"/>
        <v>0</v>
      </c>
      <c r="V142" s="27">
        <f t="shared" si="31"/>
        <v>0</v>
      </c>
      <c r="Y142" s="13">
        <v>510</v>
      </c>
      <c r="Z142" s="14">
        <v>0</v>
      </c>
      <c r="AA142" s="16">
        <f t="shared" si="32"/>
        <v>0</v>
      </c>
      <c r="AB142" s="27">
        <f t="shared" si="33"/>
        <v>0</v>
      </c>
      <c r="AE142" s="13">
        <v>510</v>
      </c>
      <c r="AF142" s="14">
        <v>0</v>
      </c>
      <c r="AG142" s="16">
        <f t="shared" si="34"/>
        <v>0</v>
      </c>
      <c r="AH142" s="27">
        <f t="shared" si="35"/>
        <v>0</v>
      </c>
      <c r="AK142" s="29"/>
      <c r="AL142" s="30"/>
      <c r="AM142" s="30"/>
      <c r="AN142" s="30"/>
    </row>
    <row r="143" spans="1:40" x14ac:dyDescent="0.25">
      <c r="A143" s="17">
        <v>535</v>
      </c>
      <c r="B143" s="18">
        <v>0</v>
      </c>
      <c r="C143" s="20">
        <f t="shared" si="24"/>
        <v>4.2138824865380706E-3</v>
      </c>
      <c r="D143" s="28">
        <f t="shared" si="25"/>
        <v>6501195.4114345601</v>
      </c>
      <c r="G143" s="17">
        <v>535</v>
      </c>
      <c r="H143" s="18">
        <v>0</v>
      </c>
      <c r="I143" s="20">
        <f t="shared" si="26"/>
        <v>0</v>
      </c>
      <c r="J143" s="28">
        <f t="shared" si="27"/>
        <v>0</v>
      </c>
      <c r="M143" s="17">
        <v>535</v>
      </c>
      <c r="N143" s="18">
        <v>0</v>
      </c>
      <c r="O143" s="20">
        <f t="shared" si="28"/>
        <v>0</v>
      </c>
      <c r="P143" s="28">
        <f t="shared" si="29"/>
        <v>0</v>
      </c>
      <c r="S143" s="17">
        <v>535</v>
      </c>
      <c r="T143" s="18">
        <v>0</v>
      </c>
      <c r="U143" s="20">
        <f t="shared" si="30"/>
        <v>5.8224521631698081E-3</v>
      </c>
      <c r="V143" s="28">
        <f t="shared" si="31"/>
        <v>1862835.4775572354</v>
      </c>
      <c r="Y143" s="17">
        <v>535</v>
      </c>
      <c r="Z143" s="18">
        <v>0</v>
      </c>
      <c r="AA143" s="20">
        <f t="shared" si="32"/>
        <v>4.7410572408756978E-3</v>
      </c>
      <c r="AB143" s="28">
        <f t="shared" si="33"/>
        <v>1290605.1816164842</v>
      </c>
      <c r="AE143" s="17">
        <v>535</v>
      </c>
      <c r="AF143" s="18">
        <v>0</v>
      </c>
      <c r="AG143" s="20">
        <f t="shared" si="34"/>
        <v>4.2366965529447315E-3</v>
      </c>
      <c r="AH143" s="28">
        <f t="shared" si="35"/>
        <v>534011.89984390407</v>
      </c>
      <c r="AK143" s="29"/>
      <c r="AL143" s="30"/>
      <c r="AM143" s="30"/>
      <c r="AN143" s="30"/>
    </row>
    <row r="144" spans="1:40" x14ac:dyDescent="0.25">
      <c r="A144" s="13">
        <v>536</v>
      </c>
      <c r="B144" s="14">
        <v>0</v>
      </c>
      <c r="C144" s="16">
        <f t="shared" si="24"/>
        <v>6.0429210898735059E-3</v>
      </c>
      <c r="D144" s="27">
        <f t="shared" si="25"/>
        <v>9323043.7694104966</v>
      </c>
      <c r="G144" s="13">
        <v>536</v>
      </c>
      <c r="H144" s="14">
        <v>0</v>
      </c>
      <c r="I144" s="16">
        <f t="shared" si="26"/>
        <v>0</v>
      </c>
      <c r="J144" s="27">
        <f t="shared" si="27"/>
        <v>0</v>
      </c>
      <c r="M144" s="13">
        <v>536</v>
      </c>
      <c r="N144" s="14">
        <v>0</v>
      </c>
      <c r="O144" s="16">
        <f t="shared" si="28"/>
        <v>0</v>
      </c>
      <c r="P144" s="27">
        <f t="shared" si="29"/>
        <v>0</v>
      </c>
      <c r="S144" s="13">
        <v>536</v>
      </c>
      <c r="T144" s="14">
        <v>0</v>
      </c>
      <c r="U144" s="16">
        <f t="shared" si="30"/>
        <v>2.0417386856933909E-3</v>
      </c>
      <c r="V144" s="27">
        <f t="shared" si="31"/>
        <v>653233.9215544716</v>
      </c>
      <c r="Y144" s="13">
        <v>536</v>
      </c>
      <c r="Z144" s="14">
        <v>0</v>
      </c>
      <c r="AA144" s="16">
        <f t="shared" si="32"/>
        <v>0</v>
      </c>
      <c r="AB144" s="27">
        <f t="shared" si="33"/>
        <v>0</v>
      </c>
      <c r="AE144" s="13">
        <v>536</v>
      </c>
      <c r="AF144" s="14">
        <v>0</v>
      </c>
      <c r="AG144" s="16">
        <f t="shared" si="34"/>
        <v>0</v>
      </c>
      <c r="AH144" s="27">
        <f t="shared" si="35"/>
        <v>0</v>
      </c>
      <c r="AK144" s="29"/>
      <c r="AL144" s="30"/>
      <c r="AM144" s="30"/>
      <c r="AN144" s="30"/>
    </row>
    <row r="145" spans="1:40" x14ac:dyDescent="0.25">
      <c r="A145" s="17">
        <v>537</v>
      </c>
      <c r="B145" s="18">
        <v>0</v>
      </c>
      <c r="C145" s="20">
        <f t="shared" si="24"/>
        <v>3.415498053403038E-3</v>
      </c>
      <c r="D145" s="28">
        <f t="shared" si="25"/>
        <v>5269444.590228701</v>
      </c>
      <c r="G145" s="17">
        <v>537</v>
      </c>
      <c r="H145" s="18">
        <v>0</v>
      </c>
      <c r="I145" s="20">
        <f t="shared" si="26"/>
        <v>0</v>
      </c>
      <c r="J145" s="28">
        <f t="shared" si="27"/>
        <v>0</v>
      </c>
      <c r="M145" s="17">
        <v>537</v>
      </c>
      <c r="N145" s="18">
        <v>0</v>
      </c>
      <c r="O145" s="20">
        <f t="shared" si="28"/>
        <v>3.1167612296702663E-3</v>
      </c>
      <c r="P145" s="28">
        <f t="shared" si="29"/>
        <v>488300.93922484241</v>
      </c>
      <c r="S145" s="17">
        <v>537</v>
      </c>
      <c r="T145" s="18">
        <v>0</v>
      </c>
      <c r="U145" s="20">
        <f t="shared" si="30"/>
        <v>0</v>
      </c>
      <c r="V145" s="28">
        <f t="shared" si="31"/>
        <v>0</v>
      </c>
      <c r="Y145" s="17">
        <v>537</v>
      </c>
      <c r="Z145" s="18">
        <v>0</v>
      </c>
      <c r="AA145" s="20">
        <f t="shared" si="32"/>
        <v>1.146203835263758E-2</v>
      </c>
      <c r="AB145" s="28">
        <f t="shared" si="33"/>
        <v>3120182.9757002876</v>
      </c>
      <c r="AE145" s="17">
        <v>537</v>
      </c>
      <c r="AF145" s="18">
        <v>0</v>
      </c>
      <c r="AG145" s="20">
        <f t="shared" si="34"/>
        <v>7.5792676481757351E-3</v>
      </c>
      <c r="AH145" s="28">
        <f t="shared" si="35"/>
        <v>955324.28760199726</v>
      </c>
      <c r="AK145" s="29"/>
      <c r="AL145" s="30"/>
      <c r="AM145" s="30"/>
      <c r="AN145" s="30"/>
    </row>
    <row r="146" spans="1:40" x14ac:dyDescent="0.25">
      <c r="A146" s="13">
        <v>538</v>
      </c>
      <c r="B146" s="14">
        <v>0</v>
      </c>
      <c r="C146" s="16">
        <f t="shared" si="24"/>
        <v>0</v>
      </c>
      <c r="D146" s="27">
        <f t="shared" si="25"/>
        <v>0</v>
      </c>
      <c r="G146" s="13">
        <v>538</v>
      </c>
      <c r="H146" s="14">
        <v>0</v>
      </c>
      <c r="I146" s="16">
        <f t="shared" si="26"/>
        <v>0</v>
      </c>
      <c r="J146" s="27">
        <f t="shared" si="27"/>
        <v>0</v>
      </c>
      <c r="M146" s="13">
        <v>538</v>
      </c>
      <c r="N146" s="14">
        <v>0</v>
      </c>
      <c r="O146" s="16">
        <f t="shared" si="28"/>
        <v>0</v>
      </c>
      <c r="P146" s="27">
        <f t="shared" si="29"/>
        <v>0</v>
      </c>
      <c r="S146" s="13">
        <v>538</v>
      </c>
      <c r="T146" s="14">
        <v>0</v>
      </c>
      <c r="U146" s="16">
        <f t="shared" si="30"/>
        <v>3.0606017117237021E-2</v>
      </c>
      <c r="V146" s="27">
        <f t="shared" si="31"/>
        <v>9792089.8128382564</v>
      </c>
      <c r="Y146" s="13">
        <v>538</v>
      </c>
      <c r="Z146" s="14">
        <v>0</v>
      </c>
      <c r="AA146" s="16">
        <f t="shared" si="32"/>
        <v>0</v>
      </c>
      <c r="AB146" s="27">
        <f t="shared" si="33"/>
        <v>0</v>
      </c>
      <c r="AE146" s="13">
        <v>538</v>
      </c>
      <c r="AF146" s="14">
        <v>0</v>
      </c>
      <c r="AG146" s="16">
        <f t="shared" si="34"/>
        <v>0</v>
      </c>
      <c r="AH146" s="27">
        <f t="shared" si="35"/>
        <v>0</v>
      </c>
      <c r="AK146" s="29"/>
      <c r="AL146" s="30"/>
      <c r="AM146" s="30"/>
      <c r="AN146" s="30"/>
    </row>
    <row r="147" spans="1:40" x14ac:dyDescent="0.25">
      <c r="A147" s="17">
        <v>539</v>
      </c>
      <c r="B147" s="18">
        <v>0</v>
      </c>
      <c r="C147" s="20">
        <f t="shared" si="24"/>
        <v>2.3344370333296628E-3</v>
      </c>
      <c r="D147" s="28">
        <f t="shared" si="25"/>
        <v>3601579.1560039739</v>
      </c>
      <c r="G147" s="17">
        <v>539</v>
      </c>
      <c r="H147" s="18">
        <v>0</v>
      </c>
      <c r="I147" s="20">
        <f t="shared" si="26"/>
        <v>0</v>
      </c>
      <c r="J147" s="28">
        <f t="shared" si="27"/>
        <v>0</v>
      </c>
      <c r="M147" s="17">
        <v>539</v>
      </c>
      <c r="N147" s="18">
        <v>0</v>
      </c>
      <c r="O147" s="20">
        <f t="shared" si="28"/>
        <v>0</v>
      </c>
      <c r="P147" s="28">
        <f t="shared" si="29"/>
        <v>0</v>
      </c>
      <c r="S147" s="17">
        <v>539</v>
      </c>
      <c r="T147" s="18">
        <v>0</v>
      </c>
      <c r="U147" s="20">
        <f t="shared" si="30"/>
        <v>0</v>
      </c>
      <c r="V147" s="28">
        <f t="shared" si="31"/>
        <v>0</v>
      </c>
      <c r="Y147" s="17">
        <v>539</v>
      </c>
      <c r="Z147" s="18">
        <v>0</v>
      </c>
      <c r="AA147" s="20">
        <f t="shared" si="32"/>
        <v>0</v>
      </c>
      <c r="AB147" s="28">
        <f t="shared" si="33"/>
        <v>0</v>
      </c>
      <c r="AE147" s="17">
        <v>539</v>
      </c>
      <c r="AF147" s="18">
        <v>0</v>
      </c>
      <c r="AG147" s="20">
        <f t="shared" si="34"/>
        <v>0</v>
      </c>
      <c r="AH147" s="28">
        <f t="shared" si="35"/>
        <v>0</v>
      </c>
      <c r="AK147" s="29"/>
      <c r="AL147" s="30"/>
      <c r="AM147" s="30"/>
      <c r="AN147" s="30"/>
    </row>
    <row r="148" spans="1:40" x14ac:dyDescent="0.25">
      <c r="A148" s="13">
        <v>540</v>
      </c>
      <c r="B148" s="14">
        <v>0</v>
      </c>
      <c r="C148" s="16">
        <f t="shared" si="24"/>
        <v>0</v>
      </c>
      <c r="D148" s="27">
        <f t="shared" si="25"/>
        <v>0</v>
      </c>
      <c r="G148" s="13">
        <v>540</v>
      </c>
      <c r="H148" s="14">
        <v>0</v>
      </c>
      <c r="I148" s="16">
        <f t="shared" si="26"/>
        <v>0</v>
      </c>
      <c r="J148" s="27">
        <f t="shared" si="27"/>
        <v>0</v>
      </c>
      <c r="M148" s="13">
        <v>540</v>
      </c>
      <c r="N148" s="14">
        <v>0</v>
      </c>
      <c r="O148" s="16">
        <f t="shared" si="28"/>
        <v>0</v>
      </c>
      <c r="P148" s="27">
        <f t="shared" si="29"/>
        <v>0</v>
      </c>
      <c r="S148" s="13">
        <v>540</v>
      </c>
      <c r="T148" s="14">
        <v>0</v>
      </c>
      <c r="U148" s="16">
        <f t="shared" si="30"/>
        <v>0</v>
      </c>
      <c r="V148" s="27">
        <f t="shared" si="31"/>
        <v>0</v>
      </c>
      <c r="Y148" s="13">
        <v>540</v>
      </c>
      <c r="Z148" s="14">
        <v>0</v>
      </c>
      <c r="AA148" s="16">
        <f t="shared" si="32"/>
        <v>0</v>
      </c>
      <c r="AB148" s="27">
        <f t="shared" si="33"/>
        <v>0</v>
      </c>
      <c r="AE148" s="13">
        <v>540</v>
      </c>
      <c r="AF148" s="14">
        <v>0</v>
      </c>
      <c r="AG148" s="16">
        <f t="shared" si="34"/>
        <v>0</v>
      </c>
      <c r="AH148" s="27">
        <f t="shared" si="35"/>
        <v>0</v>
      </c>
      <c r="AK148" s="29"/>
      <c r="AL148" s="30"/>
      <c r="AM148" s="30"/>
      <c r="AN148" s="30"/>
    </row>
    <row r="149" spans="1:40" x14ac:dyDescent="0.25">
      <c r="A149" s="21" t="s">
        <v>17</v>
      </c>
      <c r="B149" s="22"/>
      <c r="C149" s="24">
        <f>SUM(C118:C148)</f>
        <v>1</v>
      </c>
      <c r="D149" s="23">
        <f>SUM(D118:D148)</f>
        <v>1542804155.5984726</v>
      </c>
      <c r="G149" s="21" t="s">
        <v>17</v>
      </c>
      <c r="H149" s="22"/>
      <c r="I149" s="24">
        <f>SUM(I118:I148)</f>
        <v>1.0000000000000002</v>
      </c>
      <c r="J149" s="23">
        <f>SUM(J118:J148)</f>
        <v>116855111.26077648</v>
      </c>
      <c r="M149" s="21" t="s">
        <v>17</v>
      </c>
      <c r="N149" s="22"/>
      <c r="O149" s="24">
        <f>SUM(O118:O148)</f>
        <v>1</v>
      </c>
      <c r="P149" s="23">
        <f>SUM(P118:P148)</f>
        <v>156669344.63135037</v>
      </c>
      <c r="S149" s="21" t="s">
        <v>17</v>
      </c>
      <c r="T149" s="22"/>
      <c r="U149" s="24">
        <f>SUM(U118:U148)</f>
        <v>0.99999999999999989</v>
      </c>
      <c r="V149" s="23">
        <f>SUM(V118:V148)</f>
        <v>319940022.75204384</v>
      </c>
      <c r="Y149" s="21" t="s">
        <v>17</v>
      </c>
      <c r="Z149" s="22"/>
      <c r="AA149" s="24">
        <f>SUM(AA118:AA148)</f>
        <v>1</v>
      </c>
      <c r="AB149" s="23">
        <f>SUM(AB118:AB148)</f>
        <v>272218856.69072884</v>
      </c>
      <c r="AE149" s="21" t="s">
        <v>17</v>
      </c>
      <c r="AF149" s="22"/>
      <c r="AG149" s="24">
        <f>SUM(AG118:AG148)</f>
        <v>1.0000000000000002</v>
      </c>
      <c r="AH149" s="23">
        <f>SUM(AH118:AH148)</f>
        <v>126044405.86445521</v>
      </c>
      <c r="AK149" s="29"/>
    </row>
    <row r="151" spans="1:40" x14ac:dyDescent="0.25">
      <c r="A151" t="str">
        <f>"7. Calcul de l'allocation de l'accès par tarif et paliers"</f>
        <v>7. Calcul de l'allocation de l'accès par tarif et paliers</v>
      </c>
    </row>
    <row r="152" spans="1:40" ht="32.25" customHeight="1" x14ac:dyDescent="0.25">
      <c r="A152" s="12" t="s">
        <v>21</v>
      </c>
      <c r="B152" s="12"/>
      <c r="C152" s="31" t="s">
        <v>30</v>
      </c>
      <c r="D152" s="31" t="s">
        <v>1</v>
      </c>
      <c r="E152" s="31" t="s">
        <v>2</v>
      </c>
      <c r="F152" s="31" t="s">
        <v>3</v>
      </c>
      <c r="G152" s="31" t="s">
        <v>4</v>
      </c>
      <c r="H152" s="31" t="s">
        <v>5</v>
      </c>
      <c r="I152" s="32" t="s">
        <v>31</v>
      </c>
      <c r="K152" s="31" t="s">
        <v>32</v>
      </c>
      <c r="L152" s="31" t="s">
        <v>33</v>
      </c>
      <c r="M152" s="32" t="s">
        <v>34</v>
      </c>
      <c r="N152" s="32" t="s">
        <v>40</v>
      </c>
    </row>
    <row r="153" spans="1:40" ht="15.75" x14ac:dyDescent="0.3">
      <c r="A153" s="13" t="s">
        <v>23</v>
      </c>
      <c r="B153" s="14">
        <v>365</v>
      </c>
      <c r="C153" s="16">
        <f>D48</f>
        <v>7.5832211469542846E-2</v>
      </c>
      <c r="D153" s="16">
        <f>J48</f>
        <v>4.4223669191853242E-2</v>
      </c>
      <c r="E153" s="16">
        <f>P48</f>
        <v>5.1921626745251616E-2</v>
      </c>
      <c r="F153" s="16">
        <f>V48</f>
        <v>3.7882247193125065E-2</v>
      </c>
      <c r="G153" s="16">
        <f>AB48</f>
        <v>3.5236689731977494E-2</v>
      </c>
      <c r="H153" s="16">
        <f>AH48</f>
        <v>3.5297642189806328E-2</v>
      </c>
      <c r="I153" s="16">
        <f t="shared" ref="I153:I183" si="36">C153*$M$223+D153*$M$224+E153*$M$225+F153*$M$226+G153*$M$227+H153*$M$228</f>
        <v>6.1730431942384471E-2</v>
      </c>
      <c r="K153" s="13" t="s">
        <v>30</v>
      </c>
      <c r="L153" s="34">
        <f>D44*D41</f>
        <v>842926289.07197893</v>
      </c>
      <c r="M153" s="16">
        <f>L153/$L$159</f>
        <v>0.63615258590556512</v>
      </c>
      <c r="N153" s="34">
        <f>L153/C79</f>
        <v>7790.1561547565843</v>
      </c>
    </row>
    <row r="154" spans="1:40" ht="15.75" x14ac:dyDescent="0.3">
      <c r="A154" s="17" t="s">
        <v>23</v>
      </c>
      <c r="B154" s="18">
        <v>1095</v>
      </c>
      <c r="C154" s="20">
        <f t="shared" ref="C154:C183" si="37">D49</f>
        <v>0.10332957929379748</v>
      </c>
      <c r="D154" s="20">
        <f t="shared" ref="D154:D183" si="38">J49</f>
        <v>7.4144904553205007E-2</v>
      </c>
      <c r="E154" s="20">
        <f t="shared" ref="E154:E183" si="39">P49</f>
        <v>6.8691985711334322E-2</v>
      </c>
      <c r="F154" s="20">
        <f t="shared" ref="F154:F183" si="40">V49</f>
        <v>6.2095276966197301E-2</v>
      </c>
      <c r="G154" s="20">
        <f t="shared" ref="G154:G183" si="41">AB49</f>
        <v>0.11563535391710329</v>
      </c>
      <c r="H154" s="20">
        <f t="shared" ref="H154:H183" si="42">AH49</f>
        <v>7.8198292359038843E-2</v>
      </c>
      <c r="I154" s="20">
        <f t="shared" si="36"/>
        <v>9.4709713280588817E-2</v>
      </c>
      <c r="K154" s="17" t="s">
        <v>1</v>
      </c>
      <c r="L154" s="35">
        <f>J44*J41</f>
        <v>53024821.137690537</v>
      </c>
      <c r="M154" s="20">
        <f t="shared" ref="M154:M158" si="43">L154/$L$159</f>
        <v>4.0017588158341902E-2</v>
      </c>
      <c r="N154" s="35">
        <f>L154/I79</f>
        <v>19422.964153133307</v>
      </c>
    </row>
    <row r="155" spans="1:40" ht="15.75" x14ac:dyDescent="0.3">
      <c r="A155" s="13" t="s">
        <v>23</v>
      </c>
      <c r="B155" s="14">
        <v>3650</v>
      </c>
      <c r="C155" s="16">
        <f t="shared" si="37"/>
        <v>0.49387187218562395</v>
      </c>
      <c r="D155" s="16">
        <f t="shared" si="38"/>
        <v>0.52738439728565667</v>
      </c>
      <c r="E155" s="16">
        <f t="shared" si="39"/>
        <v>0.40779755466119072</v>
      </c>
      <c r="F155" s="16">
        <f t="shared" si="40"/>
        <v>0.26238358886942775</v>
      </c>
      <c r="G155" s="16">
        <f t="shared" si="41"/>
        <v>0.23557853568189016</v>
      </c>
      <c r="H155" s="16">
        <f t="shared" si="42"/>
        <v>0.30794871018071107</v>
      </c>
      <c r="I155" s="16">
        <f t="shared" si="36"/>
        <v>0.42388721144124797</v>
      </c>
      <c r="K155" s="13" t="s">
        <v>2</v>
      </c>
      <c r="L155" s="34">
        <f>P44*P41</f>
        <v>71939111.068166062</v>
      </c>
      <c r="M155" s="16">
        <f t="shared" si="43"/>
        <v>5.4292115606153095E-2</v>
      </c>
      <c r="N155" s="34">
        <f>L155/O79</f>
        <v>17184.430284549031</v>
      </c>
    </row>
    <row r="156" spans="1:40" ht="15.75" x14ac:dyDescent="0.3">
      <c r="A156" s="17" t="s">
        <v>23</v>
      </c>
      <c r="B156" s="18">
        <v>10950</v>
      </c>
      <c r="C156" s="20">
        <f t="shared" si="37"/>
        <v>0.16036817392415964</v>
      </c>
      <c r="D156" s="20">
        <f t="shared" si="38"/>
        <v>0.21189763646411211</v>
      </c>
      <c r="E156" s="20">
        <f t="shared" si="39"/>
        <v>0.24917406416890178</v>
      </c>
      <c r="F156" s="20">
        <f t="shared" si="40"/>
        <v>0.25774512812317829</v>
      </c>
      <c r="G156" s="20">
        <f t="shared" si="41"/>
        <v>0.23769504639298492</v>
      </c>
      <c r="H156" s="20">
        <f t="shared" si="42"/>
        <v>0.2593533147185994</v>
      </c>
      <c r="I156" s="20">
        <f t="shared" si="36"/>
        <v>0.19375334568980335</v>
      </c>
      <c r="K156" s="17" t="s">
        <v>3</v>
      </c>
      <c r="L156" s="35">
        <f>V44*V41</f>
        <v>183515831.87610671</v>
      </c>
      <c r="M156" s="20">
        <f t="shared" si="43"/>
        <v>0.13849855262092467</v>
      </c>
      <c r="N156" s="35">
        <f>L156/U79</f>
        <v>27111.969426898566</v>
      </c>
    </row>
    <row r="157" spans="1:40" ht="15.75" x14ac:dyDescent="0.3">
      <c r="A157" s="13" t="s">
        <v>23</v>
      </c>
      <c r="B157" s="14">
        <v>36500</v>
      </c>
      <c r="C157" s="16">
        <f t="shared" si="37"/>
        <v>9.6220174192647015E-2</v>
      </c>
      <c r="D157" s="16">
        <f t="shared" si="38"/>
        <v>8.9582989162538873E-2</v>
      </c>
      <c r="E157" s="16">
        <f t="shared" si="39"/>
        <v>0.13066870150185286</v>
      </c>
      <c r="F157" s="16">
        <f t="shared" si="40"/>
        <v>0.2269006336749706</v>
      </c>
      <c r="G157" s="16">
        <f t="shared" si="41"/>
        <v>0.22444107758515486</v>
      </c>
      <c r="H157" s="16">
        <f t="shared" si="42"/>
        <v>0.20173835695519504</v>
      </c>
      <c r="I157" s="16">
        <f t="shared" si="36"/>
        <v>0.13355861640402589</v>
      </c>
      <c r="K157" s="13" t="s">
        <v>4</v>
      </c>
      <c r="L157" s="34">
        <f>AB44*AB41</f>
        <v>110092707.10114801</v>
      </c>
      <c r="M157" s="16">
        <f t="shared" si="43"/>
        <v>8.3086458709035249E-2</v>
      </c>
      <c r="N157" s="34">
        <f>L157/AA79</f>
        <v>14785.836871469714</v>
      </c>
    </row>
    <row r="158" spans="1:40" ht="15.75" x14ac:dyDescent="0.3">
      <c r="A158" s="17" t="s">
        <v>23</v>
      </c>
      <c r="B158" s="18">
        <v>109500</v>
      </c>
      <c r="C158" s="20">
        <f t="shared" si="37"/>
        <v>4.7587966195052213E-2</v>
      </c>
      <c r="D158" s="20">
        <f t="shared" si="38"/>
        <v>3.479845014010037E-2</v>
      </c>
      <c r="E158" s="20">
        <f t="shared" si="39"/>
        <v>5.4762962405575995E-2</v>
      </c>
      <c r="F158" s="20">
        <f t="shared" si="40"/>
        <v>9.447719707003055E-2</v>
      </c>
      <c r="G158" s="20">
        <f t="shared" si="41"/>
        <v>9.6187742268229945E-2</v>
      </c>
      <c r="H158" s="20">
        <f t="shared" si="42"/>
        <v>7.7206376135439861E-2</v>
      </c>
      <c r="I158" s="20">
        <f t="shared" si="36"/>
        <v>6.0053515998152909E-2</v>
      </c>
      <c r="K158" s="17" t="s">
        <v>5</v>
      </c>
      <c r="L158" s="35">
        <f>AH44*AH41</f>
        <v>63539143.775545388</v>
      </c>
      <c r="M158" s="20">
        <f t="shared" si="43"/>
        <v>4.7952698999979948E-2</v>
      </c>
      <c r="N158" s="35">
        <f>L158/AG79</f>
        <v>26949.058965346365</v>
      </c>
    </row>
    <row r="159" spans="1:40" ht="15.75" x14ac:dyDescent="0.3">
      <c r="A159" s="13" t="s">
        <v>23</v>
      </c>
      <c r="B159" s="14">
        <v>365000</v>
      </c>
      <c r="C159" s="16">
        <f t="shared" si="37"/>
        <v>1.2141504600099167E-2</v>
      </c>
      <c r="D159" s="16">
        <f t="shared" si="38"/>
        <v>8.6273165859805639E-3</v>
      </c>
      <c r="E159" s="16">
        <f t="shared" si="39"/>
        <v>1.1067858980951072E-2</v>
      </c>
      <c r="F159" s="16">
        <f t="shared" si="40"/>
        <v>1.9094930462415761E-2</v>
      </c>
      <c r="G159" s="16">
        <f t="shared" si="41"/>
        <v>2.0742430823889789E-2</v>
      </c>
      <c r="H159" s="16">
        <f t="shared" si="42"/>
        <v>1.8237726646166897E-2</v>
      </c>
      <c r="I159" s="16">
        <f t="shared" si="36"/>
        <v>1.4017807690480113E-2</v>
      </c>
      <c r="K159" s="21" t="s">
        <v>17</v>
      </c>
      <c r="L159" s="33">
        <f>SUM(L153:L158)</f>
        <v>1325037904.0306356</v>
      </c>
      <c r="M159" s="24">
        <f>SUM(M153:M158)</f>
        <v>1</v>
      </c>
      <c r="N159" s="33">
        <f>L159/(C79+I79+O79+U79+AA79+AG79)</f>
        <v>10061.588358619312</v>
      </c>
    </row>
    <row r="160" spans="1:40" ht="15.75" x14ac:dyDescent="0.3">
      <c r="A160" s="17" t="s">
        <v>23</v>
      </c>
      <c r="B160" s="18">
        <v>1095000</v>
      </c>
      <c r="C160" s="20">
        <f t="shared" si="37"/>
        <v>1.848818817180736E-3</v>
      </c>
      <c r="D160" s="20">
        <f t="shared" si="38"/>
        <v>1.8314973757947563E-3</v>
      </c>
      <c r="E160" s="20">
        <f t="shared" si="39"/>
        <v>1.3138105984582208E-3</v>
      </c>
      <c r="F160" s="20">
        <f t="shared" si="40"/>
        <v>2.6469439390195935E-3</v>
      </c>
      <c r="G160" s="20">
        <f t="shared" si="41"/>
        <v>2.6860701786332098E-3</v>
      </c>
      <c r="H160" s="20">
        <f t="shared" si="42"/>
        <v>2.1206658890891741E-3</v>
      </c>
      <c r="I160" s="20">
        <f t="shared" si="36"/>
        <v>2.0191418244656497E-3</v>
      </c>
    </row>
    <row r="161" spans="1:9" ht="15.75" x14ac:dyDescent="0.3">
      <c r="A161" s="13" t="s">
        <v>23</v>
      </c>
      <c r="B161" s="14">
        <v>3650000</v>
      </c>
      <c r="C161" s="16">
        <f t="shared" si="37"/>
        <v>2.9496744910682956E-4</v>
      </c>
      <c r="D161" s="16">
        <f t="shared" si="38"/>
        <v>1.8314973757947562E-4</v>
      </c>
      <c r="E161" s="16">
        <f t="shared" si="39"/>
        <v>7.1662396279539311E-4</v>
      </c>
      <c r="F161" s="16">
        <f t="shared" si="40"/>
        <v>3.6934101474691997E-4</v>
      </c>
      <c r="G161" s="16">
        <f t="shared" si="41"/>
        <v>3.3575877232915123E-4</v>
      </c>
      <c r="H161" s="16">
        <f t="shared" si="42"/>
        <v>4.2413317781783482E-4</v>
      </c>
      <c r="I161" s="16">
        <f t="shared" si="36"/>
        <v>3.3606933614807756E-4</v>
      </c>
    </row>
    <row r="162" spans="1:9" ht="15.75" x14ac:dyDescent="0.3">
      <c r="A162" s="17" t="s">
        <v>23</v>
      </c>
      <c r="B162" s="18">
        <v>10950000</v>
      </c>
      <c r="C162" s="20">
        <f t="shared" si="37"/>
        <v>4.6208999860077739E-6</v>
      </c>
      <c r="D162" s="20">
        <f t="shared" si="38"/>
        <v>3.6629947515895125E-4</v>
      </c>
      <c r="E162" s="20">
        <f t="shared" si="39"/>
        <v>0</v>
      </c>
      <c r="F162" s="20">
        <f t="shared" si="40"/>
        <v>0</v>
      </c>
      <c r="G162" s="20">
        <f t="shared" si="41"/>
        <v>0</v>
      </c>
      <c r="H162" s="20">
        <f t="shared" si="42"/>
        <v>0</v>
      </c>
      <c r="I162" s="20">
        <f t="shared" si="36"/>
        <v>1.9701117073557984E-5</v>
      </c>
    </row>
    <row r="163" spans="1:9" ht="15.75" x14ac:dyDescent="0.3">
      <c r="A163" s="13" t="s">
        <v>24</v>
      </c>
      <c r="B163" s="14">
        <v>0</v>
      </c>
      <c r="C163" s="16">
        <f t="shared" si="37"/>
        <v>6.8154848679053753E-3</v>
      </c>
      <c r="D163" s="16">
        <f t="shared" si="38"/>
        <v>5.8607916025432199E-3</v>
      </c>
      <c r="E163" s="16">
        <f t="shared" si="39"/>
        <v>1.8940105920399724E-2</v>
      </c>
      <c r="F163" s="16">
        <f t="shared" si="40"/>
        <v>2.7195810052531542E-2</v>
      </c>
      <c r="G163" s="16">
        <f t="shared" si="41"/>
        <v>2.4925190546466539E-2</v>
      </c>
      <c r="H163" s="16">
        <f t="shared" si="42"/>
        <v>1.2193828862262751E-2</v>
      </c>
      <c r="I163" s="16">
        <f t="shared" si="36"/>
        <v>1.2306120403179648E-2</v>
      </c>
    </row>
    <row r="164" spans="1:9" x14ac:dyDescent="0.25">
      <c r="A164" s="17">
        <v>303</v>
      </c>
      <c r="B164" s="18">
        <v>0</v>
      </c>
      <c r="C164" s="20">
        <f t="shared" si="37"/>
        <v>2.9373520911056084E-4</v>
      </c>
      <c r="D164" s="20">
        <f t="shared" si="38"/>
        <v>0</v>
      </c>
      <c r="E164" s="20">
        <f t="shared" si="39"/>
        <v>1.4810228564438126E-3</v>
      </c>
      <c r="F164" s="20">
        <f t="shared" si="40"/>
        <v>2.4376506973296718E-3</v>
      </c>
      <c r="G164" s="20">
        <f t="shared" si="41"/>
        <v>1.5221064345588189E-3</v>
      </c>
      <c r="H164" s="20">
        <f t="shared" si="42"/>
        <v>2.9689322447248438E-3</v>
      </c>
      <c r="I164" s="20">
        <f t="shared" si="36"/>
        <v>8.8918674812984272E-4</v>
      </c>
    </row>
    <row r="165" spans="1:9" x14ac:dyDescent="0.25">
      <c r="A165" s="13">
        <v>304</v>
      </c>
      <c r="B165" s="14">
        <v>0</v>
      </c>
      <c r="C165" s="16">
        <f t="shared" si="37"/>
        <v>3.558092989225986E-4</v>
      </c>
      <c r="D165" s="16">
        <f t="shared" si="38"/>
        <v>0</v>
      </c>
      <c r="E165" s="16">
        <f t="shared" si="39"/>
        <v>8.3606128992795873E-4</v>
      </c>
      <c r="F165" s="16">
        <f t="shared" si="40"/>
        <v>2.2652915571144423E-3</v>
      </c>
      <c r="G165" s="16">
        <f t="shared" si="41"/>
        <v>2.1488561429065679E-3</v>
      </c>
      <c r="H165" s="16">
        <f t="shared" si="42"/>
        <v>0</v>
      </c>
      <c r="I165" s="16">
        <f t="shared" si="36"/>
        <v>7.8501510933630609E-4</v>
      </c>
    </row>
    <row r="166" spans="1:9" x14ac:dyDescent="0.25">
      <c r="A166" s="17">
        <v>305</v>
      </c>
      <c r="B166" s="18">
        <v>0</v>
      </c>
      <c r="C166" s="20">
        <f t="shared" si="37"/>
        <v>2.8033459915113829E-4</v>
      </c>
      <c r="D166" s="20">
        <f t="shared" si="38"/>
        <v>0</v>
      </c>
      <c r="E166" s="20">
        <f t="shared" si="39"/>
        <v>2.3887465426513106E-4</v>
      </c>
      <c r="F166" s="20">
        <f t="shared" si="40"/>
        <v>1.6251004648864479E-3</v>
      </c>
      <c r="G166" s="20">
        <f t="shared" si="41"/>
        <v>5.3721403572664196E-4</v>
      </c>
      <c r="H166" s="20">
        <f t="shared" si="42"/>
        <v>4.2413317781783482E-4</v>
      </c>
      <c r="I166" s="20">
        <f t="shared" si="36"/>
        <v>4.6934102754176262E-4</v>
      </c>
    </row>
    <row r="167" spans="1:9" x14ac:dyDescent="0.25">
      <c r="A167" s="13">
        <v>406</v>
      </c>
      <c r="B167" s="14">
        <v>0</v>
      </c>
      <c r="C167" s="16">
        <f t="shared" si="37"/>
        <v>1.6635239949627987E-4</v>
      </c>
      <c r="D167" s="16">
        <f t="shared" si="38"/>
        <v>0</v>
      </c>
      <c r="E167" s="16">
        <f t="shared" si="39"/>
        <v>7.1662396279539311E-4</v>
      </c>
      <c r="F167" s="16">
        <f t="shared" si="40"/>
        <v>1.181891247190144E-3</v>
      </c>
      <c r="G167" s="16">
        <f t="shared" si="41"/>
        <v>5.3721403572664196E-4</v>
      </c>
      <c r="H167" s="16">
        <f t="shared" si="42"/>
        <v>1.2723995334535045E-3</v>
      </c>
      <c r="I167" s="16">
        <f t="shared" si="36"/>
        <v>4.1572770400036274E-4</v>
      </c>
    </row>
    <row r="168" spans="1:9" x14ac:dyDescent="0.25">
      <c r="A168" s="17">
        <v>407</v>
      </c>
      <c r="B168" s="18">
        <v>0</v>
      </c>
      <c r="C168" s="20">
        <f t="shared" si="37"/>
        <v>1.2014339963620212E-4</v>
      </c>
      <c r="D168" s="20">
        <f t="shared" si="38"/>
        <v>7.3259895031790249E-4</v>
      </c>
      <c r="E168" s="20">
        <f t="shared" si="39"/>
        <v>1.4332479255907862E-3</v>
      </c>
      <c r="F168" s="20">
        <f t="shared" si="40"/>
        <v>2.9547281179753601E-4</v>
      </c>
      <c r="G168" s="20">
        <f t="shared" si="41"/>
        <v>2.6860701786332098E-4</v>
      </c>
      <c r="H168" s="20">
        <f t="shared" si="42"/>
        <v>1.1310218075142261E-3</v>
      </c>
      <c r="I168" s="20">
        <f t="shared" si="36"/>
        <v>3.1789859400418297E-4</v>
      </c>
    </row>
    <row r="169" spans="1:9" x14ac:dyDescent="0.25">
      <c r="A169" s="13">
        <v>408</v>
      </c>
      <c r="B169" s="14">
        <v>0</v>
      </c>
      <c r="C169" s="16">
        <f t="shared" si="37"/>
        <v>2.1564199934702941E-5</v>
      </c>
      <c r="D169" s="16">
        <f t="shared" si="38"/>
        <v>0</v>
      </c>
      <c r="E169" s="16">
        <f t="shared" si="39"/>
        <v>0</v>
      </c>
      <c r="F169" s="16">
        <f t="shared" si="40"/>
        <v>2.9547281179753601E-4</v>
      </c>
      <c r="G169" s="16">
        <f t="shared" si="41"/>
        <v>0</v>
      </c>
      <c r="H169" s="16">
        <f t="shared" si="42"/>
        <v>8.4826635563566965E-4</v>
      </c>
      <c r="I169" s="16">
        <f t="shared" si="36"/>
        <v>9.2609662757839746E-5</v>
      </c>
    </row>
    <row r="170" spans="1:9" x14ac:dyDescent="0.25">
      <c r="A170" s="17">
        <v>409</v>
      </c>
      <c r="B170" s="18">
        <v>0</v>
      </c>
      <c r="C170" s="20">
        <f t="shared" si="37"/>
        <v>1.8483599944031096E-5</v>
      </c>
      <c r="D170" s="20">
        <f t="shared" si="38"/>
        <v>0</v>
      </c>
      <c r="E170" s="20">
        <f t="shared" si="39"/>
        <v>0</v>
      </c>
      <c r="F170" s="20">
        <f t="shared" si="40"/>
        <v>0</v>
      </c>
      <c r="G170" s="20">
        <f t="shared" si="41"/>
        <v>0</v>
      </c>
      <c r="H170" s="20">
        <f t="shared" si="42"/>
        <v>0</v>
      </c>
      <c r="I170" s="20">
        <f t="shared" si="36"/>
        <v>1.1251219540815096E-5</v>
      </c>
    </row>
    <row r="171" spans="1:9" x14ac:dyDescent="0.25">
      <c r="A171" s="13">
        <v>410</v>
      </c>
      <c r="B171" s="14">
        <v>0</v>
      </c>
      <c r="C171" s="16">
        <f t="shared" si="37"/>
        <v>0</v>
      </c>
      <c r="D171" s="16">
        <f t="shared" si="38"/>
        <v>0</v>
      </c>
      <c r="E171" s="16">
        <f t="shared" si="39"/>
        <v>2.3887465426513106E-4</v>
      </c>
      <c r="F171" s="16">
        <f t="shared" si="40"/>
        <v>0</v>
      </c>
      <c r="G171" s="16">
        <f t="shared" si="41"/>
        <v>0</v>
      </c>
      <c r="H171" s="16">
        <f t="shared" si="42"/>
        <v>0</v>
      </c>
      <c r="I171" s="16">
        <f t="shared" si="36"/>
        <v>1.4765778083140739E-5</v>
      </c>
    </row>
    <row r="172" spans="1:9" x14ac:dyDescent="0.25">
      <c r="A172" s="17">
        <v>505</v>
      </c>
      <c r="B172" s="18">
        <v>0</v>
      </c>
      <c r="C172" s="20">
        <f t="shared" si="37"/>
        <v>2.5260919923509163E-4</v>
      </c>
      <c r="D172" s="20">
        <f t="shared" si="38"/>
        <v>0</v>
      </c>
      <c r="E172" s="20">
        <f t="shared" si="39"/>
        <v>0</v>
      </c>
      <c r="F172" s="20">
        <f t="shared" si="40"/>
        <v>5.17077420645688E-4</v>
      </c>
      <c r="G172" s="20">
        <f t="shared" si="41"/>
        <v>1.0744280714532839E-3</v>
      </c>
      <c r="H172" s="20">
        <f t="shared" si="42"/>
        <v>0</v>
      </c>
      <c r="I172" s="20">
        <f t="shared" si="36"/>
        <v>3.3443645602827582E-4</v>
      </c>
    </row>
    <row r="173" spans="1:9" x14ac:dyDescent="0.25">
      <c r="A173" s="13">
        <v>506</v>
      </c>
      <c r="B173" s="14">
        <v>0</v>
      </c>
      <c r="C173" s="16">
        <f t="shared" si="37"/>
        <v>1.3862699958023323E-5</v>
      </c>
      <c r="D173" s="16">
        <f t="shared" si="38"/>
        <v>0</v>
      </c>
      <c r="E173" s="16">
        <f t="shared" si="39"/>
        <v>0</v>
      </c>
      <c r="F173" s="16">
        <f t="shared" si="40"/>
        <v>2.9547281179753601E-4</v>
      </c>
      <c r="G173" s="16">
        <f t="shared" si="41"/>
        <v>1.7907134524221399E-4</v>
      </c>
      <c r="H173" s="16">
        <f t="shared" si="42"/>
        <v>4.2413317781783482E-4</v>
      </c>
      <c r="I173" s="16">
        <f t="shared" si="36"/>
        <v>8.6062132727984829E-5</v>
      </c>
    </row>
    <row r="174" spans="1:9" x14ac:dyDescent="0.25">
      <c r="A174" s="17">
        <v>507</v>
      </c>
      <c r="B174" s="18">
        <v>0</v>
      </c>
      <c r="C174" s="20">
        <f t="shared" si="37"/>
        <v>9.2417999720155478E-6</v>
      </c>
      <c r="D174" s="20">
        <f t="shared" si="38"/>
        <v>3.6629947515895125E-4</v>
      </c>
      <c r="E174" s="20">
        <f t="shared" si="39"/>
        <v>0</v>
      </c>
      <c r="F174" s="20">
        <f t="shared" si="40"/>
        <v>0</v>
      </c>
      <c r="G174" s="20">
        <f t="shared" si="41"/>
        <v>0</v>
      </c>
      <c r="H174" s="20">
        <f t="shared" si="42"/>
        <v>0</v>
      </c>
      <c r="I174" s="20">
        <f t="shared" si="36"/>
        <v>2.2513921958761759E-5</v>
      </c>
    </row>
    <row r="175" spans="1:9" x14ac:dyDescent="0.25">
      <c r="A175" s="13">
        <v>508</v>
      </c>
      <c r="B175" s="14">
        <v>0</v>
      </c>
      <c r="C175" s="16">
        <f t="shared" si="37"/>
        <v>0</v>
      </c>
      <c r="D175" s="16">
        <f t="shared" si="38"/>
        <v>0</v>
      </c>
      <c r="E175" s="16">
        <f t="shared" si="39"/>
        <v>0</v>
      </c>
      <c r="F175" s="16">
        <f t="shared" si="40"/>
        <v>0</v>
      </c>
      <c r="G175" s="16">
        <f t="shared" si="41"/>
        <v>0</v>
      </c>
      <c r="H175" s="16">
        <f t="shared" si="42"/>
        <v>0</v>
      </c>
      <c r="I175" s="16">
        <f t="shared" si="36"/>
        <v>0</v>
      </c>
    </row>
    <row r="176" spans="1:9" x14ac:dyDescent="0.25">
      <c r="A176" s="17">
        <v>509</v>
      </c>
      <c r="B176" s="18">
        <v>0</v>
      </c>
      <c r="C176" s="20">
        <f t="shared" si="37"/>
        <v>0</v>
      </c>
      <c r="D176" s="20">
        <f t="shared" si="38"/>
        <v>0</v>
      </c>
      <c r="E176" s="20">
        <f t="shared" si="39"/>
        <v>0</v>
      </c>
      <c r="F176" s="20">
        <f t="shared" si="40"/>
        <v>0</v>
      </c>
      <c r="G176" s="20">
        <f t="shared" si="41"/>
        <v>0</v>
      </c>
      <c r="H176" s="20">
        <f t="shared" si="42"/>
        <v>0</v>
      </c>
      <c r="I176" s="20">
        <f t="shared" si="36"/>
        <v>0</v>
      </c>
    </row>
    <row r="177" spans="1:14" x14ac:dyDescent="0.25">
      <c r="A177" s="13">
        <v>510</v>
      </c>
      <c r="B177" s="14">
        <v>0</v>
      </c>
      <c r="C177" s="16">
        <f t="shared" si="37"/>
        <v>0</v>
      </c>
      <c r="D177" s="16">
        <f t="shared" si="38"/>
        <v>0</v>
      </c>
      <c r="E177" s="16">
        <f t="shared" si="39"/>
        <v>0</v>
      </c>
      <c r="F177" s="16">
        <f t="shared" si="40"/>
        <v>0</v>
      </c>
      <c r="G177" s="16">
        <f t="shared" si="41"/>
        <v>0</v>
      </c>
      <c r="H177" s="16">
        <f t="shared" si="42"/>
        <v>0</v>
      </c>
      <c r="I177" s="16">
        <f t="shared" si="36"/>
        <v>0</v>
      </c>
    </row>
    <row r="178" spans="1:14" x14ac:dyDescent="0.25">
      <c r="A178" s="17">
        <v>535</v>
      </c>
      <c r="B178" s="18">
        <v>0</v>
      </c>
      <c r="C178" s="20">
        <f t="shared" si="37"/>
        <v>1.2014339963620212E-4</v>
      </c>
      <c r="D178" s="20">
        <f t="shared" si="38"/>
        <v>0</v>
      </c>
      <c r="E178" s="20">
        <f t="shared" si="39"/>
        <v>0</v>
      </c>
      <c r="F178" s="20">
        <f t="shared" si="40"/>
        <v>2.9547281179753601E-4</v>
      </c>
      <c r="G178" s="20">
        <f t="shared" si="41"/>
        <v>1.3430350893166049E-4</v>
      </c>
      <c r="H178" s="20">
        <f t="shared" si="42"/>
        <v>2.1206658890891741E-4</v>
      </c>
      <c r="I178" s="20">
        <f t="shared" si="36"/>
        <v>1.3540215044948204E-4</v>
      </c>
    </row>
    <row r="179" spans="1:14" x14ac:dyDescent="0.25">
      <c r="A179" s="13">
        <v>536</v>
      </c>
      <c r="B179" s="14">
        <v>0</v>
      </c>
      <c r="C179" s="16">
        <f t="shared" si="37"/>
        <v>3.2346299902054415E-5</v>
      </c>
      <c r="D179" s="16">
        <f t="shared" si="38"/>
        <v>0</v>
      </c>
      <c r="E179" s="16">
        <f t="shared" si="39"/>
        <v>0</v>
      </c>
      <c r="F179" s="16">
        <f t="shared" si="40"/>
        <v>0</v>
      </c>
      <c r="G179" s="16">
        <f t="shared" si="41"/>
        <v>0</v>
      </c>
      <c r="H179" s="16">
        <f t="shared" si="42"/>
        <v>0</v>
      </c>
      <c r="I179" s="16">
        <f t="shared" si="36"/>
        <v>1.9689634196426417E-5</v>
      </c>
    </row>
    <row r="180" spans="1:14" x14ac:dyDescent="0.25">
      <c r="A180" s="17">
        <v>537</v>
      </c>
      <c r="B180" s="18">
        <v>0</v>
      </c>
      <c r="C180" s="20">
        <f t="shared" si="37"/>
        <v>0</v>
      </c>
      <c r="D180" s="20">
        <f t="shared" si="38"/>
        <v>0</v>
      </c>
      <c r="E180" s="20">
        <f t="shared" si="39"/>
        <v>0</v>
      </c>
      <c r="F180" s="20">
        <f t="shared" si="40"/>
        <v>0</v>
      </c>
      <c r="G180" s="20">
        <f t="shared" si="41"/>
        <v>1.3430350893166049E-4</v>
      </c>
      <c r="H180" s="20">
        <f t="shared" si="42"/>
        <v>0</v>
      </c>
      <c r="I180" s="20">
        <f t="shared" si="36"/>
        <v>1.4424733694265279E-5</v>
      </c>
    </row>
    <row r="181" spans="1:14" x14ac:dyDescent="0.25">
      <c r="A181" s="13">
        <v>538</v>
      </c>
      <c r="B181" s="14">
        <v>0</v>
      </c>
      <c r="C181" s="16">
        <f t="shared" si="37"/>
        <v>0</v>
      </c>
      <c r="D181" s="16">
        <f t="shared" si="38"/>
        <v>0</v>
      </c>
      <c r="E181" s="16">
        <f t="shared" si="39"/>
        <v>0</v>
      </c>
      <c r="F181" s="16">
        <f t="shared" si="40"/>
        <v>0</v>
      </c>
      <c r="G181" s="16">
        <f t="shared" si="41"/>
        <v>0</v>
      </c>
      <c r="H181" s="16">
        <f t="shared" si="42"/>
        <v>0</v>
      </c>
      <c r="I181" s="16">
        <f t="shared" si="36"/>
        <v>0</v>
      </c>
    </row>
    <row r="182" spans="1:14" x14ac:dyDescent="0.25">
      <c r="A182" s="17">
        <v>539</v>
      </c>
      <c r="B182" s="18">
        <v>0</v>
      </c>
      <c r="C182" s="20">
        <f t="shared" si="37"/>
        <v>0</v>
      </c>
      <c r="D182" s="20">
        <f t="shared" si="38"/>
        <v>0</v>
      </c>
      <c r="E182" s="20">
        <f t="shared" si="39"/>
        <v>0</v>
      </c>
      <c r="F182" s="20">
        <f t="shared" si="40"/>
        <v>0</v>
      </c>
      <c r="G182" s="20">
        <f t="shared" si="41"/>
        <v>0</v>
      </c>
      <c r="H182" s="20">
        <f t="shared" si="42"/>
        <v>0</v>
      </c>
      <c r="I182" s="20">
        <f t="shared" si="36"/>
        <v>0</v>
      </c>
    </row>
    <row r="183" spans="1:14" x14ac:dyDescent="0.25">
      <c r="A183" s="13">
        <v>540</v>
      </c>
      <c r="B183" s="14">
        <v>0</v>
      </c>
      <c r="C183" s="16">
        <f t="shared" si="37"/>
        <v>0</v>
      </c>
      <c r="D183" s="16">
        <f t="shared" si="38"/>
        <v>0</v>
      </c>
      <c r="E183" s="16">
        <f t="shared" si="39"/>
        <v>0</v>
      </c>
      <c r="F183" s="16">
        <f t="shared" si="40"/>
        <v>0</v>
      </c>
      <c r="G183" s="16">
        <f t="shared" si="41"/>
        <v>0</v>
      </c>
      <c r="H183" s="16">
        <f t="shared" si="42"/>
        <v>0</v>
      </c>
      <c r="I183" s="16">
        <f t="shared" si="36"/>
        <v>0</v>
      </c>
    </row>
    <row r="184" spans="1:14" x14ac:dyDescent="0.25">
      <c r="A184" s="21" t="s">
        <v>17</v>
      </c>
      <c r="B184" s="22"/>
      <c r="C184" s="24">
        <f>SUM(C153:C183)</f>
        <v>1.0000000000000002</v>
      </c>
      <c r="D184" s="24">
        <f t="shared" ref="D184" si="44">SUM(D153:D183)</f>
        <v>1.0000000000000002</v>
      </c>
      <c r="E184" s="24">
        <f t="shared" ref="E184" si="45">SUM(E153:E183)</f>
        <v>0.99999999999999978</v>
      </c>
      <c r="F184" s="24">
        <f t="shared" ref="F184" si="46">SUM(F153:F183)</f>
        <v>0.99999999999999989</v>
      </c>
      <c r="G184" s="24">
        <f t="shared" ref="G184" si="47">SUM(G153:G183)</f>
        <v>1.0000000000000002</v>
      </c>
      <c r="H184" s="24">
        <f t="shared" ref="H184" si="48">SUM(H153:H183)</f>
        <v>1</v>
      </c>
      <c r="I184" s="24">
        <f t="shared" ref="I184" si="49">SUM(I153:I183)</f>
        <v>0.99999999999999989</v>
      </c>
    </row>
    <row r="186" spans="1:14" x14ac:dyDescent="0.25">
      <c r="A186" t="str">
        <f>"8. Calcul de l'allocation de la capacité par tarif et paliers"</f>
        <v>8. Calcul de l'allocation de la capacité par tarif et paliers</v>
      </c>
    </row>
    <row r="187" spans="1:14" ht="30" x14ac:dyDescent="0.25">
      <c r="A187" s="12" t="s">
        <v>21</v>
      </c>
      <c r="B187" s="12"/>
      <c r="C187" s="31" t="s">
        <v>30</v>
      </c>
      <c r="D187" s="31" t="s">
        <v>1</v>
      </c>
      <c r="E187" s="31" t="s">
        <v>2</v>
      </c>
      <c r="F187" s="31" t="s">
        <v>3</v>
      </c>
      <c r="G187" s="31" t="s">
        <v>4</v>
      </c>
      <c r="H187" s="31" t="s">
        <v>5</v>
      </c>
      <c r="I187" s="32" t="s">
        <v>31</v>
      </c>
      <c r="K187" s="31" t="s">
        <v>32</v>
      </c>
      <c r="L187" s="31" t="s">
        <v>33</v>
      </c>
      <c r="M187" s="32" t="s">
        <v>34</v>
      </c>
      <c r="N187" s="32" t="s">
        <v>44</v>
      </c>
    </row>
    <row r="188" spans="1:14" ht="15.75" x14ac:dyDescent="0.3">
      <c r="A188" s="13" t="s">
        <v>23</v>
      </c>
      <c r="B188" s="14">
        <v>365</v>
      </c>
      <c r="C188" s="16">
        <f>D83</f>
        <v>1.2518747369477219E-3</v>
      </c>
      <c r="D188" s="16">
        <f>J83</f>
        <v>7.5848432654425723E-5</v>
      </c>
      <c r="E188" s="16">
        <f>P83</f>
        <v>5.8782065350060115E-5</v>
      </c>
      <c r="F188" s="16">
        <f>V83</f>
        <v>3.3716508987924603E-4</v>
      </c>
      <c r="G188" s="16">
        <f>AB83</f>
        <v>3.7506760507645523E-4</v>
      </c>
      <c r="H188" s="16">
        <f>AH83</f>
        <v>3.2565888401639916E-5</v>
      </c>
      <c r="I188" s="16">
        <f t="shared" ref="I188:I218" si="50">C188*$M$223+D188*$M$224+E188*$M$225+F188*$M$226+G188*$M$227+H188*$M$228</f>
        <v>8.5362823923985746E-4</v>
      </c>
      <c r="K188" s="13" t="s">
        <v>30</v>
      </c>
      <c r="L188" s="34">
        <f>L223-L153</f>
        <v>699877866.52649367</v>
      </c>
      <c r="M188" s="16">
        <f>L188/$L$159</f>
        <v>0.52819460062050583</v>
      </c>
      <c r="N188" s="34">
        <f>L188/C114</f>
        <v>25.982045304390297</v>
      </c>
    </row>
    <row r="189" spans="1:14" ht="15.75" x14ac:dyDescent="0.3">
      <c r="A189" s="17" t="s">
        <v>23</v>
      </c>
      <c r="B189" s="18">
        <v>1095</v>
      </c>
      <c r="C189" s="20">
        <f t="shared" ref="C189:C218" si="51">D84</f>
        <v>8.1138371559902056E-3</v>
      </c>
      <c r="D189" s="20">
        <f t="shared" ref="D189:D218" si="52">J84</f>
        <v>1.7863667355128099E-3</v>
      </c>
      <c r="E189" s="20">
        <f t="shared" ref="E189:E218" si="53">P84</f>
        <v>9.0064902823155945E-4</v>
      </c>
      <c r="F189" s="20">
        <f t="shared" ref="F189:F218" si="54">V84</f>
        <v>2.7393691085239565E-3</v>
      </c>
      <c r="G189" s="20">
        <f t="shared" ref="G189:G218" si="55">AB84</f>
        <v>3.3375228749415514E-3</v>
      </c>
      <c r="H189" s="20">
        <f t="shared" ref="H189:H218" si="56">AH84</f>
        <v>1.1361616111133003E-3</v>
      </c>
      <c r="I189" s="20">
        <f t="shared" si="50"/>
        <v>5.8377995434870421E-3</v>
      </c>
      <c r="K189" s="17" t="s">
        <v>1</v>
      </c>
      <c r="L189" s="35">
        <f t="shared" ref="L189:L193" si="57">L224-L154</f>
        <v>63830290.123085923</v>
      </c>
      <c r="M189" s="20">
        <f t="shared" ref="M189:M193" si="58">L189/$L$159</f>
        <v>4.8172425806779134E-2</v>
      </c>
      <c r="N189" s="35">
        <f>L189/I114</f>
        <v>50.929729638201813</v>
      </c>
    </row>
    <row r="190" spans="1:14" ht="15.75" x14ac:dyDescent="0.3">
      <c r="A190" s="13" t="s">
        <v>23</v>
      </c>
      <c r="B190" s="14">
        <v>3650</v>
      </c>
      <c r="C190" s="16">
        <f t="shared" si="51"/>
        <v>6.0616097587229703E-2</v>
      </c>
      <c r="D190" s="16">
        <f t="shared" si="52"/>
        <v>2.5058799602263981E-2</v>
      </c>
      <c r="E190" s="16">
        <f t="shared" si="53"/>
        <v>9.7414200476252568E-3</v>
      </c>
      <c r="F190" s="16">
        <f t="shared" si="54"/>
        <v>1.9624119454379692E-2</v>
      </c>
      <c r="G190" s="16">
        <f t="shared" si="55"/>
        <v>1.5236635440006384E-2</v>
      </c>
      <c r="H190" s="16">
        <f t="shared" si="56"/>
        <v>6.977156201061218E-3</v>
      </c>
      <c r="I190" s="16">
        <f t="shared" si="50"/>
        <v>4.3115997204071839E-2</v>
      </c>
      <c r="K190" s="13" t="s">
        <v>2</v>
      </c>
      <c r="L190" s="34">
        <f t="shared" si="57"/>
        <v>84730233.563184336</v>
      </c>
      <c r="M190" s="16">
        <f t="shared" si="58"/>
        <v>6.394551680781603E-2</v>
      </c>
      <c r="N190" s="34">
        <f>L190/O114</f>
        <v>16.255565738701105</v>
      </c>
    </row>
    <row r="191" spans="1:14" ht="15.75" x14ac:dyDescent="0.3">
      <c r="A191" s="17" t="s">
        <v>23</v>
      </c>
      <c r="B191" s="18">
        <v>10950</v>
      </c>
      <c r="C191" s="20">
        <f t="shared" si="51"/>
        <v>5.6596655209365437E-2</v>
      </c>
      <c r="D191" s="20">
        <f t="shared" si="52"/>
        <v>2.4915323584636672E-2</v>
      </c>
      <c r="E191" s="20">
        <f t="shared" si="53"/>
        <v>1.4614351248796712E-2</v>
      </c>
      <c r="F191" s="20">
        <f t="shared" si="54"/>
        <v>5.0608305825431028E-2</v>
      </c>
      <c r="G191" s="20">
        <f t="shared" si="55"/>
        <v>4.38529101589685E-2</v>
      </c>
      <c r="H191" s="20">
        <f t="shared" si="56"/>
        <v>1.6392070733641739E-2</v>
      </c>
      <c r="I191" s="20">
        <f t="shared" si="50"/>
        <v>4.8416829611314306E-2</v>
      </c>
      <c r="K191" s="17" t="s">
        <v>3</v>
      </c>
      <c r="L191" s="35">
        <f t="shared" si="57"/>
        <v>136424190.87593713</v>
      </c>
      <c r="M191" s="20">
        <f t="shared" si="58"/>
        <v>0.10295870817049693</v>
      </c>
      <c r="N191" s="35">
        <f>L191/U114</f>
        <v>44.269037784933005</v>
      </c>
    </row>
    <row r="192" spans="1:14" ht="15.75" x14ac:dyDescent="0.3">
      <c r="A192" s="13" t="s">
        <v>23</v>
      </c>
      <c r="B192" s="14">
        <v>36500</v>
      </c>
      <c r="C192" s="16">
        <f t="shared" si="51"/>
        <v>0.11176989725466821</v>
      </c>
      <c r="D192" s="16">
        <f t="shared" si="52"/>
        <v>3.1381363089201447E-2</v>
      </c>
      <c r="E192" s="16">
        <f t="shared" si="53"/>
        <v>2.2766569397257724E-2</v>
      </c>
      <c r="F192" s="16">
        <f t="shared" si="54"/>
        <v>0.1139032359017568</v>
      </c>
      <c r="G192" s="16">
        <f t="shared" si="55"/>
        <v>0.1041406710046473</v>
      </c>
      <c r="H192" s="16">
        <f t="shared" si="56"/>
        <v>3.3886222571887212E-2</v>
      </c>
      <c r="I192" s="16">
        <f t="shared" si="50"/>
        <v>9.8138589427398115E-2</v>
      </c>
      <c r="K192" s="13" t="s">
        <v>4</v>
      </c>
      <c r="L192" s="34">
        <f t="shared" si="57"/>
        <v>162126149.58958089</v>
      </c>
      <c r="M192" s="16">
        <f t="shared" si="58"/>
        <v>0.12235585796935243</v>
      </c>
      <c r="N192" s="34">
        <f>L192/AA114</f>
        <v>48.224196580927376</v>
      </c>
    </row>
    <row r="193" spans="1:14" ht="15.75" x14ac:dyDescent="0.3">
      <c r="A193" s="17" t="s">
        <v>23</v>
      </c>
      <c r="B193" s="18">
        <v>109500</v>
      </c>
      <c r="C193" s="20">
        <f t="shared" si="51"/>
        <v>0.1436892768669063</v>
      </c>
      <c r="D193" s="20">
        <f t="shared" si="52"/>
        <v>4.0893250821908075E-2</v>
      </c>
      <c r="E193" s="20">
        <f t="shared" si="53"/>
        <v>2.4723195186090983E-2</v>
      </c>
      <c r="F193" s="20">
        <f t="shared" si="54"/>
        <v>0.11049800787270617</v>
      </c>
      <c r="G193" s="20">
        <f t="shared" si="55"/>
        <v>0.11912214812315533</v>
      </c>
      <c r="H193" s="20">
        <f t="shared" si="56"/>
        <v>3.8391242183571359E-2</v>
      </c>
      <c r="I193" s="20">
        <f t="shared" si="50"/>
        <v>0.11953110451775069</v>
      </c>
      <c r="K193" s="17" t="s">
        <v>5</v>
      </c>
      <c r="L193" s="35">
        <f t="shared" si="57"/>
        <v>62505262.08890982</v>
      </c>
      <c r="M193" s="20">
        <f t="shared" si="58"/>
        <v>4.7172433255512868E-2</v>
      </c>
      <c r="N193" s="35">
        <f>L193/AG114</f>
        <v>24.333272735659634</v>
      </c>
    </row>
    <row r="194" spans="1:14" ht="15.75" x14ac:dyDescent="0.3">
      <c r="A194" s="13" t="s">
        <v>23</v>
      </c>
      <c r="B194" s="14">
        <v>365000</v>
      </c>
      <c r="C194" s="16">
        <f t="shared" si="51"/>
        <v>0.1044918546240228</v>
      </c>
      <c r="D194" s="16">
        <f t="shared" si="52"/>
        <v>3.3548103204077459E-2</v>
      </c>
      <c r="E194" s="16">
        <f t="shared" si="53"/>
        <v>1.5418661265528748E-2</v>
      </c>
      <c r="F194" s="16">
        <f t="shared" si="54"/>
        <v>7.0678470348202099E-2</v>
      </c>
      <c r="G194" s="16">
        <f t="shared" si="55"/>
        <v>8.2493917223207994E-2</v>
      </c>
      <c r="H194" s="16">
        <f t="shared" si="56"/>
        <v>2.3439593285760604E-2</v>
      </c>
      <c r="I194" s="16">
        <f t="shared" si="50"/>
        <v>8.5053207478542864E-2</v>
      </c>
      <c r="K194" s="21" t="s">
        <v>17</v>
      </c>
      <c r="L194" s="33">
        <f>SUM(L188:L193)</f>
        <v>1209493992.7671919</v>
      </c>
      <c r="M194" s="24">
        <f>SUM(M188:M193)</f>
        <v>0.91279954263046326</v>
      </c>
      <c r="N194" s="33">
        <f>L194/(C114+I114+O114+U114+AA114+AG114)</f>
        <v>28.515704724932714</v>
      </c>
    </row>
    <row r="195" spans="1:14" ht="15.75" x14ac:dyDescent="0.3">
      <c r="A195" s="17" t="s">
        <v>23</v>
      </c>
      <c r="B195" s="18">
        <v>1095000</v>
      </c>
      <c r="C195" s="20">
        <f t="shared" si="51"/>
        <v>4.711357926374081E-2</v>
      </c>
      <c r="D195" s="20">
        <f t="shared" si="52"/>
        <v>1.2958628031909244E-2</v>
      </c>
      <c r="E195" s="20">
        <f t="shared" si="53"/>
        <v>4.1091673518128284E-3</v>
      </c>
      <c r="F195" s="20">
        <f t="shared" si="54"/>
        <v>1.6415971070670637E-2</v>
      </c>
      <c r="G195" s="20">
        <f t="shared" si="55"/>
        <v>2.8973508074708214E-2</v>
      </c>
      <c r="H195" s="20">
        <f t="shared" si="56"/>
        <v>3.5704297002787985E-3</v>
      </c>
      <c r="I195" s="20">
        <f t="shared" si="50"/>
        <v>3.489180094829665E-2</v>
      </c>
    </row>
    <row r="196" spans="1:14" ht="15.75" x14ac:dyDescent="0.3">
      <c r="A196" s="13" t="s">
        <v>23</v>
      </c>
      <c r="B196" s="14">
        <v>3650000</v>
      </c>
      <c r="C196" s="16">
        <f t="shared" si="51"/>
        <v>1.807912608199793E-2</v>
      </c>
      <c r="D196" s="16">
        <f t="shared" si="52"/>
        <v>1.3934894101931291E-2</v>
      </c>
      <c r="E196" s="16">
        <f t="shared" si="53"/>
        <v>5.3186965492735862E-3</v>
      </c>
      <c r="F196" s="16">
        <f t="shared" si="54"/>
        <v>7.645172421635882E-3</v>
      </c>
      <c r="G196" s="16">
        <f t="shared" si="55"/>
        <v>7.4164348504365937E-4</v>
      </c>
      <c r="H196" s="16">
        <f t="shared" si="56"/>
        <v>0</v>
      </c>
      <c r="I196" s="16">
        <f t="shared" si="50"/>
        <v>1.3020975263337099E-2</v>
      </c>
    </row>
    <row r="197" spans="1:14" ht="15.75" x14ac:dyDescent="0.3">
      <c r="A197" s="17" t="s">
        <v>23</v>
      </c>
      <c r="B197" s="18">
        <v>10950000</v>
      </c>
      <c r="C197" s="20">
        <f t="shared" si="51"/>
        <v>7.0146995042624539E-3</v>
      </c>
      <c r="D197" s="20">
        <f t="shared" si="52"/>
        <v>3.4014079383367264E-2</v>
      </c>
      <c r="E197" s="20">
        <f t="shared" si="53"/>
        <v>0</v>
      </c>
      <c r="F197" s="20">
        <f t="shared" si="54"/>
        <v>0</v>
      </c>
      <c r="G197" s="20">
        <f t="shared" si="55"/>
        <v>0</v>
      </c>
      <c r="H197" s="20">
        <f t="shared" si="56"/>
        <v>0</v>
      </c>
      <c r="I197" s="20">
        <f t="shared" si="50"/>
        <v>5.83816940513621E-3</v>
      </c>
    </row>
    <row r="198" spans="1:14" ht="15.75" x14ac:dyDescent="0.3">
      <c r="A198" s="13" t="s">
        <v>24</v>
      </c>
      <c r="B198" s="14">
        <v>0</v>
      </c>
      <c r="C198" s="16">
        <f t="shared" si="51"/>
        <v>9.3075907700091304E-2</v>
      </c>
      <c r="D198" s="16">
        <f t="shared" si="52"/>
        <v>6.4841819638369533E-2</v>
      </c>
      <c r="E198" s="16">
        <f t="shared" si="53"/>
        <v>4.2088465010376372E-2</v>
      </c>
      <c r="F198" s="16">
        <f t="shared" si="54"/>
        <v>0.15076593030436342</v>
      </c>
      <c r="G198" s="16">
        <f t="shared" si="55"/>
        <v>0.11723257330022574</v>
      </c>
      <c r="H198" s="16">
        <f t="shared" si="56"/>
        <v>4.9111419228163394E-2</v>
      </c>
      <c r="I198" s="16">
        <f t="shared" si="50"/>
        <v>9.6312916666152049E-2</v>
      </c>
    </row>
    <row r="199" spans="1:14" x14ac:dyDescent="0.25">
      <c r="A199" s="17">
        <v>303</v>
      </c>
      <c r="B199" s="18">
        <v>0</v>
      </c>
      <c r="C199" s="20">
        <f t="shared" si="51"/>
        <v>8.6163690296281708E-4</v>
      </c>
      <c r="D199" s="20">
        <f t="shared" si="52"/>
        <v>0</v>
      </c>
      <c r="E199" s="20">
        <f t="shared" si="53"/>
        <v>1.2204256092521481E-3</v>
      </c>
      <c r="F199" s="20">
        <f t="shared" si="54"/>
        <v>3.1666042324596231E-3</v>
      </c>
      <c r="G199" s="20">
        <f t="shared" si="55"/>
        <v>1.9751610589700918E-3</v>
      </c>
      <c r="H199" s="20">
        <f t="shared" si="56"/>
        <v>1.6186030750779579E-3</v>
      </c>
      <c r="I199" s="20">
        <f t="shared" si="50"/>
        <v>1.2922921417482828E-3</v>
      </c>
    </row>
    <row r="200" spans="1:14" x14ac:dyDescent="0.25">
      <c r="A200" s="13">
        <v>304</v>
      </c>
      <c r="B200" s="14">
        <v>0</v>
      </c>
      <c r="C200" s="16">
        <f t="shared" si="51"/>
        <v>4.1639496743744427E-3</v>
      </c>
      <c r="D200" s="16">
        <f t="shared" si="52"/>
        <v>0</v>
      </c>
      <c r="E200" s="16">
        <f t="shared" si="53"/>
        <v>2.4722157308645918E-3</v>
      </c>
      <c r="F200" s="16">
        <f t="shared" si="54"/>
        <v>1.6630221480108294E-2</v>
      </c>
      <c r="G200" s="16">
        <f t="shared" si="55"/>
        <v>1.002575433848875E-2</v>
      </c>
      <c r="H200" s="16">
        <f t="shared" si="56"/>
        <v>0</v>
      </c>
      <c r="I200" s="16">
        <f t="shared" si="50"/>
        <v>5.8635490524497486E-3</v>
      </c>
    </row>
    <row r="201" spans="1:14" x14ac:dyDescent="0.25">
      <c r="A201" s="17">
        <v>305</v>
      </c>
      <c r="B201" s="18">
        <v>0</v>
      </c>
      <c r="C201" s="20">
        <f t="shared" si="51"/>
        <v>8.2713714094488737E-3</v>
      </c>
      <c r="D201" s="20">
        <f t="shared" si="52"/>
        <v>0</v>
      </c>
      <c r="E201" s="20">
        <f t="shared" si="53"/>
        <v>1.3762058692307583E-3</v>
      </c>
      <c r="F201" s="20">
        <f t="shared" si="54"/>
        <v>2.7704481473443378E-2</v>
      </c>
      <c r="G201" s="20">
        <f t="shared" si="55"/>
        <v>4.5531875965990915E-3</v>
      </c>
      <c r="H201" s="20">
        <f t="shared" si="56"/>
        <v>2.0708474744319306E-3</v>
      </c>
      <c r="I201" s="20">
        <f t="shared" si="50"/>
        <v>9.2091838253991025E-3</v>
      </c>
    </row>
    <row r="202" spans="1:14" x14ac:dyDescent="0.25">
      <c r="A202" s="13">
        <v>406</v>
      </c>
      <c r="B202" s="14">
        <v>0</v>
      </c>
      <c r="C202" s="16">
        <f t="shared" si="51"/>
        <v>3.6223212686105601E-2</v>
      </c>
      <c r="D202" s="16">
        <f t="shared" si="52"/>
        <v>0</v>
      </c>
      <c r="E202" s="16">
        <f t="shared" si="53"/>
        <v>1.9338563787141893E-2</v>
      </c>
      <c r="F202" s="16">
        <f t="shared" si="54"/>
        <v>0.13915405977120468</v>
      </c>
      <c r="G202" s="16">
        <f t="shared" si="55"/>
        <v>4.7987382998337727E-2</v>
      </c>
      <c r="H202" s="16">
        <f t="shared" si="56"/>
        <v>2.2470372179296479E-2</v>
      </c>
      <c r="I202" s="16">
        <f t="shared" si="50"/>
        <v>4.7082213335795146E-2</v>
      </c>
    </row>
    <row r="203" spans="1:14" x14ac:dyDescent="0.25">
      <c r="A203" s="17">
        <v>407</v>
      </c>
      <c r="B203" s="18">
        <v>0</v>
      </c>
      <c r="C203" s="20">
        <f t="shared" si="51"/>
        <v>6.4611248956390352E-2</v>
      </c>
      <c r="D203" s="20">
        <f t="shared" si="52"/>
        <v>0.54288626887032554</v>
      </c>
      <c r="E203" s="20">
        <f t="shared" si="53"/>
        <v>0.11511049873298747</v>
      </c>
      <c r="F203" s="20">
        <f t="shared" si="54"/>
        <v>1.2585233970800691E-2</v>
      </c>
      <c r="G203" s="20">
        <f t="shared" si="55"/>
        <v>1.9453138586073809E-2</v>
      </c>
      <c r="H203" s="20">
        <f t="shared" si="56"/>
        <v>0.10839463059151794</v>
      </c>
      <c r="I203" s="20">
        <f t="shared" si="50"/>
        <v>8.0543627560349856E-2</v>
      </c>
    </row>
    <row r="204" spans="1:14" x14ac:dyDescent="0.25">
      <c r="A204" s="13">
        <v>408</v>
      </c>
      <c r="B204" s="14">
        <v>0</v>
      </c>
      <c r="C204" s="16">
        <f t="shared" si="51"/>
        <v>4.753316599773056E-2</v>
      </c>
      <c r="D204" s="16">
        <f t="shared" si="52"/>
        <v>0</v>
      </c>
      <c r="E204" s="16">
        <f t="shared" si="53"/>
        <v>3.4533149619896238E-2</v>
      </c>
      <c r="F204" s="16">
        <f t="shared" si="54"/>
        <v>1.4999480586486468E-2</v>
      </c>
      <c r="G204" s="16">
        <f t="shared" si="55"/>
        <v>0</v>
      </c>
      <c r="H204" s="16">
        <f t="shared" si="56"/>
        <v>0.23237837385711327</v>
      </c>
      <c r="I204" s="16">
        <f t="shared" si="50"/>
        <v>4.4518508652540374E-2</v>
      </c>
    </row>
    <row r="205" spans="1:14" x14ac:dyDescent="0.25">
      <c r="A205" s="17">
        <v>409</v>
      </c>
      <c r="B205" s="18">
        <v>0</v>
      </c>
      <c r="C205" s="20">
        <f t="shared" si="51"/>
        <v>7.0867629305707391E-2</v>
      </c>
      <c r="D205" s="20">
        <f t="shared" si="52"/>
        <v>0</v>
      </c>
      <c r="E205" s="20">
        <f t="shared" si="53"/>
        <v>0</v>
      </c>
      <c r="F205" s="20">
        <f t="shared" si="54"/>
        <v>0</v>
      </c>
      <c r="G205" s="20">
        <f t="shared" si="55"/>
        <v>0</v>
      </c>
      <c r="H205" s="20">
        <f t="shared" si="56"/>
        <v>0.42138604859123829</v>
      </c>
      <c r="I205" s="20">
        <f t="shared" si="50"/>
        <v>6.4093976220914992E-2</v>
      </c>
    </row>
    <row r="206" spans="1:14" x14ac:dyDescent="0.25">
      <c r="A206" s="13">
        <v>410</v>
      </c>
      <c r="B206" s="14">
        <v>0</v>
      </c>
      <c r="C206" s="16">
        <f t="shared" si="51"/>
        <v>0</v>
      </c>
      <c r="D206" s="16">
        <f t="shared" si="52"/>
        <v>0</v>
      </c>
      <c r="E206" s="16">
        <f t="shared" si="53"/>
        <v>0.58476133356357629</v>
      </c>
      <c r="F206" s="16">
        <f t="shared" si="54"/>
        <v>0</v>
      </c>
      <c r="G206" s="16">
        <f t="shared" si="55"/>
        <v>0</v>
      </c>
      <c r="H206" s="16">
        <f t="shared" si="56"/>
        <v>0</v>
      </c>
      <c r="I206" s="16">
        <f t="shared" si="50"/>
        <v>3.6146388613576705E-2</v>
      </c>
    </row>
    <row r="207" spans="1:14" x14ac:dyDescent="0.25">
      <c r="A207" s="17">
        <v>505</v>
      </c>
      <c r="B207" s="18">
        <v>0</v>
      </c>
      <c r="C207" s="20">
        <f t="shared" si="51"/>
        <v>2.6978784072190516E-2</v>
      </c>
      <c r="D207" s="20">
        <f t="shared" si="52"/>
        <v>0</v>
      </c>
      <c r="E207" s="20">
        <f t="shared" si="53"/>
        <v>0</v>
      </c>
      <c r="F207" s="20">
        <f t="shared" si="54"/>
        <v>5.1099281896758893E-2</v>
      </c>
      <c r="G207" s="20">
        <f t="shared" si="55"/>
        <v>0.12067608772055792</v>
      </c>
      <c r="H207" s="20">
        <f t="shared" si="56"/>
        <v>0</v>
      </c>
      <c r="I207" s="20">
        <f t="shared" si="50"/>
        <v>3.5833832802095747E-2</v>
      </c>
    </row>
    <row r="208" spans="1:14" x14ac:dyDescent="0.25">
      <c r="A208" s="13">
        <v>506</v>
      </c>
      <c r="B208" s="14">
        <v>0</v>
      </c>
      <c r="C208" s="16">
        <f t="shared" si="51"/>
        <v>1.0675472414977655E-2</v>
      </c>
      <c r="D208" s="16">
        <f t="shared" si="52"/>
        <v>0</v>
      </c>
      <c r="E208" s="16">
        <f t="shared" si="53"/>
        <v>1.0195528723611921E-2</v>
      </c>
      <c r="F208" s="16">
        <f t="shared" si="54"/>
        <v>4.621497543717526E-2</v>
      </c>
      <c r="G208" s="16">
        <f t="shared" si="55"/>
        <v>4.9967200894804199E-2</v>
      </c>
      <c r="H208" s="16">
        <f t="shared" si="56"/>
        <v>1.2886984238587168E-2</v>
      </c>
      <c r="I208" s="16">
        <f t="shared" si="50"/>
        <v>1.8969915877981098E-2</v>
      </c>
    </row>
    <row r="209" spans="1:13" x14ac:dyDescent="0.25">
      <c r="A209" s="17">
        <v>507</v>
      </c>
      <c r="B209" s="18">
        <v>0</v>
      </c>
      <c r="C209" s="20">
        <f t="shared" si="51"/>
        <v>2.1599599270640094E-2</v>
      </c>
      <c r="D209" s="20">
        <f t="shared" si="52"/>
        <v>0.17370525450384219</v>
      </c>
      <c r="E209" s="20">
        <f t="shared" si="53"/>
        <v>2.208203067361143E-2</v>
      </c>
      <c r="F209" s="20">
        <f t="shared" si="54"/>
        <v>5.5407608821014288E-2</v>
      </c>
      <c r="G209" s="20">
        <f t="shared" si="55"/>
        <v>0</v>
      </c>
      <c r="H209" s="20">
        <f t="shared" si="56"/>
        <v>0</v>
      </c>
      <c r="I209" s="20">
        <f t="shared" si="50"/>
        <v>2.9515898912435855E-2</v>
      </c>
    </row>
    <row r="210" spans="1:13" x14ac:dyDescent="0.25">
      <c r="A210" s="13">
        <v>508</v>
      </c>
      <c r="B210" s="14">
        <v>0</v>
      </c>
      <c r="C210" s="16">
        <f t="shared" si="51"/>
        <v>9.5263087524817547E-3</v>
      </c>
      <c r="D210" s="16">
        <f t="shared" si="52"/>
        <v>0</v>
      </c>
      <c r="E210" s="16">
        <f t="shared" si="53"/>
        <v>0</v>
      </c>
      <c r="F210" s="16">
        <f t="shared" si="54"/>
        <v>0</v>
      </c>
      <c r="G210" s="16">
        <f t="shared" si="55"/>
        <v>0.20283198655466736</v>
      </c>
      <c r="H210" s="16">
        <f t="shared" si="56"/>
        <v>0</v>
      </c>
      <c r="I210" s="16">
        <f t="shared" si="50"/>
        <v>2.7583760259396121E-2</v>
      </c>
    </row>
    <row r="211" spans="1:13" x14ac:dyDescent="0.25">
      <c r="A211" s="17">
        <v>509</v>
      </c>
      <c r="B211" s="18">
        <v>0</v>
      </c>
      <c r="C211" s="20">
        <f t="shared" si="51"/>
        <v>1.1773368268786531E-2</v>
      </c>
      <c r="D211" s="20">
        <f t="shared" si="52"/>
        <v>0</v>
      </c>
      <c r="E211" s="20">
        <f t="shared" si="53"/>
        <v>6.3407083420416371E-2</v>
      </c>
      <c r="F211" s="20">
        <f t="shared" si="54"/>
        <v>0</v>
      </c>
      <c r="G211" s="20">
        <f t="shared" si="55"/>
        <v>0</v>
      </c>
      <c r="H211" s="20">
        <f t="shared" si="56"/>
        <v>2.2454800195804243E-3</v>
      </c>
      <c r="I211" s="20">
        <f t="shared" si="50"/>
        <v>1.1197719754777046E-2</v>
      </c>
    </row>
    <row r="212" spans="1:13" x14ac:dyDescent="0.25">
      <c r="A212" s="13">
        <v>510</v>
      </c>
      <c r="B212" s="14">
        <v>0</v>
      </c>
      <c r="C212" s="16">
        <f t="shared" si="51"/>
        <v>0</v>
      </c>
      <c r="D212" s="16">
        <f t="shared" si="52"/>
        <v>0</v>
      </c>
      <c r="E212" s="16">
        <f t="shared" si="53"/>
        <v>0</v>
      </c>
      <c r="F212" s="16">
        <f t="shared" si="54"/>
        <v>0</v>
      </c>
      <c r="G212" s="16">
        <f t="shared" si="55"/>
        <v>0</v>
      </c>
      <c r="H212" s="16">
        <f t="shared" si="56"/>
        <v>0</v>
      </c>
      <c r="I212" s="16">
        <f t="shared" si="50"/>
        <v>0</v>
      </c>
    </row>
    <row r="213" spans="1:13" x14ac:dyDescent="0.25">
      <c r="A213" s="17">
        <v>535</v>
      </c>
      <c r="B213" s="18">
        <v>0</v>
      </c>
      <c r="C213" s="20">
        <f t="shared" si="51"/>
        <v>9.1443431597367959E-3</v>
      </c>
      <c r="D213" s="20">
        <f t="shared" si="52"/>
        <v>0</v>
      </c>
      <c r="E213" s="20">
        <f t="shared" si="53"/>
        <v>0</v>
      </c>
      <c r="F213" s="20">
        <f t="shared" si="54"/>
        <v>1.3257264177935804E-2</v>
      </c>
      <c r="G213" s="20">
        <f t="shared" si="55"/>
        <v>7.8693002206906525E-3</v>
      </c>
      <c r="H213" s="20">
        <f t="shared" si="56"/>
        <v>8.3278967716477869E-3</v>
      </c>
      <c r="I213" s="20">
        <f t="shared" si="50"/>
        <v>8.4991302601912753E-3</v>
      </c>
    </row>
    <row r="214" spans="1:13" x14ac:dyDescent="0.25">
      <c r="A214" s="13">
        <v>536</v>
      </c>
      <c r="B214" s="14">
        <v>0</v>
      </c>
      <c r="C214" s="16">
        <f t="shared" si="51"/>
        <v>1.3282000571048148E-2</v>
      </c>
      <c r="D214" s="16">
        <f t="shared" si="52"/>
        <v>0</v>
      </c>
      <c r="E214" s="16">
        <f t="shared" si="53"/>
        <v>0</v>
      </c>
      <c r="F214" s="16">
        <f t="shared" si="54"/>
        <v>4.7882557877767899E-3</v>
      </c>
      <c r="G214" s="16">
        <f t="shared" si="55"/>
        <v>0</v>
      </c>
      <c r="H214" s="16">
        <f t="shared" si="56"/>
        <v>0</v>
      </c>
      <c r="I214" s="16">
        <f t="shared" si="50"/>
        <v>8.6893679930337975E-3</v>
      </c>
    </row>
    <row r="215" spans="1:13" x14ac:dyDescent="0.25">
      <c r="A215" s="17">
        <v>537</v>
      </c>
      <c r="B215" s="18">
        <v>0</v>
      </c>
      <c r="C215" s="20">
        <f t="shared" si="51"/>
        <v>7.5290916347748619E-3</v>
      </c>
      <c r="D215" s="20">
        <f t="shared" si="52"/>
        <v>0</v>
      </c>
      <c r="E215" s="20">
        <f t="shared" si="53"/>
        <v>5.7630071190670172E-3</v>
      </c>
      <c r="F215" s="20">
        <f t="shared" si="54"/>
        <v>0</v>
      </c>
      <c r="G215" s="20">
        <f t="shared" si="55"/>
        <v>1.9154202740829095E-2</v>
      </c>
      <c r="H215" s="20">
        <f t="shared" si="56"/>
        <v>1.5283901797629586E-2</v>
      </c>
      <c r="I215" s="20">
        <f t="shared" si="50"/>
        <v>7.756614121765139E-3</v>
      </c>
    </row>
    <row r="216" spans="1:13" x14ac:dyDescent="0.25">
      <c r="A216" s="13">
        <v>538</v>
      </c>
      <c r="B216" s="14">
        <v>0</v>
      </c>
      <c r="C216" s="16">
        <f t="shared" si="51"/>
        <v>0</v>
      </c>
      <c r="D216" s="16">
        <f t="shared" si="52"/>
        <v>0</v>
      </c>
      <c r="E216" s="16">
        <f t="shared" si="53"/>
        <v>0</v>
      </c>
      <c r="F216" s="16">
        <f t="shared" si="54"/>
        <v>7.1776784967286997E-2</v>
      </c>
      <c r="G216" s="16">
        <f t="shared" si="55"/>
        <v>0</v>
      </c>
      <c r="H216" s="16">
        <f t="shared" si="56"/>
        <v>0</v>
      </c>
      <c r="I216" s="16">
        <f t="shared" si="50"/>
        <v>9.0605552230436787E-3</v>
      </c>
    </row>
    <row r="217" spans="1:13" x14ac:dyDescent="0.25">
      <c r="A217" s="17">
        <v>539</v>
      </c>
      <c r="B217" s="18">
        <v>0</v>
      </c>
      <c r="C217" s="20">
        <f t="shared" si="51"/>
        <v>5.1460109374206614E-3</v>
      </c>
      <c r="D217" s="20">
        <f t="shared" si="52"/>
        <v>0</v>
      </c>
      <c r="E217" s="20">
        <f t="shared" si="53"/>
        <v>0</v>
      </c>
      <c r="F217" s="20">
        <f t="shared" si="54"/>
        <v>0</v>
      </c>
      <c r="G217" s="20">
        <f t="shared" si="55"/>
        <v>0</v>
      </c>
      <c r="H217" s="20">
        <f t="shared" si="56"/>
        <v>0</v>
      </c>
      <c r="I217" s="20">
        <f t="shared" si="50"/>
        <v>3.1324470877791767E-3</v>
      </c>
    </row>
    <row r="218" spans="1:13" x14ac:dyDescent="0.25">
      <c r="A218" s="13">
        <v>540</v>
      </c>
      <c r="B218" s="14">
        <v>0</v>
      </c>
      <c r="C218" s="16">
        <f t="shared" si="51"/>
        <v>0</v>
      </c>
      <c r="D218" s="16">
        <f t="shared" si="52"/>
        <v>0</v>
      </c>
      <c r="E218" s="16">
        <f t="shared" si="53"/>
        <v>0</v>
      </c>
      <c r="F218" s="16">
        <f t="shared" si="54"/>
        <v>0</v>
      </c>
      <c r="G218" s="16">
        <f t="shared" si="55"/>
        <v>0</v>
      </c>
      <c r="H218" s="16">
        <f t="shared" si="56"/>
        <v>0</v>
      </c>
      <c r="I218" s="16">
        <f t="shared" si="50"/>
        <v>0</v>
      </c>
    </row>
    <row r="219" spans="1:13" x14ac:dyDescent="0.25">
      <c r="A219" s="21" t="s">
        <v>17</v>
      </c>
      <c r="B219" s="22"/>
      <c r="C219" s="24">
        <f>SUM(C188:C218)</f>
        <v>1.0000000000000002</v>
      </c>
      <c r="D219" s="24">
        <f t="shared" ref="D219" si="59">SUM(D188:D218)</f>
        <v>1</v>
      </c>
      <c r="E219" s="24">
        <f t="shared" ref="E219" si="60">SUM(E188:E218)</f>
        <v>1</v>
      </c>
      <c r="F219" s="24">
        <f t="shared" ref="F219" si="61">SUM(F188:F218)</f>
        <v>1</v>
      </c>
      <c r="G219" s="24">
        <f t="shared" ref="G219" si="62">SUM(G188:G218)</f>
        <v>0.99999999999999989</v>
      </c>
      <c r="H219" s="24">
        <f t="shared" ref="H219" si="63">SUM(H188:H218)</f>
        <v>1</v>
      </c>
      <c r="I219" s="24">
        <f t="shared" ref="I219" si="64">SUM(I188:I218)</f>
        <v>0.99999999999999978</v>
      </c>
    </row>
    <row r="221" spans="1:13" x14ac:dyDescent="0.25">
      <c r="A221" t="str">
        <f>"9. Calcul de l'allocation totale par tarif et paliers"</f>
        <v>9. Calcul de l'allocation totale par tarif et paliers</v>
      </c>
    </row>
    <row r="222" spans="1:13" ht="30" x14ac:dyDescent="0.25">
      <c r="A222" s="12" t="s">
        <v>21</v>
      </c>
      <c r="B222" s="12"/>
      <c r="C222" s="31" t="s">
        <v>30</v>
      </c>
      <c r="D222" s="31" t="s">
        <v>1</v>
      </c>
      <c r="E222" s="31" t="s">
        <v>2</v>
      </c>
      <c r="F222" s="31" t="s">
        <v>3</v>
      </c>
      <c r="G222" s="31" t="s">
        <v>4</v>
      </c>
      <c r="H222" s="31" t="s">
        <v>5</v>
      </c>
      <c r="I222" s="32" t="s">
        <v>31</v>
      </c>
      <c r="K222" s="31" t="s">
        <v>32</v>
      </c>
      <c r="L222" s="31" t="s">
        <v>33</v>
      </c>
      <c r="M222" s="32" t="s">
        <v>34</v>
      </c>
    </row>
    <row r="223" spans="1:13" ht="15.75" x14ac:dyDescent="0.3">
      <c r="A223" s="13" t="s">
        <v>23</v>
      </c>
      <c r="B223" s="14">
        <v>365</v>
      </c>
      <c r="C223" s="16">
        <f>C118</f>
        <v>4.1999578359355083E-2</v>
      </c>
      <c r="D223" s="16">
        <f>I118</f>
        <v>2.0108607583011716E-2</v>
      </c>
      <c r="E223" s="16">
        <f>O118</f>
        <v>2.3873057618219746E-2</v>
      </c>
      <c r="F223" s="16">
        <f>U118</f>
        <v>2.1872817040413047E-2</v>
      </c>
      <c r="G223" s="16">
        <f>AA118</f>
        <v>1.4474055458251615E-2</v>
      </c>
      <c r="H223" s="16">
        <f>AG118</f>
        <v>1.7809735275674039E-2</v>
      </c>
      <c r="I223" s="16">
        <f>C223*$M$223+D223*$M$224+E223*$M$225+F223*$M$226+G223*$M$227+H223*$M$228</f>
        <v>3.3169837756521194E-2</v>
      </c>
      <c r="K223" s="13" t="s">
        <v>30</v>
      </c>
      <c r="L223" s="34">
        <f>D41</f>
        <v>1542804155.5984726</v>
      </c>
      <c r="M223" s="16">
        <f t="shared" ref="M223:M228" si="65">L223/$L$229</f>
        <v>0.60871364749746437</v>
      </c>
    </row>
    <row r="224" spans="1:13" ht="15.75" x14ac:dyDescent="0.3">
      <c r="A224" s="17" t="s">
        <v>23</v>
      </c>
      <c r="B224" s="18">
        <v>1095</v>
      </c>
      <c r="C224" s="20">
        <f t="shared" ref="C224:C253" si="66">C119</f>
        <v>6.0135898342571964E-2</v>
      </c>
      <c r="D224" s="20">
        <f t="shared" ref="D224:D253" si="67">I119</f>
        <v>3.462017677746862E-2</v>
      </c>
      <c r="E224" s="20">
        <f t="shared" ref="E224:E253" si="68">O119</f>
        <v>3.2028937147267234E-2</v>
      </c>
      <c r="F224" s="20">
        <f t="shared" ref="F224:F253" si="69">U119</f>
        <v>3.6785590377015995E-2</v>
      </c>
      <c r="G224" s="20">
        <f t="shared" ref="G224:G253" si="70">AA119</f>
        <v>4.8753819054103253E-2</v>
      </c>
      <c r="H224" s="20">
        <f t="shared" ref="H224:H253" si="71">AG119</f>
        <v>3.9983278797002871E-2</v>
      </c>
      <c r="I224" s="20">
        <f t="shared" ref="I224:I253" si="72">C224*$M$223+D224*$M$224+E224*$M$225+F224*$M$226+G224*$M$227+H224*$M$228</f>
        <v>5.204983664100081E-2</v>
      </c>
      <c r="K224" s="17" t="s">
        <v>1</v>
      </c>
      <c r="L224" s="35">
        <f>J41</f>
        <v>116855111.26077646</v>
      </c>
      <c r="M224" s="20">
        <f t="shared" si="65"/>
        <v>4.6105204439688949E-2</v>
      </c>
    </row>
    <row r="225" spans="1:13" ht="15.75" x14ac:dyDescent="0.3">
      <c r="A225" s="13" t="s">
        <v>23</v>
      </c>
      <c r="B225" s="14">
        <v>3650</v>
      </c>
      <c r="C225" s="16">
        <f t="shared" si="66"/>
        <v>0.2973296694142149</v>
      </c>
      <c r="D225" s="16">
        <f t="shared" si="67"/>
        <v>0.25299683913400955</v>
      </c>
      <c r="E225" s="16">
        <f t="shared" si="68"/>
        <v>0.19252002646045865</v>
      </c>
      <c r="F225" s="16">
        <f t="shared" si="69"/>
        <v>0.15886961175726549</v>
      </c>
      <c r="G225" s="16">
        <f t="shared" si="70"/>
        <v>0.10434889085220191</v>
      </c>
      <c r="H225" s="16">
        <f t="shared" si="71"/>
        <v>0.15869729569878052</v>
      </c>
      <c r="I225" s="16">
        <f t="shared" si="72"/>
        <v>0.24370764471679091</v>
      </c>
      <c r="K225" s="13" t="s">
        <v>2</v>
      </c>
      <c r="L225" s="34">
        <f>P41</f>
        <v>156669344.6313504</v>
      </c>
      <c r="M225" s="16">
        <f t="shared" si="65"/>
        <v>6.1813917129742657E-2</v>
      </c>
    </row>
    <row r="226" spans="1:13" ht="15.75" x14ac:dyDescent="0.3">
      <c r="A226" s="17" t="s">
        <v>23</v>
      </c>
      <c r="B226" s="18">
        <v>10950</v>
      </c>
      <c r="C226" s="20">
        <f t="shared" si="66"/>
        <v>0.11329324943631937</v>
      </c>
      <c r="D226" s="20">
        <f t="shared" si="67"/>
        <v>0.10976145131815106</v>
      </c>
      <c r="E226" s="20">
        <f t="shared" si="68"/>
        <v>0.12231900323149224</v>
      </c>
      <c r="F226" s="20">
        <f t="shared" si="69"/>
        <v>0.16942084427925452</v>
      </c>
      <c r="G226" s="20">
        <f t="shared" si="70"/>
        <v>0.12224794049486369</v>
      </c>
      <c r="H226" s="20">
        <f t="shared" si="71"/>
        <v>0.13886913988692662</v>
      </c>
      <c r="I226" s="20">
        <f t="shared" si="72"/>
        <v>0.12300713307309386</v>
      </c>
      <c r="K226" s="17" t="s">
        <v>3</v>
      </c>
      <c r="L226" s="35">
        <f>V41</f>
        <v>319940022.75204384</v>
      </c>
      <c r="M226" s="20">
        <f t="shared" si="65"/>
        <v>0.12623239153401924</v>
      </c>
    </row>
    <row r="227" spans="1:13" ht="15.75" x14ac:dyDescent="0.3">
      <c r="A227" s="13" t="s">
        <v>23</v>
      </c>
      <c r="B227" s="14">
        <v>36500</v>
      </c>
      <c r="C227" s="16">
        <f t="shared" si="66"/>
        <v>0.10327415247124686</v>
      </c>
      <c r="D227" s="16">
        <f t="shared" si="67"/>
        <v>5.7791254613538665E-2</v>
      </c>
      <c r="E227" s="16">
        <f t="shared" si="68"/>
        <v>7.2312850989419947E-2</v>
      </c>
      <c r="F227" s="16">
        <f t="shared" si="69"/>
        <v>0.17871791983474464</v>
      </c>
      <c r="G227" s="16">
        <f t="shared" si="70"/>
        <v>0.15279342631639165</v>
      </c>
      <c r="H227" s="16">
        <f t="shared" si="71"/>
        <v>0.11850069495935844</v>
      </c>
      <c r="I227" s="16">
        <f t="shared" si="72"/>
        <v>0.11486255875397434</v>
      </c>
      <c r="K227" s="13" t="s">
        <v>4</v>
      </c>
      <c r="L227" s="34">
        <f>AB41</f>
        <v>272218856.6907289</v>
      </c>
      <c r="M227" s="16">
        <f t="shared" si="65"/>
        <v>0.10740399717780431</v>
      </c>
    </row>
    <row r="228" spans="1:13" ht="15.75" x14ac:dyDescent="0.3">
      <c r="A228" s="17" t="s">
        <v>23</v>
      </c>
      <c r="B228" s="18">
        <v>109500</v>
      </c>
      <c r="C228" s="20">
        <f t="shared" si="66"/>
        <v>9.1183376564767188E-2</v>
      </c>
      <c r="D228" s="20">
        <f t="shared" si="67"/>
        <v>3.8127640378890978E-2</v>
      </c>
      <c r="E228" s="20">
        <f t="shared" si="68"/>
        <v>3.8516794409662068E-2</v>
      </c>
      <c r="F228" s="20">
        <f t="shared" si="69"/>
        <v>0.1013085591863775</v>
      </c>
      <c r="G228" s="20">
        <f t="shared" si="70"/>
        <v>0.109846850823697</v>
      </c>
      <c r="H228" s="20">
        <f t="shared" si="71"/>
        <v>5.7958000104482169E-2</v>
      </c>
      <c r="I228" s="20">
        <f t="shared" si="72"/>
        <v>8.711203505556632E-2</v>
      </c>
      <c r="K228" s="17" t="s">
        <v>5</v>
      </c>
      <c r="L228" s="35">
        <f>AH41</f>
        <v>126044405.86445521</v>
      </c>
      <c r="M228" s="20">
        <f t="shared" si="65"/>
        <v>4.9730842221280359E-2</v>
      </c>
    </row>
    <row r="229" spans="1:13" ht="15.75" x14ac:dyDescent="0.3">
      <c r="A229" s="13" t="s">
        <v>23</v>
      </c>
      <c r="B229" s="14">
        <v>365000</v>
      </c>
      <c r="C229" s="16">
        <f t="shared" si="66"/>
        <v>5.4035328721052669E-2</v>
      </c>
      <c r="D229" s="16">
        <f t="shared" si="67"/>
        <v>2.2239909332384254E-2</v>
      </c>
      <c r="E229" s="16">
        <f t="shared" si="68"/>
        <v>1.3420868720201201E-2</v>
      </c>
      <c r="F229" s="16">
        <f t="shared" si="69"/>
        <v>4.1090436466642538E-2</v>
      </c>
      <c r="G229" s="16">
        <f t="shared" si="70"/>
        <v>5.7519937140173567E-2</v>
      </c>
      <c r="H229" s="16">
        <f t="shared" si="71"/>
        <v>2.0817325759903152E-2</v>
      </c>
      <c r="I229" s="16">
        <f t="shared" si="72"/>
        <v>4.7147092446352255E-2</v>
      </c>
      <c r="K229" s="21" t="s">
        <v>17</v>
      </c>
      <c r="L229" s="33">
        <f>SUM(L223:L228)</f>
        <v>2534531896.7978277</v>
      </c>
      <c r="M229" s="24">
        <f>SUM(M223:M228)</f>
        <v>0.99999999999999978</v>
      </c>
    </row>
    <row r="230" spans="1:13" ht="15.75" x14ac:dyDescent="0.3">
      <c r="A230" s="17" t="s">
        <v>23</v>
      </c>
      <c r="B230" s="18">
        <v>1095000</v>
      </c>
      <c r="C230" s="20">
        <f t="shared" si="66"/>
        <v>2.2382730302454312E-2</v>
      </c>
      <c r="D230" s="20">
        <f t="shared" si="67"/>
        <v>7.9095197263299079E-3</v>
      </c>
      <c r="E230" s="20">
        <f t="shared" si="68"/>
        <v>2.825601122389252E-3</v>
      </c>
      <c r="F230" s="20">
        <f t="shared" si="69"/>
        <v>8.5181330744911396E-3</v>
      </c>
      <c r="G230" s="20">
        <f t="shared" si="70"/>
        <v>1.8342153451026966E-2</v>
      </c>
      <c r="H230" s="20">
        <f t="shared" si="71"/>
        <v>2.8396019367775758E-3</v>
      </c>
      <c r="I230" s="20">
        <f t="shared" si="72"/>
        <v>1.7350505603758386E-2</v>
      </c>
    </row>
    <row r="231" spans="1:13" ht="15.75" x14ac:dyDescent="0.3">
      <c r="A231" s="13" t="s">
        <v>23</v>
      </c>
      <c r="B231" s="14">
        <v>3650000</v>
      </c>
      <c r="C231" s="16">
        <f t="shared" si="66"/>
        <v>8.3625753543553772E-3</v>
      </c>
      <c r="D231" s="16">
        <f t="shared" si="67"/>
        <v>7.6948265740014584E-3</v>
      </c>
      <c r="E231" s="16">
        <f t="shared" si="68"/>
        <v>3.2055262176976392E-3</v>
      </c>
      <c r="F231" s="16">
        <f t="shared" si="69"/>
        <v>3.4717956688926151E-3</v>
      </c>
      <c r="G231" s="16">
        <f t="shared" si="70"/>
        <v>5.774926714779443E-4</v>
      </c>
      <c r="H231" s="16">
        <f t="shared" si="71"/>
        <v>2.1380606922235537E-4</v>
      </c>
      <c r="I231" s="16">
        <f t="shared" si="72"/>
        <v>6.1542422780761653E-3</v>
      </c>
    </row>
    <row r="232" spans="1:13" ht="15.75" x14ac:dyDescent="0.3">
      <c r="A232" s="17" t="s">
        <v>23</v>
      </c>
      <c r="B232" s="18">
        <v>10950000</v>
      </c>
      <c r="C232" s="20">
        <f t="shared" si="66"/>
        <v>3.1846738185243588E-3</v>
      </c>
      <c r="D232" s="20">
        <f t="shared" si="67"/>
        <v>1.874587680272417E-2</v>
      </c>
      <c r="E232" s="20">
        <f t="shared" si="68"/>
        <v>0</v>
      </c>
      <c r="F232" s="20">
        <f t="shared" si="69"/>
        <v>0</v>
      </c>
      <c r="G232" s="20">
        <f t="shared" si="70"/>
        <v>0</v>
      </c>
      <c r="H232" s="20">
        <f t="shared" si="71"/>
        <v>0</v>
      </c>
      <c r="I232" s="20">
        <f t="shared" si="72"/>
        <v>2.8028368985544608E-3</v>
      </c>
    </row>
    <row r="233" spans="1:13" ht="15.75" x14ac:dyDescent="0.3">
      <c r="A233" s="13" t="s">
        <v>24</v>
      </c>
      <c r="B233" s="14">
        <v>0</v>
      </c>
      <c r="C233" s="16">
        <f t="shared" si="66"/>
        <v>4.5946673670054138E-2</v>
      </c>
      <c r="D233" s="16">
        <f t="shared" si="67"/>
        <v>3.8078262371820062E-2</v>
      </c>
      <c r="E233" s="16">
        <f t="shared" si="68"/>
        <v>3.145924855748268E-2</v>
      </c>
      <c r="F233" s="16">
        <f t="shared" si="69"/>
        <v>7.9886791089510065E-2</v>
      </c>
      <c r="G233" s="16">
        <f t="shared" si="70"/>
        <v>7.9900957936310066E-2</v>
      </c>
      <c r="H233" s="16">
        <f t="shared" si="71"/>
        <v>3.0501215419291731E-2</v>
      </c>
      <c r="I233" s="16">
        <f t="shared" si="72"/>
        <v>5.1851426858208267E-2</v>
      </c>
    </row>
    <row r="234" spans="1:13" x14ac:dyDescent="0.25">
      <c r="A234" s="17">
        <v>303</v>
      </c>
      <c r="B234" s="18">
        <v>0</v>
      </c>
      <c r="C234" s="20">
        <f t="shared" si="66"/>
        <v>5.513582032202174E-4</v>
      </c>
      <c r="D234" s="20">
        <f t="shared" si="67"/>
        <v>0</v>
      </c>
      <c r="E234" s="20">
        <f t="shared" si="68"/>
        <v>1.3400861232722473E-3</v>
      </c>
      <c r="F234" s="20">
        <f t="shared" si="69"/>
        <v>2.7484805064946533E-3</v>
      </c>
      <c r="G234" s="20">
        <f t="shared" si="70"/>
        <v>1.7919334505946813E-3</v>
      </c>
      <c r="H234" s="20">
        <f t="shared" si="71"/>
        <v>2.299305710518772E-3</v>
      </c>
      <c r="I234" s="20">
        <f t="shared" si="72"/>
        <v>1.0722097277287303E-3</v>
      </c>
    </row>
    <row r="235" spans="1:13" x14ac:dyDescent="0.25">
      <c r="A235" s="13">
        <v>304</v>
      </c>
      <c r="B235" s="14">
        <v>0</v>
      </c>
      <c r="C235" s="16">
        <f t="shared" si="66"/>
        <v>2.0833345662957348E-3</v>
      </c>
      <c r="D235" s="16">
        <f t="shared" si="67"/>
        <v>0</v>
      </c>
      <c r="E235" s="16">
        <f t="shared" si="68"/>
        <v>1.7209296619263774E-3</v>
      </c>
      <c r="F235" s="16">
        <f t="shared" si="69"/>
        <v>8.390576930531999E-3</v>
      </c>
      <c r="G235" s="16">
        <f t="shared" si="70"/>
        <v>6.8401225404057311E-3</v>
      </c>
      <c r="H235" s="16">
        <f t="shared" si="71"/>
        <v>0</v>
      </c>
      <c r="I235" s="16">
        <f t="shared" si="72"/>
        <v>3.1683506806326552E-3</v>
      </c>
    </row>
    <row r="236" spans="1:13" x14ac:dyDescent="0.25">
      <c r="A236" s="17">
        <v>305</v>
      </c>
      <c r="B236" s="18">
        <v>0</v>
      </c>
      <c r="C236" s="20">
        <f t="shared" si="66"/>
        <v>3.9053895186826194E-3</v>
      </c>
      <c r="D236" s="20">
        <f t="shared" si="67"/>
        <v>0</v>
      </c>
      <c r="E236" s="20">
        <f t="shared" si="68"/>
        <v>8.5396843479693758E-4</v>
      </c>
      <c r="F236" s="20">
        <f t="shared" si="69"/>
        <v>1.2745492412207869E-2</v>
      </c>
      <c r="G236" s="20">
        <f t="shared" si="70"/>
        <v>2.9290186968472512E-3</v>
      </c>
      <c r="H236" s="20">
        <f t="shared" si="71"/>
        <v>1.2407367231279313E-3</v>
      </c>
      <c r="I236" s="20">
        <f t="shared" si="72"/>
        <v>4.4152362194132553E-3</v>
      </c>
    </row>
    <row r="237" spans="1:13" x14ac:dyDescent="0.25">
      <c r="A237" s="13">
        <v>406</v>
      </c>
      <c r="B237" s="14">
        <v>0</v>
      </c>
      <c r="C237" s="16">
        <f t="shared" si="66"/>
        <v>1.6523190925930548E-2</v>
      </c>
      <c r="D237" s="16">
        <f t="shared" si="67"/>
        <v>0</v>
      </c>
      <c r="E237" s="16">
        <f t="shared" si="68"/>
        <v>1.0787779327804229E-2</v>
      </c>
      <c r="F237" s="16">
        <f t="shared" si="69"/>
        <v>6.0013985126469833E-2</v>
      </c>
      <c r="G237" s="16">
        <f t="shared" si="70"/>
        <v>2.8797244530319392E-2</v>
      </c>
      <c r="H237" s="16">
        <f t="shared" si="71"/>
        <v>1.1784447465249934E-2</v>
      </c>
      <c r="I237" s="16">
        <f t="shared" si="72"/>
        <v>2.1979425250026656E-2</v>
      </c>
    </row>
    <row r="238" spans="1:13" x14ac:dyDescent="0.25">
      <c r="A238" s="17">
        <v>407</v>
      </c>
      <c r="B238" s="18">
        <v>0</v>
      </c>
      <c r="C238" s="20">
        <f t="shared" si="66"/>
        <v>2.9375896440751927E-2</v>
      </c>
      <c r="D238" s="20">
        <f t="shared" si="67"/>
        <v>0.29687562315285126</v>
      </c>
      <c r="E238" s="20">
        <f t="shared" si="68"/>
        <v>6.2912409879039136E-2</v>
      </c>
      <c r="F238" s="20">
        <f t="shared" si="69"/>
        <v>5.5358947751194543E-3</v>
      </c>
      <c r="G238" s="20">
        <f t="shared" si="70"/>
        <v>1.1694392404830086E-2</v>
      </c>
      <c r="H238" s="20">
        <f t="shared" si="71"/>
        <v>5.4322910282567423E-2</v>
      </c>
      <c r="I238" s="20">
        <f t="shared" si="72"/>
        <v>4.0114240666127121E-2</v>
      </c>
    </row>
    <row r="239" spans="1:13" x14ac:dyDescent="0.25">
      <c r="A239" s="13">
        <v>408</v>
      </c>
      <c r="B239" s="14">
        <v>0</v>
      </c>
      <c r="C239" s="16">
        <f t="shared" si="66"/>
        <v>2.1574733071584973E-2</v>
      </c>
      <c r="D239" s="16">
        <f t="shared" si="67"/>
        <v>0</v>
      </c>
      <c r="E239" s="16">
        <f t="shared" si="68"/>
        <v>1.8676288203357233E-2</v>
      </c>
      <c r="F239" s="16">
        <f t="shared" si="69"/>
        <v>6.5653428519396517E-3</v>
      </c>
      <c r="G239" s="16">
        <f t="shared" si="70"/>
        <v>0</v>
      </c>
      <c r="H239" s="16">
        <f t="shared" si="71"/>
        <v>0.1156637550050563</v>
      </c>
      <c r="I239" s="16">
        <f t="shared" si="72"/>
        <v>2.086810387340058E-2</v>
      </c>
    </row>
    <row r="240" spans="1:13" x14ac:dyDescent="0.25">
      <c r="A240" s="17">
        <v>409</v>
      </c>
      <c r="B240" s="18">
        <v>0</v>
      </c>
      <c r="C240" s="20">
        <f t="shared" si="66"/>
        <v>3.2158498754712279E-2</v>
      </c>
      <c r="D240" s="20">
        <f t="shared" si="67"/>
        <v>0</v>
      </c>
      <c r="E240" s="20">
        <f t="shared" si="68"/>
        <v>0</v>
      </c>
      <c r="F240" s="20">
        <f t="shared" si="69"/>
        <v>0</v>
      </c>
      <c r="G240" s="20">
        <f t="shared" si="70"/>
        <v>0</v>
      </c>
      <c r="H240" s="20">
        <f t="shared" si="71"/>
        <v>0.20896481067259368</v>
      </c>
      <c r="I240" s="20">
        <f t="shared" si="72"/>
        <v>2.9967313104382054E-2</v>
      </c>
    </row>
    <row r="241" spans="1:9" x14ac:dyDescent="0.25">
      <c r="A241" s="13">
        <v>410</v>
      </c>
      <c r="B241" s="14">
        <v>0</v>
      </c>
      <c r="C241" s="16">
        <f t="shared" si="66"/>
        <v>0</v>
      </c>
      <c r="D241" s="16">
        <f t="shared" si="67"/>
        <v>0</v>
      </c>
      <c r="E241" s="16">
        <f t="shared" si="68"/>
        <v>0.3163614995548239</v>
      </c>
      <c r="F241" s="16">
        <f t="shared" si="69"/>
        <v>0</v>
      </c>
      <c r="G241" s="16">
        <f t="shared" si="70"/>
        <v>0</v>
      </c>
      <c r="H241" s="16">
        <f t="shared" si="71"/>
        <v>0</v>
      </c>
      <c r="I241" s="16">
        <f t="shared" si="72"/>
        <v>1.9555543516523003E-2</v>
      </c>
    </row>
    <row r="242" spans="1:9" x14ac:dyDescent="0.25">
      <c r="A242" s="17">
        <v>505</v>
      </c>
      <c r="B242" s="18">
        <v>0</v>
      </c>
      <c r="C242" s="20">
        <f t="shared" si="66"/>
        <v>1.2376674449268142E-2</v>
      </c>
      <c r="D242" s="20">
        <f t="shared" si="67"/>
        <v>0</v>
      </c>
      <c r="E242" s="20">
        <f t="shared" si="68"/>
        <v>0</v>
      </c>
      <c r="F242" s="20">
        <f t="shared" si="69"/>
        <v>2.2085608481615827E-2</v>
      </c>
      <c r="G242" s="20">
        <f t="shared" si="70"/>
        <v>7.2305924666352009E-2</v>
      </c>
      <c r="H242" s="20">
        <f t="shared" si="71"/>
        <v>0</v>
      </c>
      <c r="I242" s="20">
        <f t="shared" si="72"/>
        <v>1.8087715153824471E-2</v>
      </c>
    </row>
    <row r="243" spans="1:9" x14ac:dyDescent="0.25">
      <c r="A243" s="13">
        <v>506</v>
      </c>
      <c r="B243" s="14">
        <v>0</v>
      </c>
      <c r="C243" s="16">
        <f t="shared" si="66"/>
        <v>4.8503966398031262E-3</v>
      </c>
      <c r="D243" s="16">
        <f t="shared" si="67"/>
        <v>0</v>
      </c>
      <c r="E243" s="16">
        <f t="shared" si="68"/>
        <v>5.5139665777278529E-3</v>
      </c>
      <c r="F243" s="16">
        <f t="shared" si="69"/>
        <v>1.9875802078535416E-2</v>
      </c>
      <c r="G243" s="16">
        <f t="shared" si="70"/>
        <v>2.98315275977801E-2</v>
      </c>
      <c r="H243" s="16">
        <f t="shared" si="71"/>
        <v>6.6044453192875968E-3</v>
      </c>
      <c r="I243" s="16">
        <f t="shared" si="72"/>
        <v>9.3347824676003333E-3</v>
      </c>
    </row>
    <row r="244" spans="1:9" x14ac:dyDescent="0.25">
      <c r="A244" s="17">
        <v>507</v>
      </c>
      <c r="B244" s="18">
        <v>0</v>
      </c>
      <c r="C244" s="20">
        <f t="shared" si="66"/>
        <v>9.8034942132045472E-3</v>
      </c>
      <c r="D244" s="20">
        <f t="shared" si="67"/>
        <v>9.5050012234818307E-2</v>
      </c>
      <c r="E244" s="20">
        <f t="shared" si="68"/>
        <v>1.19424487344801E-2</v>
      </c>
      <c r="F244" s="20">
        <f t="shared" si="69"/>
        <v>2.3626110096377505E-2</v>
      </c>
      <c r="G244" s="20">
        <f t="shared" si="70"/>
        <v>0</v>
      </c>
      <c r="H244" s="20">
        <f t="shared" si="71"/>
        <v>0</v>
      </c>
      <c r="I244" s="20">
        <f t="shared" si="72"/>
        <v>1.407041088333238E-2</v>
      </c>
    </row>
    <row r="245" spans="1:9" x14ac:dyDescent="0.25">
      <c r="A245" s="13">
        <v>508</v>
      </c>
      <c r="B245" s="14">
        <v>0</v>
      </c>
      <c r="C245" s="16">
        <f t="shared" si="66"/>
        <v>4.3215158718400556E-3</v>
      </c>
      <c r="D245" s="16">
        <f t="shared" si="67"/>
        <v>0</v>
      </c>
      <c r="E245" s="16">
        <f t="shared" si="68"/>
        <v>0</v>
      </c>
      <c r="F245" s="16">
        <f t="shared" si="69"/>
        <v>0</v>
      </c>
      <c r="G245" s="16">
        <f t="shared" si="70"/>
        <v>0.12080121632085973</v>
      </c>
      <c r="H245" s="16">
        <f t="shared" si="71"/>
        <v>0</v>
      </c>
      <c r="I245" s="16">
        <f t="shared" si="72"/>
        <v>1.5605099185866892E-2</v>
      </c>
    </row>
    <row r="246" spans="1:9" x14ac:dyDescent="0.25">
      <c r="A246" s="17">
        <v>509</v>
      </c>
      <c r="B246" s="18">
        <v>0</v>
      </c>
      <c r="C246" s="20">
        <f t="shared" si="66"/>
        <v>5.340872226645429E-3</v>
      </c>
      <c r="D246" s="20">
        <f t="shared" si="67"/>
        <v>0</v>
      </c>
      <c r="E246" s="20">
        <f t="shared" si="68"/>
        <v>3.4291947798810958E-2</v>
      </c>
      <c r="F246" s="20">
        <f t="shared" si="69"/>
        <v>0</v>
      </c>
      <c r="G246" s="20">
        <f t="shared" si="70"/>
        <v>0</v>
      </c>
      <c r="H246" s="20">
        <f t="shared" si="71"/>
        <v>1.1135307130585238E-3</v>
      </c>
      <c r="I246" s="20">
        <f t="shared" si="72"/>
        <v>5.4261582535520686E-3</v>
      </c>
    </row>
    <row r="247" spans="1:9" x14ac:dyDescent="0.25">
      <c r="A247" s="13">
        <v>510</v>
      </c>
      <c r="B247" s="14">
        <v>0</v>
      </c>
      <c r="C247" s="16">
        <f t="shared" si="66"/>
        <v>0</v>
      </c>
      <c r="D247" s="16">
        <f t="shared" si="67"/>
        <v>0</v>
      </c>
      <c r="E247" s="16">
        <f t="shared" si="68"/>
        <v>0</v>
      </c>
      <c r="F247" s="16">
        <f t="shared" si="69"/>
        <v>0</v>
      </c>
      <c r="G247" s="16">
        <f t="shared" si="70"/>
        <v>0</v>
      </c>
      <c r="H247" s="16">
        <f t="shared" si="71"/>
        <v>0</v>
      </c>
      <c r="I247" s="16">
        <f t="shared" si="72"/>
        <v>0</v>
      </c>
    </row>
    <row r="248" spans="1:9" x14ac:dyDescent="0.25">
      <c r="A248" s="17">
        <v>535</v>
      </c>
      <c r="B248" s="18">
        <v>0</v>
      </c>
      <c r="C248" s="20">
        <f t="shared" si="66"/>
        <v>4.2138824865380706E-3</v>
      </c>
      <c r="D248" s="20">
        <f t="shared" si="67"/>
        <v>0</v>
      </c>
      <c r="E248" s="20">
        <f t="shared" si="68"/>
        <v>0</v>
      </c>
      <c r="F248" s="20">
        <f t="shared" si="69"/>
        <v>5.8224521631698081E-3</v>
      </c>
      <c r="G248" s="20">
        <f t="shared" si="70"/>
        <v>4.7410572408756978E-3</v>
      </c>
      <c r="H248" s="20">
        <f t="shared" si="71"/>
        <v>4.2366965529447315E-3</v>
      </c>
      <c r="I248" s="20">
        <f t="shared" si="72"/>
        <v>4.0199328259883814E-3</v>
      </c>
    </row>
    <row r="249" spans="1:9" x14ac:dyDescent="0.25">
      <c r="A249" s="13">
        <v>536</v>
      </c>
      <c r="B249" s="14">
        <v>0</v>
      </c>
      <c r="C249" s="16">
        <f t="shared" si="66"/>
        <v>6.0429210898735059E-3</v>
      </c>
      <c r="D249" s="16">
        <f t="shared" si="67"/>
        <v>0</v>
      </c>
      <c r="E249" s="16">
        <f t="shared" si="68"/>
        <v>0</v>
      </c>
      <c r="F249" s="16">
        <f t="shared" si="69"/>
        <v>2.0417386856933909E-3</v>
      </c>
      <c r="G249" s="16">
        <f t="shared" si="70"/>
        <v>0</v>
      </c>
      <c r="H249" s="16">
        <f t="shared" si="71"/>
        <v>0</v>
      </c>
      <c r="I249" s="16">
        <f t="shared" si="72"/>
        <v>3.9361420953388567E-3</v>
      </c>
    </row>
    <row r="250" spans="1:9" x14ac:dyDescent="0.25">
      <c r="A250" s="17">
        <v>537</v>
      </c>
      <c r="B250" s="18">
        <v>0</v>
      </c>
      <c r="C250" s="20">
        <f t="shared" si="66"/>
        <v>3.415498053403038E-3</v>
      </c>
      <c r="D250" s="20">
        <f t="shared" si="67"/>
        <v>0</v>
      </c>
      <c r="E250" s="20">
        <f t="shared" si="68"/>
        <v>3.1167612296702663E-3</v>
      </c>
      <c r="F250" s="20">
        <f t="shared" si="69"/>
        <v>0</v>
      </c>
      <c r="G250" s="20">
        <f t="shared" si="70"/>
        <v>1.146203835263758E-2</v>
      </c>
      <c r="H250" s="20">
        <f t="shared" si="71"/>
        <v>7.5792676481757351E-3</v>
      </c>
      <c r="I250" s="20">
        <f t="shared" si="72"/>
        <v>3.8797115969143392E-3</v>
      </c>
    </row>
    <row r="251" spans="1:9" x14ac:dyDescent="0.25">
      <c r="A251" s="13">
        <v>538</v>
      </c>
      <c r="B251" s="14">
        <v>0</v>
      </c>
      <c r="C251" s="16">
        <f t="shared" si="66"/>
        <v>0</v>
      </c>
      <c r="D251" s="16">
        <f t="shared" si="67"/>
        <v>0</v>
      </c>
      <c r="E251" s="16">
        <f t="shared" si="68"/>
        <v>0</v>
      </c>
      <c r="F251" s="16">
        <f t="shared" si="69"/>
        <v>3.0606017117237021E-2</v>
      </c>
      <c r="G251" s="16">
        <f t="shared" si="70"/>
        <v>0</v>
      </c>
      <c r="H251" s="16">
        <f t="shared" si="71"/>
        <v>0</v>
      </c>
      <c r="I251" s="16">
        <f t="shared" si="72"/>
        <v>3.8634707360399585E-3</v>
      </c>
    </row>
    <row r="252" spans="1:9" x14ac:dyDescent="0.25">
      <c r="A252" s="17">
        <v>539</v>
      </c>
      <c r="B252" s="18">
        <v>0</v>
      </c>
      <c r="C252" s="20">
        <f t="shared" si="66"/>
        <v>2.3344370333296628E-3</v>
      </c>
      <c r="D252" s="20">
        <f t="shared" si="67"/>
        <v>0</v>
      </c>
      <c r="E252" s="20">
        <f t="shared" si="68"/>
        <v>0</v>
      </c>
      <c r="F252" s="20">
        <f t="shared" si="69"/>
        <v>0</v>
      </c>
      <c r="G252" s="20">
        <f t="shared" si="70"/>
        <v>0</v>
      </c>
      <c r="H252" s="20">
        <f t="shared" si="71"/>
        <v>0</v>
      </c>
      <c r="I252" s="20">
        <f t="shared" si="72"/>
        <v>1.4210036814112589E-3</v>
      </c>
    </row>
    <row r="253" spans="1:9" x14ac:dyDescent="0.25">
      <c r="A253" s="13">
        <v>540</v>
      </c>
      <c r="B253" s="14">
        <v>0</v>
      </c>
      <c r="C253" s="16">
        <f t="shared" si="66"/>
        <v>0</v>
      </c>
      <c r="D253" s="16">
        <f t="shared" si="67"/>
        <v>0</v>
      </c>
      <c r="E253" s="16">
        <f t="shared" si="68"/>
        <v>0</v>
      </c>
      <c r="F253" s="16">
        <f t="shared" si="69"/>
        <v>0</v>
      </c>
      <c r="G253" s="16">
        <f t="shared" si="70"/>
        <v>0</v>
      </c>
      <c r="H253" s="16">
        <f t="shared" si="71"/>
        <v>0</v>
      </c>
      <c r="I253" s="16">
        <f t="shared" si="72"/>
        <v>0</v>
      </c>
    </row>
    <row r="254" spans="1:9" x14ac:dyDescent="0.25">
      <c r="A254" s="21" t="s">
        <v>17</v>
      </c>
      <c r="B254" s="22"/>
      <c r="C254" s="24">
        <f>SUM(C223:C253)</f>
        <v>1</v>
      </c>
      <c r="D254" s="24">
        <f t="shared" ref="D254:I254" si="73">SUM(D223:D253)</f>
        <v>1.0000000000000002</v>
      </c>
      <c r="E254" s="24">
        <f t="shared" si="73"/>
        <v>1</v>
      </c>
      <c r="F254" s="24">
        <f t="shared" si="73"/>
        <v>0.99999999999999989</v>
      </c>
      <c r="G254" s="24">
        <f t="shared" si="73"/>
        <v>1</v>
      </c>
      <c r="H254" s="24">
        <f t="shared" si="73"/>
        <v>1.0000000000000002</v>
      </c>
      <c r="I254" s="24">
        <f t="shared" si="73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4"/>
  <sheetViews>
    <sheetView topLeftCell="A29" workbookViewId="0">
      <selection activeCell="E68" sqref="E68"/>
    </sheetView>
  </sheetViews>
  <sheetFormatPr baseColWidth="10" defaultRowHeight="15" x14ac:dyDescent="0.25"/>
  <cols>
    <col min="4" max="4" width="16.42578125" customWidth="1"/>
    <col min="12" max="12" width="14.28515625" bestFit="1" customWidth="1"/>
    <col min="14" max="14" width="13.5703125" customWidth="1"/>
    <col min="37" max="37" width="12.28515625" bestFit="1" customWidth="1"/>
  </cols>
  <sheetData>
    <row r="1" spans="1:35" x14ac:dyDescent="0.25">
      <c r="A1" s="1" t="s">
        <v>0</v>
      </c>
      <c r="G1" s="1" t="s">
        <v>1</v>
      </c>
      <c r="M1" s="1" t="s">
        <v>2</v>
      </c>
      <c r="S1" s="1" t="s">
        <v>3</v>
      </c>
      <c r="Y1" s="1" t="s">
        <v>4</v>
      </c>
      <c r="AE1" s="1" t="s">
        <v>5</v>
      </c>
    </row>
    <row r="2" spans="1:35" ht="26.25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  <c r="S2" s="2" t="s">
        <v>6</v>
      </c>
      <c r="T2" s="2" t="s">
        <v>7</v>
      </c>
      <c r="U2" s="2" t="s">
        <v>8</v>
      </c>
      <c r="V2" s="2" t="s">
        <v>9</v>
      </c>
      <c r="W2" s="2" t="s">
        <v>10</v>
      </c>
      <c r="Y2" s="2" t="s">
        <v>6</v>
      </c>
      <c r="Z2" s="2" t="s">
        <v>7</v>
      </c>
      <c r="AA2" s="2" t="s">
        <v>8</v>
      </c>
      <c r="AB2" s="2" t="s">
        <v>9</v>
      </c>
      <c r="AC2" s="2" t="s">
        <v>10</v>
      </c>
      <c r="AE2" s="2" t="s">
        <v>6</v>
      </c>
      <c r="AF2" s="2" t="s">
        <v>7</v>
      </c>
      <c r="AG2" s="2" t="s">
        <v>8</v>
      </c>
      <c r="AH2" s="2" t="s">
        <v>9</v>
      </c>
      <c r="AI2" s="2" t="s">
        <v>10</v>
      </c>
    </row>
    <row r="3" spans="1:35" x14ac:dyDescent="0.25">
      <c r="A3" s="3" t="s">
        <v>11</v>
      </c>
      <c r="B3" s="4">
        <v>60.3</v>
      </c>
      <c r="C3" s="5">
        <v>166.07891626964886</v>
      </c>
      <c r="D3" s="5">
        <v>169.2423124468381</v>
      </c>
      <c r="E3" s="5">
        <v>1345629.8150480005</v>
      </c>
      <c r="G3" s="3" t="s">
        <v>11</v>
      </c>
      <c r="H3" s="4">
        <v>60.3</v>
      </c>
      <c r="I3" s="5">
        <v>194.24848662766712</v>
      </c>
      <c r="J3" s="5">
        <v>193.53365804024205</v>
      </c>
      <c r="K3" s="5">
        <v>9049.56</v>
      </c>
      <c r="M3" s="3" t="s">
        <v>11</v>
      </c>
      <c r="N3" s="4">
        <v>42.2</v>
      </c>
      <c r="O3" s="5">
        <v>126.82448724392911</v>
      </c>
      <c r="P3" s="5">
        <v>127.17229436241931</v>
      </c>
      <c r="Q3" s="5">
        <v>123649.26999999999</v>
      </c>
      <c r="S3" s="3" t="s">
        <v>11</v>
      </c>
      <c r="T3" s="4">
        <v>60.3</v>
      </c>
      <c r="U3" s="5">
        <v>176.02626339505059</v>
      </c>
      <c r="V3" s="5">
        <v>183.63140334835197</v>
      </c>
      <c r="W3" s="5">
        <v>117448.10634000001</v>
      </c>
      <c r="Y3" s="3" t="s">
        <v>11</v>
      </c>
      <c r="Z3" s="4">
        <v>42.2</v>
      </c>
      <c r="AA3" s="5">
        <v>187.90658499064961</v>
      </c>
      <c r="AB3" s="5">
        <v>205.93403191017623</v>
      </c>
      <c r="AC3" s="5">
        <v>41971.501447000002</v>
      </c>
      <c r="AE3" s="3" t="s">
        <v>11</v>
      </c>
      <c r="AF3" s="4">
        <v>60.3</v>
      </c>
      <c r="AG3" s="5">
        <v>160.81743805670047</v>
      </c>
      <c r="AH3" s="5">
        <v>163.96718770696614</v>
      </c>
      <c r="AI3" s="5">
        <v>27645.599999999999</v>
      </c>
    </row>
    <row r="4" spans="1:35" x14ac:dyDescent="0.25">
      <c r="A4" s="3" t="s">
        <v>11</v>
      </c>
      <c r="B4" s="4">
        <v>114.3</v>
      </c>
      <c r="C4" s="5">
        <v>208.92856646138924</v>
      </c>
      <c r="D4" s="5">
        <v>206.14162371258763</v>
      </c>
      <c r="E4" s="5">
        <v>1325039.3982959997</v>
      </c>
      <c r="G4" s="3" t="s">
        <v>11</v>
      </c>
      <c r="H4" s="4">
        <v>114.3</v>
      </c>
      <c r="I4" s="5">
        <v>218.88711088265208</v>
      </c>
      <c r="J4" s="5">
        <v>207.10333620574971</v>
      </c>
      <c r="K4" s="5">
        <v>27677.783776999997</v>
      </c>
      <c r="M4" s="3" t="s">
        <v>11</v>
      </c>
      <c r="N4" s="4">
        <v>60.3</v>
      </c>
      <c r="O4" s="5">
        <v>166.74167673451697</v>
      </c>
      <c r="P4" s="5">
        <v>155.32557388414111</v>
      </c>
      <c r="Q4" s="5">
        <v>70274.498090000008</v>
      </c>
      <c r="S4" s="3" t="s">
        <v>11</v>
      </c>
      <c r="T4" s="4">
        <v>88.9</v>
      </c>
      <c r="U4" s="5">
        <v>204.71685549717529</v>
      </c>
      <c r="V4" s="5">
        <v>193.13270968092564</v>
      </c>
      <c r="W4" s="5">
        <v>103407.48431699999</v>
      </c>
      <c r="Y4" s="3" t="s">
        <v>11</v>
      </c>
      <c r="Z4" s="4">
        <v>60.3</v>
      </c>
      <c r="AA4" s="5">
        <v>199.17748319885652</v>
      </c>
      <c r="AB4" s="5">
        <v>199.75649854422943</v>
      </c>
      <c r="AC4" s="5">
        <v>65448.708682999997</v>
      </c>
      <c r="AE4" s="3" t="s">
        <v>11</v>
      </c>
      <c r="AF4" s="4">
        <v>114.3</v>
      </c>
      <c r="AG4" s="5">
        <v>211.99774866796645</v>
      </c>
      <c r="AH4" s="5">
        <v>203.69543272943434</v>
      </c>
      <c r="AI4" s="5">
        <v>50989.486818999998</v>
      </c>
    </row>
    <row r="5" spans="1:35" x14ac:dyDescent="0.25">
      <c r="A5" s="3" t="s">
        <v>11</v>
      </c>
      <c r="B5" s="4">
        <v>168.3</v>
      </c>
      <c r="C5" s="5">
        <v>252.21134123345709</v>
      </c>
      <c r="D5" s="5">
        <v>230.0455313017012</v>
      </c>
      <c r="E5" s="5">
        <v>533844.62009199988</v>
      </c>
      <c r="G5" s="3" t="s">
        <v>11</v>
      </c>
      <c r="H5" s="4">
        <v>168.3</v>
      </c>
      <c r="I5" s="5">
        <v>235.9206090732371</v>
      </c>
      <c r="J5" s="5">
        <v>254.27993282191602</v>
      </c>
      <c r="K5" s="5">
        <v>17853.900000000001</v>
      </c>
      <c r="M5" s="3" t="s">
        <v>11</v>
      </c>
      <c r="N5" s="4">
        <v>88.9</v>
      </c>
      <c r="O5" s="5">
        <v>190.83136284828285</v>
      </c>
      <c r="P5" s="5">
        <v>178.19605998340077</v>
      </c>
      <c r="Q5" s="5">
        <v>33852.18</v>
      </c>
      <c r="S5" s="3" t="s">
        <v>11</v>
      </c>
      <c r="T5" s="4">
        <v>114.3</v>
      </c>
      <c r="U5" s="5">
        <v>207.43615527311931</v>
      </c>
      <c r="V5" s="5">
        <v>202.88819689135539</v>
      </c>
      <c r="W5" s="5">
        <v>342819.03975</v>
      </c>
      <c r="Y5" s="3" t="s">
        <v>11</v>
      </c>
      <c r="Z5" s="4">
        <v>114.3</v>
      </c>
      <c r="AA5" s="5">
        <v>223.88361363779052</v>
      </c>
      <c r="AB5" s="5">
        <v>222.73798522686704</v>
      </c>
      <c r="AC5" s="5">
        <v>171560.342064</v>
      </c>
      <c r="AE5" s="3" t="s">
        <v>11</v>
      </c>
      <c r="AF5" s="4">
        <v>168.3</v>
      </c>
      <c r="AG5" s="5">
        <v>160.49750037227952</v>
      </c>
      <c r="AH5" s="5">
        <v>153.11799144021271</v>
      </c>
      <c r="AI5" s="5">
        <v>11954</v>
      </c>
    </row>
    <row r="6" spans="1:35" x14ac:dyDescent="0.25">
      <c r="A6" s="3" t="s">
        <v>12</v>
      </c>
      <c r="B6" s="4">
        <v>114.3</v>
      </c>
      <c r="C6" s="5">
        <v>481.19073660209972</v>
      </c>
      <c r="D6" s="5">
        <v>342.03761478847946</v>
      </c>
      <c r="E6" s="5">
        <v>447620.92236600001</v>
      </c>
      <c r="G6" s="3" t="s">
        <v>12</v>
      </c>
      <c r="H6" s="4">
        <v>88.9</v>
      </c>
      <c r="I6" s="5">
        <v>282.35732148147525</v>
      </c>
      <c r="J6" s="5">
        <v>205.3230205035652</v>
      </c>
      <c r="K6" s="5">
        <v>4785.6499999999996</v>
      </c>
      <c r="M6" s="3" t="s">
        <v>11</v>
      </c>
      <c r="N6" s="4">
        <v>114.3</v>
      </c>
      <c r="O6" s="5">
        <v>182.30642529163021</v>
      </c>
      <c r="P6" s="5">
        <v>173.59753924347072</v>
      </c>
      <c r="Q6" s="5">
        <v>64899.5</v>
      </c>
      <c r="S6" s="3" t="s">
        <v>11</v>
      </c>
      <c r="T6" s="4">
        <v>168.3</v>
      </c>
      <c r="U6" s="5">
        <v>227.61122119903999</v>
      </c>
      <c r="V6" s="5">
        <v>220.18883490302051</v>
      </c>
      <c r="W6" s="5">
        <v>62913.830000000009</v>
      </c>
      <c r="Y6" s="3" t="s">
        <v>11</v>
      </c>
      <c r="Z6" s="4">
        <v>168.3</v>
      </c>
      <c r="AA6" s="5">
        <v>267.54513613165778</v>
      </c>
      <c r="AB6" s="5">
        <v>242.90548760379357</v>
      </c>
      <c r="AC6" s="5">
        <v>61474.2</v>
      </c>
      <c r="AE6" s="3" t="s">
        <v>12</v>
      </c>
      <c r="AF6" s="4">
        <v>114.3</v>
      </c>
      <c r="AG6" s="5">
        <v>482.83287142308779</v>
      </c>
      <c r="AH6" s="5">
        <v>747.51087598670631</v>
      </c>
      <c r="AI6" s="5">
        <v>13881.6</v>
      </c>
    </row>
    <row r="7" spans="1:35" x14ac:dyDescent="0.25">
      <c r="A7" s="3" t="s">
        <v>12</v>
      </c>
      <c r="B7" s="4">
        <v>168.3</v>
      </c>
      <c r="C7" s="5">
        <v>462.70958991571069</v>
      </c>
      <c r="D7" s="5">
        <v>344.53195903515223</v>
      </c>
      <c r="E7" s="5">
        <v>527991.72243299999</v>
      </c>
      <c r="G7" s="3" t="s">
        <v>12</v>
      </c>
      <c r="H7" s="4">
        <v>114.3</v>
      </c>
      <c r="I7" s="5">
        <v>341.54350244900485</v>
      </c>
      <c r="J7" s="5">
        <v>283.45342330688442</v>
      </c>
      <c r="K7" s="5">
        <v>27622.3</v>
      </c>
      <c r="M7" s="3" t="s">
        <v>11</v>
      </c>
      <c r="N7" s="4">
        <v>168.3</v>
      </c>
      <c r="O7" s="5">
        <v>215.22826592645069</v>
      </c>
      <c r="P7" s="5">
        <v>206.80035707904099</v>
      </c>
      <c r="Q7" s="5">
        <v>20471</v>
      </c>
      <c r="S7" s="3" t="s">
        <v>12</v>
      </c>
      <c r="T7" s="4">
        <v>114.3</v>
      </c>
      <c r="U7" s="5">
        <v>473.81479017042039</v>
      </c>
      <c r="V7" s="5">
        <v>439.02962914746496</v>
      </c>
      <c r="W7" s="5">
        <v>94091.016822999998</v>
      </c>
      <c r="Y7" s="3" t="s">
        <v>11</v>
      </c>
      <c r="Z7" s="4">
        <v>219.1</v>
      </c>
      <c r="AA7" s="5">
        <v>406.26710995170873</v>
      </c>
      <c r="AB7" s="5">
        <v>391.66546887234557</v>
      </c>
      <c r="AC7" s="5">
        <v>3150.5</v>
      </c>
      <c r="AE7" s="3" t="s">
        <v>12</v>
      </c>
      <c r="AF7" s="4">
        <v>168.3</v>
      </c>
      <c r="AG7" s="5">
        <v>583.60460411625138</v>
      </c>
      <c r="AH7" s="5">
        <v>532.05910262646785</v>
      </c>
      <c r="AI7" s="5">
        <v>56774.176512999999</v>
      </c>
    </row>
    <row r="8" spans="1:35" x14ac:dyDescent="0.25">
      <c r="A8" s="3" t="s">
        <v>12</v>
      </c>
      <c r="B8" s="4">
        <v>219.1</v>
      </c>
      <c r="C8" s="5">
        <v>626.79588773021146</v>
      </c>
      <c r="D8" s="5">
        <v>442.45047669983558</v>
      </c>
      <c r="E8" s="5">
        <v>273289.04683299991</v>
      </c>
      <c r="G8" s="3" t="s">
        <v>12</v>
      </c>
      <c r="H8" s="4">
        <v>168.3</v>
      </c>
      <c r="I8" s="5">
        <v>336.9039356731447</v>
      </c>
      <c r="J8" s="5">
        <v>279.33436706144573</v>
      </c>
      <c r="K8" s="5">
        <v>10661.92</v>
      </c>
      <c r="M8" s="3" t="s">
        <v>11</v>
      </c>
      <c r="N8" s="4">
        <v>219.1</v>
      </c>
      <c r="O8" s="5">
        <v>210.13854001509981</v>
      </c>
      <c r="P8" s="5">
        <v>176.30311929294248</v>
      </c>
      <c r="Q8" s="5">
        <v>1749</v>
      </c>
      <c r="S8" s="3" t="s">
        <v>12</v>
      </c>
      <c r="T8" s="4">
        <v>168.3</v>
      </c>
      <c r="U8" s="5">
        <v>542.973162211371</v>
      </c>
      <c r="V8" s="5">
        <v>457.98056398218648</v>
      </c>
      <c r="W8" s="5">
        <v>124012.849696</v>
      </c>
      <c r="Y8" s="3" t="s">
        <v>12</v>
      </c>
      <c r="Z8" s="4">
        <v>114.3</v>
      </c>
      <c r="AA8" s="5">
        <v>649.62291447679343</v>
      </c>
      <c r="AB8" s="5">
        <v>364.38453627228517</v>
      </c>
      <c r="AC8" s="5">
        <v>46354.767520999994</v>
      </c>
      <c r="AE8" s="3" t="s">
        <v>12</v>
      </c>
      <c r="AF8" s="4">
        <v>219.1</v>
      </c>
      <c r="AG8" s="5">
        <v>603.90204645926804</v>
      </c>
      <c r="AH8" s="5">
        <v>635.88294775925044</v>
      </c>
      <c r="AI8" s="5">
        <v>40905</v>
      </c>
    </row>
    <row r="9" spans="1:35" x14ac:dyDescent="0.25">
      <c r="A9" s="3" t="s">
        <v>12</v>
      </c>
      <c r="B9" s="4">
        <v>323.89999999999998</v>
      </c>
      <c r="C9" s="5">
        <v>740.45239758319588</v>
      </c>
      <c r="D9" s="5">
        <v>415.78058971849646</v>
      </c>
      <c r="E9" s="5">
        <v>143285.163138</v>
      </c>
      <c r="G9" s="3" t="s">
        <v>12</v>
      </c>
      <c r="H9" s="4">
        <v>219.1</v>
      </c>
      <c r="I9" s="5">
        <v>463.03289510637325</v>
      </c>
      <c r="J9" s="5">
        <v>364.3119911355891</v>
      </c>
      <c r="K9" s="5">
        <v>24050.49</v>
      </c>
      <c r="M9" s="3" t="s">
        <v>12</v>
      </c>
      <c r="N9" s="4">
        <v>88.9</v>
      </c>
      <c r="O9" s="5">
        <v>512.43536311290529</v>
      </c>
      <c r="P9" s="5">
        <v>624.85030123039849</v>
      </c>
      <c r="Q9" s="5">
        <v>5428.1</v>
      </c>
      <c r="S9" s="3" t="s">
        <v>12</v>
      </c>
      <c r="T9" s="4">
        <v>219.1</v>
      </c>
      <c r="U9" s="5">
        <v>794.95137203323804</v>
      </c>
      <c r="V9" s="5">
        <v>621.80576662332885</v>
      </c>
      <c r="W9" s="5">
        <v>84898.89</v>
      </c>
      <c r="Y9" s="3" t="s">
        <v>12</v>
      </c>
      <c r="Z9" s="4">
        <v>168.3</v>
      </c>
      <c r="AA9" s="5">
        <v>598.77966890169603</v>
      </c>
      <c r="AB9" s="5">
        <v>651.57962500394001</v>
      </c>
      <c r="AC9" s="5">
        <v>60171.869033999996</v>
      </c>
      <c r="AE9" s="3" t="s">
        <v>13</v>
      </c>
      <c r="AF9" s="4" t="s">
        <v>13</v>
      </c>
      <c r="AG9" s="5" t="s">
        <v>13</v>
      </c>
      <c r="AH9" s="5" t="s">
        <v>13</v>
      </c>
      <c r="AI9" s="5" t="s">
        <v>13</v>
      </c>
    </row>
    <row r="10" spans="1:35" x14ac:dyDescent="0.25">
      <c r="A10" s="3" t="s">
        <v>12</v>
      </c>
      <c r="B10" s="4">
        <v>406.4</v>
      </c>
      <c r="C10" s="5">
        <v>743.01009900864381</v>
      </c>
      <c r="D10" s="5">
        <v>476.74735965902283</v>
      </c>
      <c r="E10" s="5">
        <v>248294.13976499997</v>
      </c>
      <c r="G10" s="3" t="s">
        <v>13</v>
      </c>
      <c r="H10" s="4" t="s">
        <v>13</v>
      </c>
      <c r="I10" s="5" t="s">
        <v>13</v>
      </c>
      <c r="J10" s="5" t="s">
        <v>13</v>
      </c>
      <c r="K10" s="5" t="s">
        <v>13</v>
      </c>
      <c r="M10" s="3" t="s">
        <v>12</v>
      </c>
      <c r="N10" s="4">
        <v>114.3</v>
      </c>
      <c r="O10" s="5">
        <v>629.33256161473514</v>
      </c>
      <c r="P10" s="5">
        <v>557.04925249945472</v>
      </c>
      <c r="Q10" s="5">
        <v>19277.829999999998</v>
      </c>
      <c r="S10" s="3" t="s">
        <v>13</v>
      </c>
      <c r="T10" s="4" t="s">
        <v>13</v>
      </c>
      <c r="U10" s="5" t="s">
        <v>13</v>
      </c>
      <c r="V10" s="5" t="s">
        <v>13</v>
      </c>
      <c r="W10" s="5" t="s">
        <v>13</v>
      </c>
      <c r="Y10" s="3" t="s">
        <v>12</v>
      </c>
      <c r="Z10" s="4">
        <v>219.1</v>
      </c>
      <c r="AA10" s="5">
        <v>764.02886714040142</v>
      </c>
      <c r="AB10" s="5">
        <v>881.37249153036532</v>
      </c>
      <c r="AC10" s="5">
        <v>53851.3</v>
      </c>
      <c r="AE10" s="3" t="s">
        <v>13</v>
      </c>
      <c r="AF10" s="4" t="s">
        <v>13</v>
      </c>
      <c r="AG10" s="5" t="s">
        <v>13</v>
      </c>
      <c r="AH10" s="5" t="s">
        <v>13</v>
      </c>
      <c r="AI10" s="5" t="s">
        <v>13</v>
      </c>
    </row>
    <row r="11" spans="1:35" x14ac:dyDescent="0.25">
      <c r="A11" s="3" t="s">
        <v>13</v>
      </c>
      <c r="B11" s="4" t="s">
        <v>13</v>
      </c>
      <c r="C11" s="5" t="s">
        <v>13</v>
      </c>
      <c r="D11" s="5" t="s">
        <v>13</v>
      </c>
      <c r="E11" s="5" t="s">
        <v>13</v>
      </c>
      <c r="G11" s="3" t="s">
        <v>13</v>
      </c>
      <c r="H11" s="4" t="s">
        <v>13</v>
      </c>
      <c r="I11" s="5" t="s">
        <v>13</v>
      </c>
      <c r="J11" s="5" t="s">
        <v>13</v>
      </c>
      <c r="K11" s="5" t="s">
        <v>13</v>
      </c>
      <c r="M11" s="3" t="s">
        <v>12</v>
      </c>
      <c r="N11" s="4">
        <v>168.3</v>
      </c>
      <c r="O11" s="5">
        <v>546.63947069391293</v>
      </c>
      <c r="P11" s="5">
        <v>575.62618590592172</v>
      </c>
      <c r="Q11" s="5">
        <v>62035.470000000008</v>
      </c>
      <c r="S11" s="3" t="s">
        <v>13</v>
      </c>
      <c r="T11" s="4" t="s">
        <v>13</v>
      </c>
      <c r="U11" s="5" t="s">
        <v>13</v>
      </c>
      <c r="V11" s="5" t="s">
        <v>13</v>
      </c>
      <c r="W11" s="5" t="s">
        <v>13</v>
      </c>
      <c r="Y11" s="3" t="s">
        <v>13</v>
      </c>
      <c r="Z11" s="4" t="s">
        <v>13</v>
      </c>
      <c r="AA11" s="5" t="s">
        <v>13</v>
      </c>
      <c r="AB11" s="5" t="s">
        <v>13</v>
      </c>
      <c r="AC11" s="5" t="s">
        <v>13</v>
      </c>
      <c r="AE11" s="3" t="s">
        <v>13</v>
      </c>
      <c r="AF11" s="4" t="s">
        <v>13</v>
      </c>
      <c r="AG11" s="5" t="s">
        <v>13</v>
      </c>
      <c r="AH11" s="5" t="s">
        <v>13</v>
      </c>
      <c r="AI11" s="5" t="s">
        <v>13</v>
      </c>
    </row>
    <row r="12" spans="1:35" x14ac:dyDescent="0.25">
      <c r="A12" s="3" t="s">
        <v>13</v>
      </c>
      <c r="B12" s="4" t="s">
        <v>13</v>
      </c>
      <c r="C12" s="5" t="s">
        <v>13</v>
      </c>
      <c r="D12" s="5" t="s">
        <v>13</v>
      </c>
      <c r="E12" s="5" t="s">
        <v>13</v>
      </c>
      <c r="G12" s="3" t="s">
        <v>13</v>
      </c>
      <c r="H12" s="4" t="s">
        <v>13</v>
      </c>
      <c r="I12" s="5" t="s">
        <v>13</v>
      </c>
      <c r="J12" s="5" t="s">
        <v>13</v>
      </c>
      <c r="K12" s="5" t="s">
        <v>13</v>
      </c>
      <c r="M12" s="3" t="s">
        <v>12</v>
      </c>
      <c r="N12" s="4">
        <v>219.1</v>
      </c>
      <c r="O12" s="5">
        <v>814.92641595116459</v>
      </c>
      <c r="P12" s="5">
        <v>910.42403401545334</v>
      </c>
      <c r="Q12" s="5">
        <v>13144</v>
      </c>
      <c r="S12" s="3" t="s">
        <v>13</v>
      </c>
      <c r="T12" s="4" t="s">
        <v>13</v>
      </c>
      <c r="U12" s="5" t="s">
        <v>13</v>
      </c>
      <c r="V12" s="5" t="s">
        <v>13</v>
      </c>
      <c r="W12" s="5" t="s">
        <v>13</v>
      </c>
      <c r="Y12" s="3" t="s">
        <v>13</v>
      </c>
      <c r="Z12" s="4" t="s">
        <v>13</v>
      </c>
      <c r="AA12" s="5" t="s">
        <v>13</v>
      </c>
      <c r="AB12" s="5" t="s">
        <v>13</v>
      </c>
      <c r="AC12" s="5" t="s">
        <v>13</v>
      </c>
      <c r="AE12" s="3" t="s">
        <v>13</v>
      </c>
      <c r="AF12" s="4" t="s">
        <v>13</v>
      </c>
      <c r="AG12" s="5" t="s">
        <v>13</v>
      </c>
      <c r="AH12" s="5" t="s">
        <v>13</v>
      </c>
      <c r="AI12" s="5" t="s">
        <v>13</v>
      </c>
    </row>
    <row r="13" spans="1:35" x14ac:dyDescent="0.25">
      <c r="A13" s="3" t="s">
        <v>13</v>
      </c>
      <c r="B13" s="4" t="s">
        <v>13</v>
      </c>
      <c r="C13" s="5" t="s">
        <v>13</v>
      </c>
      <c r="D13" s="5" t="s">
        <v>13</v>
      </c>
      <c r="E13" s="5" t="s">
        <v>13</v>
      </c>
      <c r="G13" s="3" t="s">
        <v>13</v>
      </c>
      <c r="H13" s="4" t="s">
        <v>13</v>
      </c>
      <c r="I13" s="5" t="s">
        <v>13</v>
      </c>
      <c r="J13" s="5" t="s">
        <v>13</v>
      </c>
      <c r="K13" s="5" t="s">
        <v>13</v>
      </c>
      <c r="M13" s="3" t="s">
        <v>13</v>
      </c>
      <c r="N13" s="4" t="s">
        <v>13</v>
      </c>
      <c r="O13" s="5" t="s">
        <v>13</v>
      </c>
      <c r="P13" s="5" t="s">
        <v>13</v>
      </c>
      <c r="Q13" s="5" t="s">
        <v>13</v>
      </c>
      <c r="S13" s="3" t="s">
        <v>13</v>
      </c>
      <c r="T13" s="4" t="s">
        <v>13</v>
      </c>
      <c r="U13" s="5" t="s">
        <v>13</v>
      </c>
      <c r="V13" s="5" t="s">
        <v>13</v>
      </c>
      <c r="W13" s="5" t="s">
        <v>13</v>
      </c>
      <c r="Y13" s="3" t="s">
        <v>13</v>
      </c>
      <c r="Z13" s="4" t="s">
        <v>13</v>
      </c>
      <c r="AA13" s="5" t="s">
        <v>13</v>
      </c>
      <c r="AB13" s="5" t="s">
        <v>13</v>
      </c>
      <c r="AC13" s="5" t="s">
        <v>13</v>
      </c>
      <c r="AE13" s="3" t="s">
        <v>13</v>
      </c>
      <c r="AF13" s="4" t="s">
        <v>13</v>
      </c>
      <c r="AG13" s="5" t="s">
        <v>13</v>
      </c>
      <c r="AH13" s="5" t="s">
        <v>13</v>
      </c>
      <c r="AI13" s="5" t="s">
        <v>13</v>
      </c>
    </row>
    <row r="14" spans="1:35" x14ac:dyDescent="0.25">
      <c r="A14" s="3" t="s">
        <v>13</v>
      </c>
      <c r="B14" s="4" t="s">
        <v>13</v>
      </c>
      <c r="C14" s="5" t="s">
        <v>13</v>
      </c>
      <c r="D14" s="5" t="s">
        <v>13</v>
      </c>
      <c r="E14" s="5" t="s">
        <v>13</v>
      </c>
      <c r="G14" s="3" t="s">
        <v>13</v>
      </c>
      <c r="H14" s="4" t="s">
        <v>13</v>
      </c>
      <c r="I14" s="5" t="s">
        <v>13</v>
      </c>
      <c r="J14" s="5" t="s">
        <v>13</v>
      </c>
      <c r="K14" s="5" t="s">
        <v>13</v>
      </c>
      <c r="M14" s="3" t="s">
        <v>13</v>
      </c>
      <c r="N14" s="4" t="s">
        <v>13</v>
      </c>
      <c r="O14" s="5" t="s">
        <v>13</v>
      </c>
      <c r="P14" s="5" t="s">
        <v>13</v>
      </c>
      <c r="Q14" s="5" t="s">
        <v>13</v>
      </c>
      <c r="S14" s="3" t="s">
        <v>13</v>
      </c>
      <c r="T14" s="4" t="s">
        <v>13</v>
      </c>
      <c r="U14" s="5" t="s">
        <v>13</v>
      </c>
      <c r="V14" s="5" t="s">
        <v>13</v>
      </c>
      <c r="W14" s="5" t="s">
        <v>13</v>
      </c>
      <c r="Y14" s="3" t="s">
        <v>13</v>
      </c>
      <c r="Z14" s="4" t="s">
        <v>13</v>
      </c>
      <c r="AA14" s="5" t="s">
        <v>13</v>
      </c>
      <c r="AB14" s="5" t="s">
        <v>13</v>
      </c>
      <c r="AC14" s="5" t="s">
        <v>13</v>
      </c>
      <c r="AE14" s="3" t="s">
        <v>13</v>
      </c>
      <c r="AF14" s="4" t="s">
        <v>13</v>
      </c>
      <c r="AG14" s="5" t="s">
        <v>13</v>
      </c>
      <c r="AH14" s="5" t="s">
        <v>13</v>
      </c>
      <c r="AI14" s="5" t="s">
        <v>13</v>
      </c>
    </row>
    <row r="15" spans="1:35" x14ac:dyDescent="0.25">
      <c r="A15" s="3"/>
      <c r="B15" s="4"/>
      <c r="C15" s="5"/>
      <c r="D15" s="5"/>
      <c r="E15" s="5"/>
      <c r="G15" s="3"/>
      <c r="H15" s="4"/>
      <c r="I15" s="5"/>
      <c r="J15" s="5"/>
      <c r="K15" s="5"/>
      <c r="M15" s="3"/>
      <c r="N15" s="4"/>
      <c r="O15" s="5"/>
      <c r="P15" s="5"/>
      <c r="Q15" s="5"/>
      <c r="S15" s="3"/>
      <c r="T15" s="4"/>
      <c r="U15" s="5"/>
      <c r="V15" s="5"/>
      <c r="W15" s="5"/>
      <c r="Y15" s="3"/>
      <c r="Z15" s="4"/>
      <c r="AA15" s="5"/>
      <c r="AB15" s="5"/>
      <c r="AC15" s="5"/>
      <c r="AE15" s="3"/>
      <c r="AF15" s="4"/>
      <c r="AG15" s="5"/>
      <c r="AH15" s="5"/>
      <c r="AI15" s="5"/>
    </row>
    <row r="16" spans="1:35" x14ac:dyDescent="0.25">
      <c r="A16" s="1" t="s">
        <v>0</v>
      </c>
      <c r="B16" s="6"/>
      <c r="C16" s="6"/>
      <c r="D16" s="6"/>
      <c r="E16" s="6"/>
      <c r="G16" s="1" t="s">
        <v>1</v>
      </c>
      <c r="M16" s="1" t="s">
        <v>2</v>
      </c>
      <c r="S16" s="1" t="s">
        <v>3</v>
      </c>
      <c r="Y16" s="1" t="s">
        <v>4</v>
      </c>
      <c r="AE16" s="1" t="s">
        <v>5</v>
      </c>
    </row>
    <row r="17" spans="1:35" x14ac:dyDescent="0.25">
      <c r="A17" s="3" t="s">
        <v>6</v>
      </c>
      <c r="B17" s="3" t="s">
        <v>7</v>
      </c>
      <c r="C17" s="3" t="s">
        <v>14</v>
      </c>
      <c r="D17" s="3" t="s">
        <v>15</v>
      </c>
      <c r="E17" s="3" t="s">
        <v>16</v>
      </c>
      <c r="G17" s="3" t="s">
        <v>6</v>
      </c>
      <c r="H17" s="3" t="s">
        <v>7</v>
      </c>
      <c r="I17" s="3" t="s">
        <v>14</v>
      </c>
      <c r="J17" s="3" t="s">
        <v>15</v>
      </c>
      <c r="K17" s="3" t="s">
        <v>16</v>
      </c>
      <c r="M17" s="3" t="s">
        <v>6</v>
      </c>
      <c r="N17" s="3" t="s">
        <v>7</v>
      </c>
      <c r="O17" s="3" t="s">
        <v>14</v>
      </c>
      <c r="P17" s="3" t="s">
        <v>15</v>
      </c>
      <c r="Q17" s="3" t="s">
        <v>16</v>
      </c>
      <c r="S17" s="3" t="s">
        <v>6</v>
      </c>
      <c r="T17" s="3" t="s">
        <v>7</v>
      </c>
      <c r="U17" s="3" t="s">
        <v>14</v>
      </c>
      <c r="V17" s="3" t="s">
        <v>15</v>
      </c>
      <c r="W17" s="3" t="s">
        <v>16</v>
      </c>
      <c r="Y17" s="3" t="s">
        <v>6</v>
      </c>
      <c r="Z17" s="3" t="s">
        <v>7</v>
      </c>
      <c r="AA17" s="3" t="s">
        <v>14</v>
      </c>
      <c r="AB17" s="3" t="s">
        <v>15</v>
      </c>
      <c r="AC17" s="3" t="s">
        <v>16</v>
      </c>
      <c r="AE17" s="3" t="s">
        <v>6</v>
      </c>
      <c r="AF17" s="3" t="s">
        <v>7</v>
      </c>
      <c r="AG17" s="3" t="s">
        <v>14</v>
      </c>
      <c r="AH17" s="3" t="s">
        <v>15</v>
      </c>
      <c r="AI17" s="3" t="s">
        <v>16</v>
      </c>
    </row>
    <row r="18" spans="1:35" x14ac:dyDescent="0.25">
      <c r="A18" s="3" t="s">
        <v>11</v>
      </c>
      <c r="B18" s="7">
        <v>26.7</v>
      </c>
      <c r="C18" s="5">
        <v>348.25</v>
      </c>
      <c r="D18" s="8">
        <v>53105.219230745337</v>
      </c>
      <c r="E18" s="8">
        <v>152.49165608254225</v>
      </c>
      <c r="G18" s="3" t="s">
        <v>11</v>
      </c>
      <c r="H18" s="7">
        <v>26.7</v>
      </c>
      <c r="I18" s="5">
        <v>0</v>
      </c>
      <c r="J18" s="8">
        <v>0</v>
      </c>
      <c r="K18" s="8">
        <v>169.03366392194485</v>
      </c>
      <c r="M18" s="3" t="s">
        <v>11</v>
      </c>
      <c r="N18" s="7">
        <v>26.7</v>
      </c>
      <c r="O18" s="5">
        <v>0</v>
      </c>
      <c r="P18" s="8">
        <v>0</v>
      </c>
      <c r="Q18" s="8">
        <v>144.77108032951867</v>
      </c>
      <c r="S18" s="3" t="s">
        <v>11</v>
      </c>
      <c r="T18" s="7">
        <v>26.7</v>
      </c>
      <c r="U18" s="5">
        <v>3.55</v>
      </c>
      <c r="V18" s="8">
        <v>611.78451416530993</v>
      </c>
      <c r="W18" s="8">
        <v>172.33366596205914</v>
      </c>
      <c r="Y18" s="3" t="s">
        <v>11</v>
      </c>
      <c r="Z18" s="7">
        <v>26.7</v>
      </c>
      <c r="AA18" s="5">
        <v>0.5</v>
      </c>
      <c r="AB18" s="8">
        <v>82.535414977434698</v>
      </c>
      <c r="AC18" s="8">
        <v>165.0708299548694</v>
      </c>
      <c r="AE18" s="3" t="s">
        <v>11</v>
      </c>
      <c r="AF18" s="7">
        <v>26.7</v>
      </c>
      <c r="AG18" s="5">
        <v>9.35</v>
      </c>
      <c r="AH18" s="8">
        <v>1705.3786727029174</v>
      </c>
      <c r="AI18" s="8">
        <v>182.3934409307933</v>
      </c>
    </row>
    <row r="19" spans="1:35" x14ac:dyDescent="0.25">
      <c r="A19" s="3" t="s">
        <v>11</v>
      </c>
      <c r="B19" s="7">
        <v>42.2</v>
      </c>
      <c r="C19" s="5">
        <v>553.57000000000005</v>
      </c>
      <c r="D19" s="8">
        <v>89245.472602548485</v>
      </c>
      <c r="E19" s="8">
        <v>161.21804397374945</v>
      </c>
      <c r="G19" s="3" t="s">
        <v>11</v>
      </c>
      <c r="H19" s="7">
        <v>42.2</v>
      </c>
      <c r="I19" s="5">
        <v>0</v>
      </c>
      <c r="J19" s="8">
        <v>0</v>
      </c>
      <c r="K19" s="8">
        <v>177.75187928412956</v>
      </c>
      <c r="M19" s="3" t="s">
        <v>11</v>
      </c>
      <c r="N19" s="7">
        <v>42.2</v>
      </c>
      <c r="O19" s="5">
        <v>125920.13</v>
      </c>
      <c r="P19" s="8">
        <v>16013551.838514106</v>
      </c>
      <c r="Q19" s="8">
        <v>127.17229436241931</v>
      </c>
      <c r="S19" s="3" t="s">
        <v>11</v>
      </c>
      <c r="T19" s="7">
        <v>42.2</v>
      </c>
      <c r="U19" s="5">
        <v>98415.35</v>
      </c>
      <c r="V19" s="8">
        <v>17478957.366402805</v>
      </c>
      <c r="W19" s="8">
        <v>177.60397505473287</v>
      </c>
      <c r="Y19" s="3" t="s">
        <v>11</v>
      </c>
      <c r="Z19" s="7">
        <v>42.2</v>
      </c>
      <c r="AA19" s="5">
        <v>42861.86</v>
      </c>
      <c r="AB19" s="8">
        <v>8826715.6449695062</v>
      </c>
      <c r="AC19" s="8">
        <v>205.93403191017623</v>
      </c>
      <c r="AE19" s="3" t="s">
        <v>11</v>
      </c>
      <c r="AF19" s="7">
        <v>42.2</v>
      </c>
      <c r="AG19" s="5">
        <v>13381.64</v>
      </c>
      <c r="AH19" s="8">
        <v>2419887.3408200005</v>
      </c>
      <c r="AI19" s="8">
        <v>180.83638035547219</v>
      </c>
    </row>
    <row r="20" spans="1:35" x14ac:dyDescent="0.25">
      <c r="A20" s="3" t="s">
        <v>11</v>
      </c>
      <c r="B20" s="7">
        <v>60.3</v>
      </c>
      <c r="C20" s="5">
        <v>1824785.35</v>
      </c>
      <c r="D20" s="8">
        <v>308830892.35311282</v>
      </c>
      <c r="E20" s="8">
        <v>169.2423124468381</v>
      </c>
      <c r="G20" s="3" t="s">
        <v>11</v>
      </c>
      <c r="H20" s="7">
        <v>60.3</v>
      </c>
      <c r="I20" s="5">
        <v>10983.28</v>
      </c>
      <c r="J20" s="8">
        <v>2125634.3556802296</v>
      </c>
      <c r="K20" s="8">
        <v>193.53365804024205</v>
      </c>
      <c r="M20" s="3" t="s">
        <v>11</v>
      </c>
      <c r="N20" s="7">
        <v>60.3</v>
      </c>
      <c r="O20" s="5">
        <v>99655.76</v>
      </c>
      <c r="P20" s="8">
        <v>15479088.112860233</v>
      </c>
      <c r="Q20" s="8">
        <v>155.32557388414111</v>
      </c>
      <c r="S20" s="3" t="s">
        <v>11</v>
      </c>
      <c r="T20" s="7">
        <v>60.3</v>
      </c>
      <c r="U20" s="5">
        <v>148748.79999999999</v>
      </c>
      <c r="V20" s="8">
        <v>27314950.890383337</v>
      </c>
      <c r="W20" s="8">
        <v>183.63140334835197</v>
      </c>
      <c r="Y20" s="3" t="s">
        <v>11</v>
      </c>
      <c r="Z20" s="7">
        <v>60.3</v>
      </c>
      <c r="AA20" s="5">
        <v>113879.87</v>
      </c>
      <c r="AB20" s="8">
        <v>22748244.085872035</v>
      </c>
      <c r="AC20" s="8">
        <v>199.75649854422943</v>
      </c>
      <c r="AE20" s="3" t="s">
        <v>11</v>
      </c>
      <c r="AF20" s="7">
        <v>60.3</v>
      </c>
      <c r="AG20" s="5">
        <v>39116.660000000003</v>
      </c>
      <c r="AH20" s="8">
        <v>6413848.7326895753</v>
      </c>
      <c r="AI20" s="8">
        <v>163.96718770696614</v>
      </c>
    </row>
    <row r="21" spans="1:35" x14ac:dyDescent="0.25">
      <c r="A21" s="3" t="s">
        <v>11</v>
      </c>
      <c r="B21" s="7">
        <v>88.9</v>
      </c>
      <c r="C21" s="5">
        <v>24859.809999999998</v>
      </c>
      <c r="D21" s="8">
        <v>4661458.1552888583</v>
      </c>
      <c r="E21" s="8">
        <v>187.509806200806</v>
      </c>
      <c r="G21" s="3" t="s">
        <v>11</v>
      </c>
      <c r="H21" s="7">
        <v>88.9</v>
      </c>
      <c r="I21" s="5">
        <v>0</v>
      </c>
      <c r="J21" s="8">
        <v>0</v>
      </c>
      <c r="K21" s="8">
        <v>204.01901847213117</v>
      </c>
      <c r="M21" s="3" t="s">
        <v>11</v>
      </c>
      <c r="N21" s="7">
        <v>88.9</v>
      </c>
      <c r="O21" s="5">
        <v>31691.02</v>
      </c>
      <c r="P21" s="8">
        <v>5647214.9008551538</v>
      </c>
      <c r="Q21" s="8">
        <v>178.19605998340077</v>
      </c>
      <c r="S21" s="3" t="s">
        <v>11</v>
      </c>
      <c r="T21" s="7">
        <v>88.9</v>
      </c>
      <c r="U21" s="5">
        <v>105293.23</v>
      </c>
      <c r="V21" s="8">
        <v>20335566.820956931</v>
      </c>
      <c r="W21" s="8">
        <v>193.13270968092564</v>
      </c>
      <c r="Y21" s="3" t="s">
        <v>11</v>
      </c>
      <c r="Z21" s="7">
        <v>88.9</v>
      </c>
      <c r="AA21" s="5">
        <v>23741.26</v>
      </c>
      <c r="AB21" s="8">
        <v>5291994.8806026531</v>
      </c>
      <c r="AC21" s="8">
        <v>222.90286533244881</v>
      </c>
      <c r="AE21" s="3" t="s">
        <v>11</v>
      </c>
      <c r="AF21" s="7">
        <v>88.9</v>
      </c>
      <c r="AG21" s="5">
        <v>10589.03</v>
      </c>
      <c r="AH21" s="8">
        <v>1865205.8279387464</v>
      </c>
      <c r="AI21" s="8">
        <v>176.14510752531123</v>
      </c>
    </row>
    <row r="22" spans="1:35" x14ac:dyDescent="0.25">
      <c r="A22" s="3" t="s">
        <v>11</v>
      </c>
      <c r="B22" s="7">
        <v>114.3</v>
      </c>
      <c r="C22" s="5">
        <v>1549736.41</v>
      </c>
      <c r="D22" s="8">
        <v>319465179.88391644</v>
      </c>
      <c r="E22" s="8">
        <v>206.14162371258763</v>
      </c>
      <c r="G22" s="3" t="s">
        <v>11</v>
      </c>
      <c r="H22" s="7">
        <v>114.3</v>
      </c>
      <c r="I22" s="5">
        <v>33392.78</v>
      </c>
      <c r="J22" s="8">
        <v>6915756.1431846349</v>
      </c>
      <c r="K22" s="8">
        <v>207.10333620574971</v>
      </c>
      <c r="M22" s="3" t="s">
        <v>11</v>
      </c>
      <c r="N22" s="7">
        <v>114.3</v>
      </c>
      <c r="O22" s="5">
        <v>90081.61</v>
      </c>
      <c r="P22" s="8">
        <v>15637945.827090025</v>
      </c>
      <c r="Q22" s="8">
        <v>173.59753924347072</v>
      </c>
      <c r="S22" s="3" t="s">
        <v>11</v>
      </c>
      <c r="T22" s="7">
        <v>114.3</v>
      </c>
      <c r="U22" s="5">
        <v>356979.28</v>
      </c>
      <c r="V22" s="8">
        <v>72426882.446774289</v>
      </c>
      <c r="W22" s="8">
        <v>202.88819689135539</v>
      </c>
      <c r="Y22" s="3" t="s">
        <v>11</v>
      </c>
      <c r="Z22" s="7">
        <v>114.3</v>
      </c>
      <c r="AA22" s="5">
        <v>286983.90999999997</v>
      </c>
      <c r="AB22" s="8">
        <v>63922217.905928537</v>
      </c>
      <c r="AC22" s="8">
        <v>222.73798522686704</v>
      </c>
      <c r="AE22" s="3" t="s">
        <v>11</v>
      </c>
      <c r="AF22" s="7">
        <v>114.3</v>
      </c>
      <c r="AG22" s="5">
        <v>114596.89</v>
      </c>
      <c r="AH22" s="8">
        <v>23342863.097997386</v>
      </c>
      <c r="AI22" s="8">
        <v>203.69543272943434</v>
      </c>
    </row>
    <row r="23" spans="1:35" x14ac:dyDescent="0.25">
      <c r="A23" s="3" t="s">
        <v>11</v>
      </c>
      <c r="B23" s="7">
        <v>168.3</v>
      </c>
      <c r="C23" s="5">
        <v>676839.8</v>
      </c>
      <c r="D23" s="8">
        <v>155703971.39713719</v>
      </c>
      <c r="E23" s="8">
        <v>230.0455313017012</v>
      </c>
      <c r="G23" s="3" t="s">
        <v>11</v>
      </c>
      <c r="H23" s="7">
        <v>168.3</v>
      </c>
      <c r="I23" s="5">
        <v>18077</v>
      </c>
      <c r="J23" s="8">
        <v>4596618.3456217758</v>
      </c>
      <c r="K23" s="8">
        <v>254.27993282191602</v>
      </c>
      <c r="M23" s="3" t="s">
        <v>11</v>
      </c>
      <c r="N23" s="7">
        <v>168.3</v>
      </c>
      <c r="O23" s="5">
        <v>24151.21</v>
      </c>
      <c r="P23" s="8">
        <v>4994478.8518909058</v>
      </c>
      <c r="Q23" s="8">
        <v>206.80035707904099</v>
      </c>
      <c r="S23" s="3" t="s">
        <v>11</v>
      </c>
      <c r="T23" s="7">
        <v>168.3</v>
      </c>
      <c r="U23" s="5">
        <v>88142.94</v>
      </c>
      <c r="V23" s="8">
        <v>19408091.263526842</v>
      </c>
      <c r="W23" s="8">
        <v>220.18883490302051</v>
      </c>
      <c r="Y23" s="3" t="s">
        <v>11</v>
      </c>
      <c r="Z23" s="7">
        <v>168.3</v>
      </c>
      <c r="AA23" s="5">
        <v>130893.31</v>
      </c>
      <c r="AB23" s="8">
        <v>31794703.289624508</v>
      </c>
      <c r="AC23" s="8">
        <v>242.90548760379357</v>
      </c>
      <c r="AE23" s="3" t="s">
        <v>11</v>
      </c>
      <c r="AF23" s="7">
        <v>168.3</v>
      </c>
      <c r="AG23" s="5">
        <v>15444.13</v>
      </c>
      <c r="AH23" s="8">
        <v>2364774.1651415322</v>
      </c>
      <c r="AI23" s="8">
        <v>153.11799144021271</v>
      </c>
    </row>
    <row r="24" spans="1:35" x14ac:dyDescent="0.25">
      <c r="A24" s="3" t="s">
        <v>11</v>
      </c>
      <c r="B24" s="7">
        <v>219.1</v>
      </c>
      <c r="C24" s="5">
        <v>32924.06</v>
      </c>
      <c r="D24" s="8">
        <v>8586972.3054560944</v>
      </c>
      <c r="E24" s="8">
        <v>260.81146448694648</v>
      </c>
      <c r="G24" s="3" t="s">
        <v>11</v>
      </c>
      <c r="H24" s="7">
        <v>219.1</v>
      </c>
      <c r="I24" s="5">
        <v>10453.049999999999</v>
      </c>
      <c r="J24" s="8">
        <v>2898129.3062102613</v>
      </c>
      <c r="K24" s="8">
        <v>277.25202751448251</v>
      </c>
      <c r="M24" s="3" t="s">
        <v>11</v>
      </c>
      <c r="N24" s="7">
        <v>219.1</v>
      </c>
      <c r="O24" s="5">
        <v>1817.66</v>
      </c>
      <c r="P24" s="8">
        <v>320459.12781400984</v>
      </c>
      <c r="Q24" s="8">
        <v>176.30311929294248</v>
      </c>
      <c r="S24" s="3" t="s">
        <v>11</v>
      </c>
      <c r="T24" s="7">
        <v>219.1</v>
      </c>
      <c r="U24" s="5">
        <v>0</v>
      </c>
      <c r="V24" s="8">
        <v>0</v>
      </c>
      <c r="W24" s="8">
        <v>237.75350269950593</v>
      </c>
      <c r="Y24" s="3" t="s">
        <v>11</v>
      </c>
      <c r="Z24" s="7">
        <v>219.1</v>
      </c>
      <c r="AA24" s="5">
        <v>17015.39</v>
      </c>
      <c r="AB24" s="8">
        <v>6664340.7023958201</v>
      </c>
      <c r="AC24" s="8">
        <v>391.66546887234557</v>
      </c>
      <c r="AE24" s="3" t="s">
        <v>11</v>
      </c>
      <c r="AF24" s="7">
        <v>219.1</v>
      </c>
      <c r="AG24" s="5">
        <v>2264.65</v>
      </c>
      <c r="AH24" s="8">
        <v>369286.96100922831</v>
      </c>
      <c r="AI24" s="8">
        <v>163.06579869261401</v>
      </c>
    </row>
    <row r="25" spans="1:35" x14ac:dyDescent="0.25">
      <c r="A25" s="3" t="s">
        <v>12</v>
      </c>
      <c r="B25" s="7">
        <v>21.3</v>
      </c>
      <c r="C25" s="5">
        <v>11.2</v>
      </c>
      <c r="D25" s="8">
        <v>3430.8866152870905</v>
      </c>
      <c r="E25" s="8">
        <v>306.32916207920454</v>
      </c>
      <c r="G25" s="3" t="s">
        <v>12</v>
      </c>
      <c r="H25" s="7">
        <v>21.3</v>
      </c>
      <c r="I25" s="5">
        <v>0</v>
      </c>
      <c r="J25" s="8">
        <v>0</v>
      </c>
      <c r="K25" s="8">
        <v>154.41354350405243</v>
      </c>
      <c r="M25" s="3" t="s">
        <v>12</v>
      </c>
      <c r="N25" s="7">
        <v>21.3</v>
      </c>
      <c r="O25" s="5">
        <v>0</v>
      </c>
      <c r="P25" s="8">
        <v>0</v>
      </c>
      <c r="Q25" s="8">
        <v>396.03565184583363</v>
      </c>
      <c r="S25" s="3" t="s">
        <v>12</v>
      </c>
      <c r="T25" s="7">
        <v>21.3</v>
      </c>
      <c r="U25" s="5">
        <v>0</v>
      </c>
      <c r="V25" s="8">
        <v>0</v>
      </c>
      <c r="W25" s="8">
        <v>253.88911162492502</v>
      </c>
      <c r="Y25" s="3" t="s">
        <v>12</v>
      </c>
      <c r="Z25" s="7">
        <v>21.3</v>
      </c>
      <c r="AA25" s="5">
        <v>0</v>
      </c>
      <c r="AB25" s="8">
        <v>0</v>
      </c>
      <c r="AC25" s="8">
        <v>-88.046531504880448</v>
      </c>
      <c r="AE25" s="3" t="s">
        <v>12</v>
      </c>
      <c r="AF25" s="7">
        <v>21.3</v>
      </c>
      <c r="AG25" s="5">
        <v>0</v>
      </c>
      <c r="AH25" s="8">
        <v>0</v>
      </c>
      <c r="AI25" s="8">
        <v>798.40087113062043</v>
      </c>
    </row>
    <row r="26" spans="1:35" x14ac:dyDescent="0.25">
      <c r="A26" s="3" t="s">
        <v>12</v>
      </c>
      <c r="B26" s="7">
        <v>26.7</v>
      </c>
      <c r="C26" s="5">
        <v>5035.5499999999993</v>
      </c>
      <c r="D26" s="8">
        <v>1554371.8011261106</v>
      </c>
      <c r="E26" s="8">
        <v>308.67964792845089</v>
      </c>
      <c r="G26" s="3" t="s">
        <v>12</v>
      </c>
      <c r="H26" s="7">
        <v>26.7</v>
      </c>
      <c r="I26" s="5">
        <v>31.96</v>
      </c>
      <c r="J26" s="8">
        <v>5110.840049624273</v>
      </c>
      <c r="K26" s="8">
        <v>159.91364360526509</v>
      </c>
      <c r="M26" s="3" t="s">
        <v>12</v>
      </c>
      <c r="N26" s="7">
        <v>26.7</v>
      </c>
      <c r="O26" s="5">
        <v>23.89</v>
      </c>
      <c r="P26" s="8">
        <v>9737.9391845905466</v>
      </c>
      <c r="Q26" s="8">
        <v>407.6157046710149</v>
      </c>
      <c r="S26" s="3" t="s">
        <v>12</v>
      </c>
      <c r="T26" s="7">
        <v>26.7</v>
      </c>
      <c r="U26" s="5">
        <v>0</v>
      </c>
      <c r="V26" s="8">
        <v>0</v>
      </c>
      <c r="W26" s="8">
        <v>263.2280850702021</v>
      </c>
      <c r="Y26" s="3" t="s">
        <v>12</v>
      </c>
      <c r="Z26" s="7">
        <v>26.7</v>
      </c>
      <c r="AA26" s="5">
        <v>0</v>
      </c>
      <c r="AB26" s="8">
        <v>0</v>
      </c>
      <c r="AC26" s="8">
        <v>-61.386020459803603</v>
      </c>
      <c r="AE26" s="3" t="s">
        <v>12</v>
      </c>
      <c r="AF26" s="7">
        <v>26.7</v>
      </c>
      <c r="AG26" s="5">
        <v>0.64</v>
      </c>
      <c r="AH26" s="8">
        <v>507.18940604269449</v>
      </c>
      <c r="AI26" s="8">
        <v>792.4834469417101</v>
      </c>
    </row>
    <row r="27" spans="1:35" x14ac:dyDescent="0.25">
      <c r="A27" s="3" t="s">
        <v>12</v>
      </c>
      <c r="B27" s="7">
        <v>33.4</v>
      </c>
      <c r="C27" s="5">
        <v>5.9</v>
      </c>
      <c r="D27" s="8">
        <v>1838.4163497446582</v>
      </c>
      <c r="E27" s="8">
        <v>311.59599148214545</v>
      </c>
      <c r="G27" s="3" t="s">
        <v>12</v>
      </c>
      <c r="H27" s="7">
        <v>33.4</v>
      </c>
      <c r="I27" s="5">
        <v>28104.09</v>
      </c>
      <c r="J27" s="8">
        <v>4686015.3145729583</v>
      </c>
      <c r="K27" s="8">
        <v>166.73784187899193</v>
      </c>
      <c r="M27" s="3" t="s">
        <v>12</v>
      </c>
      <c r="N27" s="7">
        <v>33.4</v>
      </c>
      <c r="O27" s="5">
        <v>0</v>
      </c>
      <c r="P27" s="8">
        <v>0</v>
      </c>
      <c r="Q27" s="8">
        <v>421.98354799114725</v>
      </c>
      <c r="S27" s="3" t="s">
        <v>12</v>
      </c>
      <c r="T27" s="7">
        <v>33.4</v>
      </c>
      <c r="U27" s="5">
        <v>0</v>
      </c>
      <c r="V27" s="8">
        <v>0</v>
      </c>
      <c r="W27" s="8">
        <v>274.81532990045332</v>
      </c>
      <c r="Y27" s="3" t="s">
        <v>12</v>
      </c>
      <c r="Z27" s="7">
        <v>33.4</v>
      </c>
      <c r="AA27" s="5">
        <v>0</v>
      </c>
      <c r="AB27" s="8">
        <v>0</v>
      </c>
      <c r="AC27" s="8">
        <v>-28.307238237208225</v>
      </c>
      <c r="AE27" s="3" t="s">
        <v>12</v>
      </c>
      <c r="AF27" s="7">
        <v>33.4</v>
      </c>
      <c r="AG27" s="5">
        <v>0</v>
      </c>
      <c r="AH27" s="8">
        <v>0</v>
      </c>
      <c r="AI27" s="8">
        <v>785.14145767028424</v>
      </c>
    </row>
    <row r="28" spans="1:35" x14ac:dyDescent="0.25">
      <c r="A28" s="3" t="s">
        <v>12</v>
      </c>
      <c r="B28" s="7">
        <v>42.2</v>
      </c>
      <c r="C28" s="5">
        <v>22054.34</v>
      </c>
      <c r="D28" s="8">
        <v>6956521.3543294007</v>
      </c>
      <c r="E28" s="8">
        <v>315.42641286610257</v>
      </c>
      <c r="G28" s="3" t="s">
        <v>12</v>
      </c>
      <c r="H28" s="7">
        <v>42.2</v>
      </c>
      <c r="I28" s="5">
        <v>4230.42</v>
      </c>
      <c r="J28" s="8">
        <v>743288.88891904266</v>
      </c>
      <c r="K28" s="8">
        <v>175.70096796985703</v>
      </c>
      <c r="M28" s="3" t="s">
        <v>12</v>
      </c>
      <c r="N28" s="7">
        <v>42.2</v>
      </c>
      <c r="O28" s="5">
        <v>36.5</v>
      </c>
      <c r="P28" s="8">
        <v>16091.198199352473</v>
      </c>
      <c r="Q28" s="8">
        <v>440.85474518773901</v>
      </c>
      <c r="S28" s="3" t="s">
        <v>12</v>
      </c>
      <c r="T28" s="7">
        <v>42.2</v>
      </c>
      <c r="U28" s="5">
        <v>54.29</v>
      </c>
      <c r="V28" s="8">
        <v>15745.967453152651</v>
      </c>
      <c r="W28" s="8">
        <v>290.03439773720118</v>
      </c>
      <c r="Y28" s="3" t="s">
        <v>12</v>
      </c>
      <c r="Z28" s="7">
        <v>42.2</v>
      </c>
      <c r="AA28" s="5">
        <v>19.77</v>
      </c>
      <c r="AB28" s="8">
        <v>299.30832034266979</v>
      </c>
      <c r="AC28" s="8">
        <v>15.139520502917037</v>
      </c>
      <c r="AE28" s="3" t="s">
        <v>12</v>
      </c>
      <c r="AF28" s="7">
        <v>42.2</v>
      </c>
      <c r="AG28" s="5">
        <v>30.41</v>
      </c>
      <c r="AH28" s="8">
        <v>23582.901718059653</v>
      </c>
      <c r="AI28" s="8">
        <v>775.49824788094884</v>
      </c>
    </row>
    <row r="29" spans="1:35" x14ac:dyDescent="0.25">
      <c r="A29" s="3" t="s">
        <v>12</v>
      </c>
      <c r="B29" s="7">
        <v>48.3</v>
      </c>
      <c r="C29" s="5">
        <v>99494.159999999989</v>
      </c>
      <c r="D29" s="8">
        <v>31647260.740387581</v>
      </c>
      <c r="E29" s="8">
        <v>318.08159132543642</v>
      </c>
      <c r="G29" s="3" t="s">
        <v>12</v>
      </c>
      <c r="H29" s="7">
        <v>48.3</v>
      </c>
      <c r="I29" s="5">
        <v>0</v>
      </c>
      <c r="J29" s="8">
        <v>0</v>
      </c>
      <c r="K29" s="8">
        <v>181.91404401011579</v>
      </c>
      <c r="M29" s="3" t="s">
        <v>12</v>
      </c>
      <c r="N29" s="7">
        <v>48.3</v>
      </c>
      <c r="O29" s="5">
        <v>0</v>
      </c>
      <c r="P29" s="8">
        <v>0</v>
      </c>
      <c r="Q29" s="8">
        <v>453.93591597174009</v>
      </c>
      <c r="S29" s="3" t="s">
        <v>12</v>
      </c>
      <c r="T29" s="7">
        <v>48.3</v>
      </c>
      <c r="U29" s="5">
        <v>0</v>
      </c>
      <c r="V29" s="8">
        <v>0</v>
      </c>
      <c r="W29" s="8">
        <v>300.58397885131046</v>
      </c>
      <c r="Y29" s="3" t="s">
        <v>12</v>
      </c>
      <c r="Z29" s="7">
        <v>48.3</v>
      </c>
      <c r="AA29" s="5">
        <v>0</v>
      </c>
      <c r="AB29" s="8">
        <v>0</v>
      </c>
      <c r="AC29" s="8">
        <v>45.256023720503833</v>
      </c>
      <c r="AE29" s="3" t="s">
        <v>12</v>
      </c>
      <c r="AF29" s="7">
        <v>48.3</v>
      </c>
      <c r="AG29" s="5">
        <v>0</v>
      </c>
      <c r="AH29" s="8">
        <v>0</v>
      </c>
      <c r="AI29" s="8">
        <v>768.81375018606866</v>
      </c>
    </row>
    <row r="30" spans="1:35" x14ac:dyDescent="0.25">
      <c r="A30" s="3" t="s">
        <v>12</v>
      </c>
      <c r="B30" s="7">
        <v>60.3</v>
      </c>
      <c r="C30" s="5">
        <v>260210.59</v>
      </c>
      <c r="D30" s="8">
        <v>84127357.012750804</v>
      </c>
      <c r="E30" s="8">
        <v>323.3048932126506</v>
      </c>
      <c r="G30" s="3" t="s">
        <v>12</v>
      </c>
      <c r="H30" s="7">
        <v>60.3</v>
      </c>
      <c r="I30" s="5">
        <v>23498.22</v>
      </c>
      <c r="J30" s="8">
        <v>4561861.9210178666</v>
      </c>
      <c r="K30" s="8">
        <v>194.13648867947728</v>
      </c>
      <c r="M30" s="3" t="s">
        <v>12</v>
      </c>
      <c r="N30" s="7">
        <v>60.3</v>
      </c>
      <c r="O30" s="5">
        <v>20160.98</v>
      </c>
      <c r="P30" s="8">
        <v>9670604.5085377619</v>
      </c>
      <c r="Q30" s="8">
        <v>479.66936669436518</v>
      </c>
      <c r="S30" s="3" t="s">
        <v>12</v>
      </c>
      <c r="T30" s="7">
        <v>60.3</v>
      </c>
      <c r="U30" s="5">
        <v>7935.19</v>
      </c>
      <c r="V30" s="8">
        <v>2549872.1580149704</v>
      </c>
      <c r="W30" s="8">
        <v>321.33725317414837</v>
      </c>
      <c r="Y30" s="3" t="s">
        <v>12</v>
      </c>
      <c r="Z30" s="7">
        <v>60.3</v>
      </c>
      <c r="AA30" s="5">
        <v>1299.1100000000001</v>
      </c>
      <c r="AB30" s="8">
        <v>135759.07853947664</v>
      </c>
      <c r="AC30" s="8">
        <v>104.50160382067463</v>
      </c>
      <c r="AE30" s="3" t="s">
        <v>12</v>
      </c>
      <c r="AF30" s="7">
        <v>60.3</v>
      </c>
      <c r="AG30" s="5">
        <v>11079.33</v>
      </c>
      <c r="AH30" s="8">
        <v>8372249.9238736369</v>
      </c>
      <c r="AI30" s="8">
        <v>755.66391865515664</v>
      </c>
    </row>
    <row r="31" spans="1:35" x14ac:dyDescent="0.25">
      <c r="A31" s="3" t="s">
        <v>12</v>
      </c>
      <c r="B31" s="7">
        <v>88.9</v>
      </c>
      <c r="C31" s="5">
        <v>201338.08</v>
      </c>
      <c r="D31" s="8">
        <v>67600017.936909884</v>
      </c>
      <c r="E31" s="8">
        <v>335.75376271051107</v>
      </c>
      <c r="G31" s="3" t="s">
        <v>12</v>
      </c>
      <c r="H31" s="7">
        <v>88.9</v>
      </c>
      <c r="I31" s="5">
        <v>4823.3500000000004</v>
      </c>
      <c r="J31" s="8">
        <v>990344.79094587127</v>
      </c>
      <c r="K31" s="8">
        <v>205.3230205035652</v>
      </c>
      <c r="M31" s="3" t="s">
        <v>12</v>
      </c>
      <c r="N31" s="7">
        <v>88.9</v>
      </c>
      <c r="O31" s="5">
        <v>5658.76</v>
      </c>
      <c r="P31" s="8">
        <v>3535877.8905905299</v>
      </c>
      <c r="Q31" s="8">
        <v>624.85030123039849</v>
      </c>
      <c r="S31" s="3" t="s">
        <v>12</v>
      </c>
      <c r="T31" s="7">
        <v>88.9</v>
      </c>
      <c r="U31" s="5">
        <v>2682.09</v>
      </c>
      <c r="V31" s="8">
        <v>994516.88974220655</v>
      </c>
      <c r="W31" s="8">
        <v>370.7992236435789</v>
      </c>
      <c r="Y31" s="3" t="s">
        <v>12</v>
      </c>
      <c r="Z31" s="7">
        <v>88.9</v>
      </c>
      <c r="AA31" s="5">
        <v>2702.3500000000004</v>
      </c>
      <c r="AB31" s="8">
        <v>663977.04164927709</v>
      </c>
      <c r="AC31" s="8">
        <v>245.70356972608175</v>
      </c>
      <c r="AE31" s="3" t="s">
        <v>12</v>
      </c>
      <c r="AF31" s="7">
        <v>88.9</v>
      </c>
      <c r="AG31" s="5">
        <v>4021.96</v>
      </c>
      <c r="AH31" s="8">
        <v>2913200.0911302683</v>
      </c>
      <c r="AI31" s="8">
        <v>724.3234868398165</v>
      </c>
    </row>
    <row r="32" spans="1:35" x14ac:dyDescent="0.25">
      <c r="A32" s="3" t="s">
        <v>12</v>
      </c>
      <c r="B32" s="7">
        <v>114.3</v>
      </c>
      <c r="C32" s="5">
        <v>395841.41</v>
      </c>
      <c r="D32" s="8">
        <v>135392651.71090856</v>
      </c>
      <c r="E32" s="8">
        <v>342.03761478847946</v>
      </c>
      <c r="G32" s="3" t="s">
        <v>12</v>
      </c>
      <c r="H32" s="7">
        <v>114.3</v>
      </c>
      <c r="I32" s="5">
        <v>28117.54</v>
      </c>
      <c r="J32" s="8">
        <v>7970012.9679682553</v>
      </c>
      <c r="K32" s="8">
        <v>283.45342330688442</v>
      </c>
      <c r="M32" s="3" t="s">
        <v>12</v>
      </c>
      <c r="N32" s="7">
        <v>114.3</v>
      </c>
      <c r="O32" s="5">
        <v>21444.16</v>
      </c>
      <c r="P32" s="8">
        <v>11945453.298478708</v>
      </c>
      <c r="Q32" s="8">
        <v>557.04925249945472</v>
      </c>
      <c r="S32" s="3" t="s">
        <v>12</v>
      </c>
      <c r="T32" s="7">
        <v>114.3</v>
      </c>
      <c r="U32" s="5">
        <v>92823.71</v>
      </c>
      <c r="V32" s="8">
        <v>40752358.977391839</v>
      </c>
      <c r="W32" s="8">
        <v>439.02962914746496</v>
      </c>
      <c r="Y32" s="3" t="s">
        <v>12</v>
      </c>
      <c r="Z32" s="7">
        <v>114.3</v>
      </c>
      <c r="AA32" s="5">
        <v>36616.01</v>
      </c>
      <c r="AB32" s="8">
        <v>13342307.823991358</v>
      </c>
      <c r="AC32" s="8">
        <v>364.38453627228517</v>
      </c>
      <c r="AE32" s="3" t="s">
        <v>12</v>
      </c>
      <c r="AF32" s="7">
        <v>114.3</v>
      </c>
      <c r="AG32" s="5">
        <v>14696.33</v>
      </c>
      <c r="AH32" s="8">
        <v>10985666.512089711</v>
      </c>
      <c r="AI32" s="8">
        <v>747.51087598670631</v>
      </c>
    </row>
    <row r="33" spans="1:35" x14ac:dyDescent="0.25">
      <c r="A33" s="3" t="s">
        <v>12</v>
      </c>
      <c r="B33" s="7">
        <v>168.3</v>
      </c>
      <c r="C33" s="5">
        <v>487178.03</v>
      </c>
      <c r="D33" s="8">
        <v>167848401.07478619</v>
      </c>
      <c r="E33" s="8">
        <v>344.53195903515223</v>
      </c>
      <c r="G33" s="3" t="s">
        <v>12</v>
      </c>
      <c r="H33" s="7">
        <v>168.3</v>
      </c>
      <c r="I33" s="5">
        <v>9454.44</v>
      </c>
      <c r="J33" s="8">
        <v>2640950.0133204153</v>
      </c>
      <c r="K33" s="8">
        <v>279.33436706144573</v>
      </c>
      <c r="M33" s="3" t="s">
        <v>12</v>
      </c>
      <c r="N33" s="7">
        <v>168.3</v>
      </c>
      <c r="O33" s="5">
        <v>69895.5</v>
      </c>
      <c r="P33" s="8">
        <v>40233680.076987348</v>
      </c>
      <c r="Q33" s="8">
        <v>575.62618590592172</v>
      </c>
      <c r="S33" s="3" t="s">
        <v>12</v>
      </c>
      <c r="T33" s="7">
        <v>168.3</v>
      </c>
      <c r="U33" s="5">
        <v>141120.69999999998</v>
      </c>
      <c r="V33" s="8">
        <v>64630537.775560938</v>
      </c>
      <c r="W33" s="8">
        <v>457.98056398218648</v>
      </c>
      <c r="Y33" s="3" t="s">
        <v>12</v>
      </c>
      <c r="Z33" s="7">
        <v>168.3</v>
      </c>
      <c r="AA33" s="5">
        <v>55652.71</v>
      </c>
      <c r="AB33" s="8">
        <v>36262171.912253022</v>
      </c>
      <c r="AC33" s="8">
        <v>651.57962500394001</v>
      </c>
      <c r="AE33" s="3" t="s">
        <v>12</v>
      </c>
      <c r="AF33" s="7">
        <v>168.3</v>
      </c>
      <c r="AG33" s="5">
        <v>57114.450000000004</v>
      </c>
      <c r="AH33" s="8">
        <v>30388263.014004268</v>
      </c>
      <c r="AI33" s="8">
        <v>532.05910262646785</v>
      </c>
    </row>
    <row r="34" spans="1:35" x14ac:dyDescent="0.25">
      <c r="A34" s="3" t="s">
        <v>12</v>
      </c>
      <c r="B34" s="7">
        <v>219.1</v>
      </c>
      <c r="C34" s="5">
        <v>214465.40000000002</v>
      </c>
      <c r="D34" s="8">
        <v>94890318.46562092</v>
      </c>
      <c r="E34" s="8">
        <v>442.45047669983558</v>
      </c>
      <c r="G34" s="3" t="s">
        <v>12</v>
      </c>
      <c r="H34" s="7">
        <v>219.1</v>
      </c>
      <c r="I34" s="5">
        <v>26711.449999999997</v>
      </c>
      <c r="J34" s="8">
        <v>9731301.5356187299</v>
      </c>
      <c r="K34" s="8">
        <v>364.3119911355891</v>
      </c>
      <c r="M34" s="3" t="s">
        <v>12</v>
      </c>
      <c r="N34" s="7">
        <v>219.1</v>
      </c>
      <c r="O34" s="5">
        <v>13743.07</v>
      </c>
      <c r="P34" s="8">
        <v>12512021.229156757</v>
      </c>
      <c r="Q34" s="8">
        <v>910.42403401545334</v>
      </c>
      <c r="S34" s="3" t="s">
        <v>12</v>
      </c>
      <c r="T34" s="7">
        <v>219.1</v>
      </c>
      <c r="U34" s="5">
        <v>39691.06</v>
      </c>
      <c r="V34" s="8">
        <v>24680129.991392542</v>
      </c>
      <c r="W34" s="8">
        <v>621.80576662332885</v>
      </c>
      <c r="Y34" s="3" t="s">
        <v>12</v>
      </c>
      <c r="Z34" s="7">
        <v>219.1</v>
      </c>
      <c r="AA34" s="5">
        <v>35445.9</v>
      </c>
      <c r="AB34" s="8">
        <v>31241041.197536178</v>
      </c>
      <c r="AC34" s="8">
        <v>881.37249153036532</v>
      </c>
      <c r="AE34" s="3" t="s">
        <v>12</v>
      </c>
      <c r="AF34" s="7">
        <v>219.1</v>
      </c>
      <c r="AG34" s="5">
        <v>41705.380000000005</v>
      </c>
      <c r="AH34" s="8">
        <v>26519739.971819691</v>
      </c>
      <c r="AI34" s="8">
        <v>635.88294775925044</v>
      </c>
    </row>
    <row r="35" spans="1:35" x14ac:dyDescent="0.25">
      <c r="A35" s="3" t="s">
        <v>12</v>
      </c>
      <c r="B35" s="7">
        <v>273.10000000000002</v>
      </c>
      <c r="C35" s="5">
        <v>35265</v>
      </c>
      <c r="D35" s="8">
        <v>14667822.467143711</v>
      </c>
      <c r="E35" s="8">
        <v>415.93144667924884</v>
      </c>
      <c r="G35" s="3" t="s">
        <v>12</v>
      </c>
      <c r="H35" s="7">
        <v>273.10000000000002</v>
      </c>
      <c r="I35" s="5">
        <v>81323.23</v>
      </c>
      <c r="J35" s="8">
        <v>33414184.228028841</v>
      </c>
      <c r="K35" s="8">
        <v>410.88117414948772</v>
      </c>
      <c r="M35" s="3" t="s">
        <v>12</v>
      </c>
      <c r="N35" s="7">
        <v>273.10000000000002</v>
      </c>
      <c r="O35" s="5">
        <v>11811.74</v>
      </c>
      <c r="P35" s="8">
        <v>11055897.617187189</v>
      </c>
      <c r="Q35" s="8">
        <v>936.00922617558376</v>
      </c>
      <c r="S35" s="3" t="s">
        <v>12</v>
      </c>
      <c r="T35" s="7">
        <v>273.10000000000002</v>
      </c>
      <c r="U35" s="5">
        <v>39359.03</v>
      </c>
      <c r="V35" s="8">
        <v>27132619.028761253</v>
      </c>
      <c r="W35" s="8">
        <v>689.36198449914173</v>
      </c>
      <c r="Y35" s="3" t="s">
        <v>12</v>
      </c>
      <c r="Z35" s="7">
        <v>273.10000000000002</v>
      </c>
      <c r="AA35" s="5">
        <v>26392.04</v>
      </c>
      <c r="AB35" s="8">
        <v>30486058.339696642</v>
      </c>
      <c r="AC35" s="8">
        <v>1155.1232242637038</v>
      </c>
      <c r="AE35" s="3" t="s">
        <v>12</v>
      </c>
      <c r="AF35" s="7">
        <v>273.10000000000002</v>
      </c>
      <c r="AG35" s="5">
        <v>19243.22</v>
      </c>
      <c r="AH35" s="8">
        <v>10054073.906352272</v>
      </c>
      <c r="AI35" s="8">
        <v>522.47357284031841</v>
      </c>
    </row>
    <row r="36" spans="1:35" x14ac:dyDescent="0.25">
      <c r="A36" s="3" t="s">
        <v>12</v>
      </c>
      <c r="B36" s="7">
        <v>323.89999999999998</v>
      </c>
      <c r="C36" s="5">
        <v>126443.01000000001</v>
      </c>
      <c r="D36" s="8">
        <v>52572549.263581745</v>
      </c>
      <c r="E36" s="8">
        <v>415.78058971849646</v>
      </c>
      <c r="G36" s="3" t="s">
        <v>12</v>
      </c>
      <c r="H36" s="7">
        <v>323.89999999999998</v>
      </c>
      <c r="I36" s="5">
        <v>7.89</v>
      </c>
      <c r="J36" s="8">
        <v>3650.0943384408006</v>
      </c>
      <c r="K36" s="8">
        <v>462.62285658311794</v>
      </c>
      <c r="M36" s="3" t="s">
        <v>12</v>
      </c>
      <c r="N36" s="7">
        <v>323.89999999999998</v>
      </c>
      <c r="O36" s="5">
        <v>2439.6799999999998</v>
      </c>
      <c r="P36" s="8">
        <v>2549337.5189990378</v>
      </c>
      <c r="Q36" s="8">
        <v>1044.9475009013634</v>
      </c>
      <c r="S36" s="3" t="s">
        <v>12</v>
      </c>
      <c r="T36" s="7">
        <v>323.89999999999998</v>
      </c>
      <c r="U36" s="5">
        <v>2855.29</v>
      </c>
      <c r="V36" s="8">
        <v>2219181.391168538</v>
      </c>
      <c r="W36" s="8">
        <v>777.21751246582232</v>
      </c>
      <c r="Y36" s="3" t="s">
        <v>12</v>
      </c>
      <c r="Z36" s="7">
        <v>323.89999999999998</v>
      </c>
      <c r="AA36" s="5">
        <v>6.6</v>
      </c>
      <c r="AB36" s="8">
        <v>9279.1347881392139</v>
      </c>
      <c r="AC36" s="8">
        <v>1405.9295133544265</v>
      </c>
      <c r="AE36" s="3" t="s">
        <v>12</v>
      </c>
      <c r="AF36" s="7">
        <v>323.89999999999998</v>
      </c>
      <c r="AG36" s="5">
        <v>20.46</v>
      </c>
      <c r="AH36" s="8">
        <v>9550.8497920945083</v>
      </c>
      <c r="AI36" s="8">
        <v>466.80595269279121</v>
      </c>
    </row>
    <row r="37" spans="1:35" x14ac:dyDescent="0.25">
      <c r="A37" s="3" t="s">
        <v>12</v>
      </c>
      <c r="B37" s="7">
        <v>406.4</v>
      </c>
      <c r="C37" s="5">
        <v>99515.15</v>
      </c>
      <c r="D37" s="8">
        <v>47443585.008571602</v>
      </c>
      <c r="E37" s="8">
        <v>476.74735965902283</v>
      </c>
      <c r="G37" s="3" t="s">
        <v>12</v>
      </c>
      <c r="H37" s="7">
        <v>406.4</v>
      </c>
      <c r="I37" s="5">
        <v>65072.92</v>
      </c>
      <c r="J37" s="8">
        <v>35572252.515299492</v>
      </c>
      <c r="K37" s="8">
        <v>546.65216368497818</v>
      </c>
      <c r="M37" s="3" t="s">
        <v>12</v>
      </c>
      <c r="N37" s="7">
        <v>406.4</v>
      </c>
      <c r="O37" s="5">
        <v>3057.57</v>
      </c>
      <c r="P37" s="8">
        <v>3735937.690447072</v>
      </c>
      <c r="Q37" s="8">
        <v>1221.8649746194108</v>
      </c>
      <c r="S37" s="3" t="s">
        <v>12</v>
      </c>
      <c r="T37" s="7">
        <v>406.4</v>
      </c>
      <c r="U37" s="5">
        <v>0</v>
      </c>
      <c r="V37" s="8">
        <v>0</v>
      </c>
      <c r="W37" s="8">
        <v>919.89627343533323</v>
      </c>
      <c r="Y37" s="3" t="s">
        <v>12</v>
      </c>
      <c r="Z37" s="7">
        <v>406.4</v>
      </c>
      <c r="AA37" s="5">
        <v>11487.52</v>
      </c>
      <c r="AB37" s="8">
        <v>20829663.809146404</v>
      </c>
      <c r="AC37" s="8">
        <v>1813.2428765431009</v>
      </c>
      <c r="AE37" s="3" t="s">
        <v>12</v>
      </c>
      <c r="AF37" s="7">
        <v>406.4</v>
      </c>
      <c r="AG37" s="5">
        <v>0</v>
      </c>
      <c r="AH37" s="8">
        <v>0</v>
      </c>
      <c r="AI37" s="8">
        <v>376.40086091777164</v>
      </c>
    </row>
    <row r="38" spans="1:35" x14ac:dyDescent="0.25">
      <c r="A38" s="3" t="s">
        <v>12</v>
      </c>
      <c r="B38" s="7">
        <v>508</v>
      </c>
      <c r="C38" s="5">
        <v>48879.15</v>
      </c>
      <c r="D38" s="8">
        <v>25328079.714273334</v>
      </c>
      <c r="E38" s="8">
        <v>518.17758112146657</v>
      </c>
      <c r="G38" s="3" t="s">
        <v>12</v>
      </c>
      <c r="H38" s="7">
        <v>508</v>
      </c>
      <c r="I38" s="5">
        <v>0</v>
      </c>
      <c r="J38" s="8">
        <v>0</v>
      </c>
      <c r="K38" s="8">
        <v>650.13552855223884</v>
      </c>
      <c r="M38" s="3" t="s">
        <v>12</v>
      </c>
      <c r="N38" s="7">
        <v>508</v>
      </c>
      <c r="O38" s="5">
        <v>2300.39</v>
      </c>
      <c r="P38" s="8">
        <v>3311967.0045576184</v>
      </c>
      <c r="Q38" s="8">
        <v>1439.7415240709699</v>
      </c>
      <c r="S38" s="3" t="s">
        <v>12</v>
      </c>
      <c r="T38" s="7">
        <v>508</v>
      </c>
      <c r="U38" s="5">
        <v>0</v>
      </c>
      <c r="V38" s="8">
        <v>0</v>
      </c>
      <c r="W38" s="8">
        <v>1095.6073293686948</v>
      </c>
      <c r="Y38" s="3" t="s">
        <v>12</v>
      </c>
      <c r="Z38" s="7">
        <v>508</v>
      </c>
      <c r="AA38" s="5">
        <v>0</v>
      </c>
      <c r="AB38" s="8">
        <v>0</v>
      </c>
      <c r="AC38" s="8">
        <v>2314.8554547245471</v>
      </c>
      <c r="AE38" s="3" t="s">
        <v>12</v>
      </c>
      <c r="AF38" s="7">
        <v>508</v>
      </c>
      <c r="AG38" s="5">
        <v>0</v>
      </c>
      <c r="AH38" s="8">
        <v>0</v>
      </c>
      <c r="AI38" s="8">
        <v>265.06562062271723</v>
      </c>
    </row>
    <row r="39" spans="1:35" x14ac:dyDescent="0.25">
      <c r="A39" s="3" t="s">
        <v>12</v>
      </c>
      <c r="B39" s="7">
        <v>610</v>
      </c>
      <c r="C39" s="5">
        <v>18279.560000000001</v>
      </c>
      <c r="D39" s="8">
        <v>10283635.296850998</v>
      </c>
      <c r="E39" s="8">
        <v>562.57564716278716</v>
      </c>
      <c r="G39" s="3" t="s">
        <v>12</v>
      </c>
      <c r="H39" s="7">
        <v>610</v>
      </c>
      <c r="I39" s="5">
        <v>0</v>
      </c>
      <c r="J39" s="8">
        <v>0</v>
      </c>
      <c r="K39" s="8">
        <v>754.02630824181142</v>
      </c>
      <c r="M39" s="3" t="s">
        <v>12</v>
      </c>
      <c r="N39" s="7">
        <v>610</v>
      </c>
      <c r="O39" s="5">
        <v>0</v>
      </c>
      <c r="P39" s="8">
        <v>0</v>
      </c>
      <c r="Q39" s="8">
        <v>1658.4758552132835</v>
      </c>
      <c r="S39" s="3" t="s">
        <v>12</v>
      </c>
      <c r="T39" s="7">
        <v>610</v>
      </c>
      <c r="U39" s="5">
        <v>0</v>
      </c>
      <c r="V39" s="8">
        <v>0</v>
      </c>
      <c r="W39" s="8">
        <v>1272.0101611128173</v>
      </c>
      <c r="Y39" s="3" t="s">
        <v>12</v>
      </c>
      <c r="Z39" s="7">
        <v>610</v>
      </c>
      <c r="AA39" s="5">
        <v>0</v>
      </c>
      <c r="AB39" s="8">
        <v>0</v>
      </c>
      <c r="AC39" s="8">
        <v>2818.4428855759993</v>
      </c>
      <c r="AE39" s="3" t="s">
        <v>12</v>
      </c>
      <c r="AF39" s="7">
        <v>610</v>
      </c>
      <c r="AG39" s="5">
        <v>0</v>
      </c>
      <c r="AH39" s="8">
        <v>0</v>
      </c>
      <c r="AI39" s="8">
        <v>153.29205260996582</v>
      </c>
    </row>
    <row r="40" spans="1:35" x14ac:dyDescent="0.25">
      <c r="A40" s="3" t="s">
        <v>12</v>
      </c>
      <c r="B40" s="7">
        <v>762</v>
      </c>
      <c r="C40" s="5">
        <v>8104.32</v>
      </c>
      <c r="D40" s="8">
        <v>5095489.6615217626</v>
      </c>
      <c r="E40" s="8">
        <v>628.73747106750011</v>
      </c>
      <c r="G40" s="3" t="s">
        <v>12</v>
      </c>
      <c r="H40" s="7">
        <v>762</v>
      </c>
      <c r="I40" s="5">
        <v>0</v>
      </c>
      <c r="J40" s="8">
        <v>0</v>
      </c>
      <c r="K40" s="8">
        <v>908.84394072039038</v>
      </c>
      <c r="M40" s="3" t="s">
        <v>12</v>
      </c>
      <c r="N40" s="7">
        <v>762</v>
      </c>
      <c r="O40" s="5">
        <v>0</v>
      </c>
      <c r="P40" s="8">
        <v>0</v>
      </c>
      <c r="Q40" s="8">
        <v>1984.4328976998679</v>
      </c>
      <c r="S40" s="3" t="s">
        <v>12</v>
      </c>
      <c r="T40" s="7">
        <v>762</v>
      </c>
      <c r="U40" s="5">
        <v>0</v>
      </c>
      <c r="V40" s="8">
        <v>0</v>
      </c>
      <c r="W40" s="8">
        <v>1534.8849692020983</v>
      </c>
      <c r="Y40" s="3" t="s">
        <v>12</v>
      </c>
      <c r="Z40" s="7">
        <v>762</v>
      </c>
      <c r="AA40" s="5">
        <v>0</v>
      </c>
      <c r="AB40" s="8">
        <v>0</v>
      </c>
      <c r="AC40" s="8">
        <v>3568.8869001781627</v>
      </c>
      <c r="AE40" s="3" t="s">
        <v>12</v>
      </c>
      <c r="AF40" s="7">
        <v>762</v>
      </c>
      <c r="AG40" s="5">
        <v>0</v>
      </c>
      <c r="AH40" s="8">
        <v>0</v>
      </c>
      <c r="AI40" s="8">
        <v>-13.272480114918721</v>
      </c>
    </row>
    <row r="41" spans="1:35" x14ac:dyDescent="0.25">
      <c r="A41" s="9" t="s">
        <v>17</v>
      </c>
      <c r="B41" s="9"/>
      <c r="C41" s="10">
        <v>6132168.1000000015</v>
      </c>
      <c r="D41" s="11">
        <v>1542804155.5984726</v>
      </c>
      <c r="E41" s="11">
        <v>251.59195417334894</v>
      </c>
      <c r="G41" s="9" t="s">
        <v>17</v>
      </c>
      <c r="H41" s="9"/>
      <c r="I41" s="10">
        <v>344281.62</v>
      </c>
      <c r="J41" s="11">
        <v>116855111.26077646</v>
      </c>
      <c r="K41" s="11">
        <v>339.41722262366625</v>
      </c>
      <c r="M41" s="9" t="s">
        <v>17</v>
      </c>
      <c r="N41" s="9"/>
      <c r="O41" s="10">
        <v>523889.63</v>
      </c>
      <c r="P41" s="11">
        <v>156669344.6313504</v>
      </c>
      <c r="Q41" s="11">
        <v>299.05028780842713</v>
      </c>
      <c r="S41" s="9" t="s">
        <v>17</v>
      </c>
      <c r="T41" s="9"/>
      <c r="U41" s="10">
        <v>1124104.5099999998</v>
      </c>
      <c r="V41" s="11">
        <v>319940022.75204384</v>
      </c>
      <c r="W41" s="11">
        <v>284.61768448206288</v>
      </c>
      <c r="Y41" s="9" t="s">
        <v>17</v>
      </c>
      <c r="Z41" s="9"/>
      <c r="AA41" s="10">
        <v>784998.11</v>
      </c>
      <c r="AB41" s="11">
        <v>272218856.6907289</v>
      </c>
      <c r="AC41" s="11">
        <v>346.77644853276007</v>
      </c>
      <c r="AE41" s="9" t="s">
        <v>17</v>
      </c>
      <c r="AF41" s="9"/>
      <c r="AG41" s="10">
        <v>343314.52999999997</v>
      </c>
      <c r="AH41" s="11">
        <v>126044405.86445521</v>
      </c>
      <c r="AI41" s="11">
        <v>367.13973586977289</v>
      </c>
    </row>
    <row r="43" spans="1:35" x14ac:dyDescent="0.25">
      <c r="D43" t="s">
        <v>19</v>
      </c>
      <c r="E43" t="s">
        <v>20</v>
      </c>
      <c r="J43" t="s">
        <v>19</v>
      </c>
      <c r="K43" t="s">
        <v>20</v>
      </c>
      <c r="P43" t="s">
        <v>19</v>
      </c>
      <c r="Q43" t="s">
        <v>20</v>
      </c>
      <c r="V43" t="s">
        <v>19</v>
      </c>
      <c r="W43" t="s">
        <v>20</v>
      </c>
      <c r="AB43" t="s">
        <v>19</v>
      </c>
      <c r="AC43" t="s">
        <v>20</v>
      </c>
      <c r="AH43" t="s">
        <v>19</v>
      </c>
      <c r="AI43" t="s">
        <v>20</v>
      </c>
    </row>
    <row r="44" spans="1:35" x14ac:dyDescent="0.25">
      <c r="A44" t="s">
        <v>29</v>
      </c>
      <c r="C44" s="26">
        <f>D3</f>
        <v>169.2423124468381</v>
      </c>
      <c r="D44" s="25">
        <f>C44/E41</f>
        <v>0.67268571049068104</v>
      </c>
      <c r="E44" s="25">
        <f>1-D44</f>
        <v>0.32731428950931896</v>
      </c>
      <c r="G44" t="s">
        <v>29</v>
      </c>
      <c r="I44" s="26">
        <f>J3</f>
        <v>193.53365804024205</v>
      </c>
      <c r="J44" s="25">
        <f>I44/K41</f>
        <v>0.57019398292238488</v>
      </c>
      <c r="K44" s="25">
        <f>1-J44</f>
        <v>0.42980601707761512</v>
      </c>
      <c r="M44" t="s">
        <v>29</v>
      </c>
      <c r="O44" s="26">
        <f>P4</f>
        <v>155.32557388414111</v>
      </c>
      <c r="P44" s="25">
        <f>O44/Q41</f>
        <v>0.51939616919427045</v>
      </c>
      <c r="Q44" s="25">
        <f>1-P44</f>
        <v>0.48060383080572955</v>
      </c>
      <c r="S44" t="s">
        <v>29</v>
      </c>
      <c r="U44" s="26">
        <f>V3</f>
        <v>183.63140334835197</v>
      </c>
      <c r="V44" s="25">
        <f>U44/W41</f>
        <v>0.64518620367008417</v>
      </c>
      <c r="W44" s="25">
        <f>1-V44</f>
        <v>0.35481379632991583</v>
      </c>
      <c r="Y44" t="s">
        <v>29</v>
      </c>
      <c r="AA44" s="26">
        <f>AB4</f>
        <v>199.75649854422943</v>
      </c>
      <c r="AB44" s="25">
        <f>AA44/AC41</f>
        <v>0.57603824997174913</v>
      </c>
      <c r="AC44" s="25">
        <f>1-AB44</f>
        <v>0.42396175002825087</v>
      </c>
      <c r="AE44" t="s">
        <v>29</v>
      </c>
      <c r="AG44" s="26">
        <f>AH3</f>
        <v>163.96718770696614</v>
      </c>
      <c r="AH44" s="25">
        <f>AG44/AI41</f>
        <v>0.44660703183903389</v>
      </c>
      <c r="AI44" s="25">
        <f>1-AH44</f>
        <v>0.55339296816096617</v>
      </c>
    </row>
    <row r="46" spans="1:35" x14ac:dyDescent="0.25">
      <c r="A46" t="s">
        <v>41</v>
      </c>
      <c r="G46" t="s">
        <v>41</v>
      </c>
      <c r="M46" t="s">
        <v>41</v>
      </c>
      <c r="S46" t="s">
        <v>41</v>
      </c>
      <c r="Y46" t="s">
        <v>41</v>
      </c>
      <c r="AE46" t="s">
        <v>41</v>
      </c>
    </row>
    <row r="47" spans="1:35" x14ac:dyDescent="0.25">
      <c r="A47" s="12" t="s">
        <v>21</v>
      </c>
      <c r="B47" s="12"/>
      <c r="C47" s="12" t="s">
        <v>27</v>
      </c>
      <c r="D47" s="12" t="s">
        <v>22</v>
      </c>
      <c r="E47" s="12" t="s">
        <v>28</v>
      </c>
      <c r="G47" s="12" t="s">
        <v>21</v>
      </c>
      <c r="H47" s="12"/>
      <c r="I47" s="12" t="s">
        <v>27</v>
      </c>
      <c r="J47" s="12" t="s">
        <v>22</v>
      </c>
      <c r="K47" s="12" t="s">
        <v>28</v>
      </c>
      <c r="M47" s="12" t="s">
        <v>21</v>
      </c>
      <c r="N47" s="12"/>
      <c r="O47" s="12" t="s">
        <v>27</v>
      </c>
      <c r="P47" s="12" t="s">
        <v>22</v>
      </c>
      <c r="Q47" s="12" t="s">
        <v>28</v>
      </c>
      <c r="S47" s="12" t="s">
        <v>21</v>
      </c>
      <c r="T47" s="12"/>
      <c r="U47" s="12" t="s">
        <v>27</v>
      </c>
      <c r="V47" s="12" t="s">
        <v>22</v>
      </c>
      <c r="W47" s="12" t="s">
        <v>28</v>
      </c>
      <c r="Y47" s="12" t="s">
        <v>21</v>
      </c>
      <c r="Z47" s="12"/>
      <c r="AA47" s="12" t="s">
        <v>27</v>
      </c>
      <c r="AB47" s="12" t="s">
        <v>22</v>
      </c>
      <c r="AC47" s="12" t="s">
        <v>28</v>
      </c>
      <c r="AE47" s="12" t="s">
        <v>21</v>
      </c>
      <c r="AF47" s="12"/>
      <c r="AG47" s="12" t="s">
        <v>27</v>
      </c>
      <c r="AH47" s="12" t="s">
        <v>22</v>
      </c>
      <c r="AI47" s="12" t="s">
        <v>28</v>
      </c>
    </row>
    <row r="48" spans="1:35" ht="15.75" x14ac:dyDescent="0.3">
      <c r="A48" s="13" t="s">
        <v>23</v>
      </c>
      <c r="B48" s="14">
        <v>365</v>
      </c>
      <c r="C48" s="15">
        <v>8205.3508731161783</v>
      </c>
      <c r="D48" s="16">
        <f>C48/C$79</f>
        <v>7.5832211469542846E-2</v>
      </c>
      <c r="E48" s="15">
        <f>D48*D$44*D$41</f>
        <v>78700360.846115589</v>
      </c>
      <c r="G48" s="13" t="s">
        <v>23</v>
      </c>
      <c r="H48" s="14">
        <v>365</v>
      </c>
      <c r="I48" s="15">
        <v>120.73091060985799</v>
      </c>
      <c r="J48" s="16">
        <f>I48/I$79</f>
        <v>4.4223669191853242E-2</v>
      </c>
      <c r="K48" s="15">
        <f>J48*J$44*J$41</f>
        <v>2946626.6742840614</v>
      </c>
      <c r="M48" s="13" t="s">
        <v>23</v>
      </c>
      <c r="N48" s="14">
        <v>365</v>
      </c>
      <c r="O48" s="15">
        <v>217.35929625929637</v>
      </c>
      <c r="P48" s="16">
        <f>O48/O$79</f>
        <v>5.1921626745251616E-2</v>
      </c>
      <c r="Q48" s="15">
        <f>P48*P$44*P$41</f>
        <v>4225042.2837393666</v>
      </c>
      <c r="S48" s="13" t="s">
        <v>23</v>
      </c>
      <c r="T48" s="14">
        <v>365</v>
      </c>
      <c r="U48" s="15">
        <v>256.41782039210267</v>
      </c>
      <c r="V48" s="16">
        <f>U48/U$79</f>
        <v>3.7882247193125065E-2</v>
      </c>
      <c r="W48" s="15">
        <f>V48*V$44*V$41</f>
        <v>7819687.130857571</v>
      </c>
      <c r="Y48" s="13" t="s">
        <v>23</v>
      </c>
      <c r="Z48" s="14">
        <v>365</v>
      </c>
      <c r="AA48" s="15">
        <v>262.36611397776261</v>
      </c>
      <c r="AB48" s="16">
        <f>AA48/AA$79</f>
        <v>3.5236689731977494E-2</v>
      </c>
      <c r="AC48" s="15">
        <f>AB48*AB$44*AB$41</f>
        <v>5525411.5392499734</v>
      </c>
      <c r="AE48" s="13" t="s">
        <v>23</v>
      </c>
      <c r="AF48" s="14">
        <v>365</v>
      </c>
      <c r="AG48" s="15">
        <v>83.223015873015868</v>
      </c>
      <c r="AH48" s="16">
        <f>AG48/AG$79</f>
        <v>3.5297642189806328E-2</v>
      </c>
      <c r="AI48" s="15">
        <f>AH48*AH$44*AH$41</f>
        <v>1986986.0982001058</v>
      </c>
    </row>
    <row r="49" spans="1:35" ht="15.75" x14ac:dyDescent="0.3">
      <c r="A49" s="17" t="s">
        <v>23</v>
      </c>
      <c r="B49" s="18">
        <v>1095</v>
      </c>
      <c r="C49" s="19">
        <v>11180.676881850137</v>
      </c>
      <c r="D49" s="20">
        <f t="shared" ref="D49:D78" si="0">C49/C$79</f>
        <v>0.10332957929379748</v>
      </c>
      <c r="E49" s="19">
        <f t="shared" ref="E49:E78" si="1">D49*D$44*D$41</f>
        <v>107237742.62821455</v>
      </c>
      <c r="G49" s="17" t="s">
        <v>23</v>
      </c>
      <c r="H49" s="18">
        <v>1095</v>
      </c>
      <c r="I49" s="19">
        <v>202.41608187134506</v>
      </c>
      <c r="J49" s="20">
        <f t="shared" ref="J49:J78" si="2">I49/I$79</f>
        <v>7.4144904553205007E-2</v>
      </c>
      <c r="K49" s="19">
        <f t="shared" ref="K49:K78" si="3">J49*J$44*J$41</f>
        <v>4940281.0194448298</v>
      </c>
      <c r="M49" s="17" t="s">
        <v>23</v>
      </c>
      <c r="N49" s="18">
        <v>1095</v>
      </c>
      <c r="O49" s="19">
        <v>287.56498223998227</v>
      </c>
      <c r="P49" s="20">
        <f t="shared" ref="P49:P78" si="4">O49/O$79</f>
        <v>6.8691985711334322E-2</v>
      </c>
      <c r="Q49" s="19">
        <f t="shared" ref="Q49:Q78" si="5">P49*P$44*P$41</f>
        <v>5589704.3751802314</v>
      </c>
      <c r="S49" s="17" t="s">
        <v>23</v>
      </c>
      <c r="T49" s="18">
        <v>1095</v>
      </c>
      <c r="U49" s="19">
        <v>420.31127391000871</v>
      </c>
      <c r="V49" s="20">
        <f t="shared" ref="V49:V78" si="6">U49/U$79</f>
        <v>6.2095276966197301E-2</v>
      </c>
      <c r="W49" s="19">
        <f t="shared" ref="W49:W78" si="7">V49*V$44*V$41</f>
        <v>12817762.25428704</v>
      </c>
      <c r="Y49" s="17" t="s">
        <v>23</v>
      </c>
      <c r="Z49" s="18">
        <v>1095</v>
      </c>
      <c r="AA49" s="19">
        <v>861.00024367899152</v>
      </c>
      <c r="AB49" s="20">
        <f t="shared" ref="AB49:AB78" si="8">AA49/AA$79</f>
        <v>0.11563535391710329</v>
      </c>
      <c r="AC49" s="19">
        <f t="shared" ref="AC49:AC78" si="9">AB49*AB$44*AB$41</f>
        <v>18132603.367080253</v>
      </c>
      <c r="AE49" s="17" t="s">
        <v>23</v>
      </c>
      <c r="AF49" s="18">
        <v>1095</v>
      </c>
      <c r="AG49" s="19">
        <v>184.37202380952382</v>
      </c>
      <c r="AH49" s="20">
        <f t="shared" ref="AH49:AH78" si="10">AG49/AG$79</f>
        <v>7.8198292359038843E-2</v>
      </c>
      <c r="AI49" s="19">
        <f t="shared" ref="AI49:AI78" si="11">AH49*AH$44*AH$41</f>
        <v>4401963.1392056523</v>
      </c>
    </row>
    <row r="50" spans="1:35" ht="15.75" x14ac:dyDescent="0.3">
      <c r="A50" s="13" t="s">
        <v>23</v>
      </c>
      <c r="B50" s="14">
        <v>3650</v>
      </c>
      <c r="C50" s="15">
        <v>53438.926797927139</v>
      </c>
      <c r="D50" s="16">
        <f t="shared" si="0"/>
        <v>0.49387187218562395</v>
      </c>
      <c r="E50" s="15">
        <f t="shared" si="1"/>
        <v>512551247.0167923</v>
      </c>
      <c r="G50" s="13" t="s">
        <v>23</v>
      </c>
      <c r="H50" s="14">
        <v>3650</v>
      </c>
      <c r="I50" s="15">
        <v>1439.7629072681705</v>
      </c>
      <c r="J50" s="16">
        <f t="shared" si="2"/>
        <v>0.52738439728565667</v>
      </c>
      <c r="K50" s="15">
        <f t="shared" si="3"/>
        <v>35139665.275205456</v>
      </c>
      <c r="M50" s="13" t="s">
        <v>23</v>
      </c>
      <c r="N50" s="14">
        <v>3650</v>
      </c>
      <c r="O50" s="15">
        <v>1707.1612554112553</v>
      </c>
      <c r="P50" s="16">
        <f t="shared" si="4"/>
        <v>0.40779755466119072</v>
      </c>
      <c r="Q50" s="15">
        <f t="shared" si="5"/>
        <v>33183896.954973895</v>
      </c>
      <c r="S50" s="13" t="s">
        <v>23</v>
      </c>
      <c r="T50" s="14">
        <v>3650</v>
      </c>
      <c r="U50" s="15">
        <v>1776.025261161547</v>
      </c>
      <c r="V50" s="16">
        <f t="shared" si="6"/>
        <v>0.26238358886942775</v>
      </c>
      <c r="W50" s="15">
        <f t="shared" si="7"/>
        <v>54161453.589871638</v>
      </c>
      <c r="Y50" s="13" t="s">
        <v>23</v>
      </c>
      <c r="Z50" s="14">
        <v>3650</v>
      </c>
      <c r="AA50" s="15">
        <v>1754.0758060294825</v>
      </c>
      <c r="AB50" s="16">
        <f t="shared" si="8"/>
        <v>0.23557853568189016</v>
      </c>
      <c r="AC50" s="15">
        <f t="shared" si="9"/>
        <v>36940710.644424021</v>
      </c>
      <c r="AE50" s="13" t="s">
        <v>23</v>
      </c>
      <c r="AF50" s="14">
        <v>3650</v>
      </c>
      <c r="AG50" s="15">
        <v>726.06607142857149</v>
      </c>
      <c r="AH50" s="16">
        <f t="shared" si="10"/>
        <v>0.30794871018071107</v>
      </c>
      <c r="AI50" s="15">
        <f t="shared" si="11"/>
        <v>17335146.715959262</v>
      </c>
    </row>
    <row r="51" spans="1:35" ht="15.75" x14ac:dyDescent="0.3">
      <c r="A51" s="17" t="s">
        <v>23</v>
      </c>
      <c r="B51" s="18">
        <v>10950</v>
      </c>
      <c r="C51" s="19">
        <v>17352.482677590877</v>
      </c>
      <c r="D51" s="20">
        <f t="shared" si="0"/>
        <v>0.16036817392415964</v>
      </c>
      <c r="E51" s="19">
        <f t="shared" si="1"/>
        <v>166433668.64136735</v>
      </c>
      <c r="G51" s="17" t="s">
        <v>23</v>
      </c>
      <c r="H51" s="18">
        <v>10950</v>
      </c>
      <c r="I51" s="19">
        <v>578.48195488721808</v>
      </c>
      <c r="J51" s="20">
        <f t="shared" si="2"/>
        <v>0.21189763646411211</v>
      </c>
      <c r="K51" s="19">
        <f t="shared" si="3"/>
        <v>14118756.747979697</v>
      </c>
      <c r="M51" s="17" t="s">
        <v>23</v>
      </c>
      <c r="N51" s="18">
        <v>10950</v>
      </c>
      <c r="O51" s="19">
        <v>1043.116378066378</v>
      </c>
      <c r="P51" s="20">
        <f t="shared" si="4"/>
        <v>0.24917406416890178</v>
      </c>
      <c r="Q51" s="19">
        <f t="shared" si="5"/>
        <v>20276155.103731897</v>
      </c>
      <c r="S51" s="17" t="s">
        <v>23</v>
      </c>
      <c r="T51" s="18">
        <v>10950</v>
      </c>
      <c r="U51" s="19">
        <v>1744.6283910533909</v>
      </c>
      <c r="V51" s="20">
        <f t="shared" si="6"/>
        <v>0.25774512812317829</v>
      </c>
      <c r="W51" s="19">
        <f t="shared" si="7"/>
        <v>53203978.400516517</v>
      </c>
      <c r="Y51" s="17" t="s">
        <v>23</v>
      </c>
      <c r="Z51" s="18">
        <v>10950</v>
      </c>
      <c r="AA51" s="19">
        <v>1769.8349677068718</v>
      </c>
      <c r="AB51" s="20">
        <f t="shared" si="8"/>
        <v>0.23769504639298492</v>
      </c>
      <c r="AC51" s="19">
        <f t="shared" si="9"/>
        <v>37272597.45884905</v>
      </c>
      <c r="AE51" s="17" t="s">
        <v>23</v>
      </c>
      <c r="AF51" s="18">
        <v>10950</v>
      </c>
      <c r="AG51" s="19">
        <v>611.49027777777781</v>
      </c>
      <c r="AH51" s="20">
        <f t="shared" si="10"/>
        <v>0.2593533147185994</v>
      </c>
      <c r="AI51" s="19">
        <f t="shared" si="11"/>
        <v>14599599.262094548</v>
      </c>
    </row>
    <row r="52" spans="1:35" ht="15.75" x14ac:dyDescent="0.3">
      <c r="A52" s="13" t="s">
        <v>23</v>
      </c>
      <c r="B52" s="14">
        <v>36500</v>
      </c>
      <c r="C52" s="15">
        <v>10411.410600100049</v>
      </c>
      <c r="D52" s="16">
        <f t="shared" si="0"/>
        <v>9.6220174192647015E-2</v>
      </c>
      <c r="E52" s="15">
        <f t="shared" si="1"/>
        <v>99859443.406564146</v>
      </c>
      <c r="G52" s="13" t="s">
        <v>23</v>
      </c>
      <c r="H52" s="14">
        <v>36500</v>
      </c>
      <c r="I52" s="15">
        <v>244.56215538847118</v>
      </c>
      <c r="J52" s="16">
        <f t="shared" si="2"/>
        <v>8.9582989162538873E-2</v>
      </c>
      <c r="K52" s="15">
        <f t="shared" si="3"/>
        <v>5968921.8523067376</v>
      </c>
      <c r="M52" s="13" t="s">
        <v>23</v>
      </c>
      <c r="N52" s="14">
        <v>36500</v>
      </c>
      <c r="O52" s="15">
        <v>547.01785714285722</v>
      </c>
      <c r="P52" s="16">
        <f t="shared" si="4"/>
        <v>0.13066870150185286</v>
      </c>
      <c r="Q52" s="15">
        <f t="shared" si="5"/>
        <v>10632964.019316582</v>
      </c>
      <c r="S52" s="13" t="s">
        <v>23</v>
      </c>
      <c r="T52" s="14">
        <v>36500</v>
      </c>
      <c r="U52" s="15">
        <v>1535.8477979384957</v>
      </c>
      <c r="V52" s="16">
        <f t="shared" si="6"/>
        <v>0.2269006336749706</v>
      </c>
      <c r="W52" s="15">
        <f t="shared" si="7"/>
        <v>46837030.445585534</v>
      </c>
      <c r="Y52" s="13" t="s">
        <v>23</v>
      </c>
      <c r="Z52" s="14">
        <v>36500</v>
      </c>
      <c r="AA52" s="15">
        <v>1671.1482772900617</v>
      </c>
      <c r="AB52" s="16">
        <f t="shared" si="8"/>
        <v>0.22444107758515486</v>
      </c>
      <c r="AC52" s="15">
        <f t="shared" si="9"/>
        <v>35194262.83806929</v>
      </c>
      <c r="AE52" s="13" t="s">
        <v>23</v>
      </c>
      <c r="AF52" s="14">
        <v>36500</v>
      </c>
      <c r="AG52" s="15">
        <v>475.64861111111111</v>
      </c>
      <c r="AH52" s="16">
        <f t="shared" si="10"/>
        <v>0.20173835695519504</v>
      </c>
      <c r="AI52" s="15">
        <f t="shared" si="11"/>
        <v>11356319.739097638</v>
      </c>
    </row>
    <row r="53" spans="1:35" ht="15.75" x14ac:dyDescent="0.3">
      <c r="A53" s="17" t="s">
        <v>23</v>
      </c>
      <c r="B53" s="18">
        <v>109500</v>
      </c>
      <c r="C53" s="19">
        <v>5149.2097144657992</v>
      </c>
      <c r="D53" s="20">
        <f t="shared" si="0"/>
        <v>4.7587966195052213E-2</v>
      </c>
      <c r="E53" s="19">
        <f t="shared" si="1"/>
        <v>49387852.983656853</v>
      </c>
      <c r="G53" s="17" t="s">
        <v>23</v>
      </c>
      <c r="H53" s="18">
        <v>109500</v>
      </c>
      <c r="I53" s="19">
        <v>95</v>
      </c>
      <c r="J53" s="20">
        <f t="shared" si="2"/>
        <v>3.479845014010037E-2</v>
      </c>
      <c r="K53" s="19">
        <f t="shared" si="3"/>
        <v>2318623.562457657</v>
      </c>
      <c r="M53" s="17" t="s">
        <v>23</v>
      </c>
      <c r="N53" s="18">
        <v>109500</v>
      </c>
      <c r="O53" s="19">
        <v>229.25396825396825</v>
      </c>
      <c r="P53" s="20">
        <f t="shared" si="4"/>
        <v>5.4762962405575995E-2</v>
      </c>
      <c r="Q53" s="19">
        <f t="shared" si="5"/>
        <v>4456251.5901439441</v>
      </c>
      <c r="S53" s="17" t="s">
        <v>23</v>
      </c>
      <c r="T53" s="18">
        <v>109500</v>
      </c>
      <c r="U53" s="19">
        <v>639.49841269841272</v>
      </c>
      <c r="V53" s="20">
        <f t="shared" si="6"/>
        <v>9.447719707003055E-2</v>
      </c>
      <c r="W53" s="19">
        <f t="shared" si="7"/>
        <v>19502066.979334004</v>
      </c>
      <c r="Y53" s="17" t="s">
        <v>23</v>
      </c>
      <c r="Z53" s="18">
        <v>109500</v>
      </c>
      <c r="AA53" s="19">
        <v>716.1967921268124</v>
      </c>
      <c r="AB53" s="20">
        <f t="shared" si="8"/>
        <v>9.6187742268229945E-2</v>
      </c>
      <c r="AC53" s="19">
        <f t="shared" si="9"/>
        <v>15083053.065026194</v>
      </c>
      <c r="AE53" s="17" t="s">
        <v>23</v>
      </c>
      <c r="AF53" s="18">
        <v>109500</v>
      </c>
      <c r="AG53" s="19">
        <v>182.03333333333333</v>
      </c>
      <c r="AH53" s="20">
        <f t="shared" si="10"/>
        <v>7.7206376135439861E-2</v>
      </c>
      <c r="AI53" s="19">
        <f t="shared" si="11"/>
        <v>4346125.8757342827</v>
      </c>
    </row>
    <row r="54" spans="1:35" ht="15.75" x14ac:dyDescent="0.3">
      <c r="A54" s="13" t="s">
        <v>23</v>
      </c>
      <c r="B54" s="14">
        <v>365000</v>
      </c>
      <c r="C54" s="15">
        <v>1313.7597261208871</v>
      </c>
      <c r="D54" s="16">
        <f t="shared" si="0"/>
        <v>1.2141504600099167E-2</v>
      </c>
      <c r="E54" s="15">
        <f t="shared" si="1"/>
        <v>12600724.345568625</v>
      </c>
      <c r="G54" s="13" t="s">
        <v>23</v>
      </c>
      <c r="H54" s="14">
        <v>365000</v>
      </c>
      <c r="I54" s="15">
        <v>23.55263157894737</v>
      </c>
      <c r="J54" s="16">
        <f t="shared" si="2"/>
        <v>8.6273165859805639E-3</v>
      </c>
      <c r="K54" s="15">
        <f t="shared" si="3"/>
        <v>574838.80565085961</v>
      </c>
      <c r="M54" s="13" t="s">
        <v>23</v>
      </c>
      <c r="N54" s="14">
        <v>365000</v>
      </c>
      <c r="O54" s="15">
        <v>46.333333333333336</v>
      </c>
      <c r="P54" s="16">
        <f t="shared" si="4"/>
        <v>1.1067858980951072E-2</v>
      </c>
      <c r="Q54" s="15">
        <f t="shared" si="5"/>
        <v>900629.95164648432</v>
      </c>
      <c r="S54" s="13" t="s">
        <v>23</v>
      </c>
      <c r="T54" s="14">
        <v>365000</v>
      </c>
      <c r="U54" s="15">
        <v>129.25</v>
      </c>
      <c r="V54" s="16">
        <f t="shared" si="6"/>
        <v>1.9094930462415761E-2</v>
      </c>
      <c r="W54" s="15">
        <f t="shared" si="7"/>
        <v>3941592.5153635275</v>
      </c>
      <c r="Y54" s="13" t="s">
        <v>23</v>
      </c>
      <c r="Z54" s="14">
        <v>365000</v>
      </c>
      <c r="AA54" s="15">
        <v>154.44444444444446</v>
      </c>
      <c r="AB54" s="16">
        <f t="shared" si="8"/>
        <v>2.0742430823889789E-2</v>
      </c>
      <c r="AC54" s="15">
        <f t="shared" si="9"/>
        <v>3252588.9207579377</v>
      </c>
      <c r="AE54" s="13" t="s">
        <v>23</v>
      </c>
      <c r="AF54" s="14">
        <v>365000</v>
      </c>
      <c r="AG54" s="15">
        <v>43</v>
      </c>
      <c r="AH54" s="16">
        <f t="shared" si="10"/>
        <v>1.8237726646166897E-2</v>
      </c>
      <c r="AI54" s="15">
        <f t="shared" si="11"/>
        <v>1026643.9076537678</v>
      </c>
    </row>
    <row r="55" spans="1:35" ht="15.75" x14ac:dyDescent="0.3">
      <c r="A55" s="17" t="s">
        <v>23</v>
      </c>
      <c r="B55" s="18">
        <v>1095000</v>
      </c>
      <c r="C55" s="19">
        <v>200.04964647352418</v>
      </c>
      <c r="D55" s="20">
        <f t="shared" si="0"/>
        <v>1.848818817180736E-3</v>
      </c>
      <c r="E55" s="19">
        <f t="shared" si="1"/>
        <v>1918745.4147984602</v>
      </c>
      <c r="G55" s="17" t="s">
        <v>23</v>
      </c>
      <c r="H55" s="18">
        <v>1095000</v>
      </c>
      <c r="I55" s="19">
        <v>5</v>
      </c>
      <c r="J55" s="20">
        <f t="shared" si="2"/>
        <v>1.8314973757947563E-3</v>
      </c>
      <c r="K55" s="19">
        <f t="shared" si="3"/>
        <v>122032.81907671878</v>
      </c>
      <c r="M55" s="17" t="s">
        <v>23</v>
      </c>
      <c r="N55" s="18">
        <v>1095000</v>
      </c>
      <c r="O55" s="19">
        <v>5.5</v>
      </c>
      <c r="P55" s="20">
        <f t="shared" si="4"/>
        <v>1.3138105984582208E-3</v>
      </c>
      <c r="Q55" s="19">
        <f t="shared" si="5"/>
        <v>106909.31080695677</v>
      </c>
      <c r="S55" s="17" t="s">
        <v>23</v>
      </c>
      <c r="T55" s="18">
        <v>1095000</v>
      </c>
      <c r="U55" s="19">
        <v>17.916666666666668</v>
      </c>
      <c r="V55" s="20">
        <f t="shared" si="6"/>
        <v>2.6469439390195935E-3</v>
      </c>
      <c r="W55" s="19">
        <f t="shared" si="7"/>
        <v>546384.52018256509</v>
      </c>
      <c r="Y55" s="17" t="s">
        <v>23</v>
      </c>
      <c r="Z55" s="18">
        <v>1095000</v>
      </c>
      <c r="AA55" s="19">
        <v>20</v>
      </c>
      <c r="AB55" s="20">
        <f t="shared" si="8"/>
        <v>2.6860701786332098E-3</v>
      </c>
      <c r="AC55" s="19">
        <f t="shared" si="9"/>
        <v>421198.56527800631</v>
      </c>
      <c r="AE55" s="17" t="s">
        <v>23</v>
      </c>
      <c r="AF55" s="18">
        <v>1095000</v>
      </c>
      <c r="AG55" s="19">
        <v>5</v>
      </c>
      <c r="AH55" s="20">
        <f t="shared" si="10"/>
        <v>2.1206658890891741E-3</v>
      </c>
      <c r="AI55" s="19">
        <f t="shared" si="11"/>
        <v>119377.19856439161</v>
      </c>
    </row>
    <row r="56" spans="1:35" ht="15.75" x14ac:dyDescent="0.3">
      <c r="A56" s="13" t="s">
        <v>23</v>
      </c>
      <c r="B56" s="14">
        <v>3650000</v>
      </c>
      <c r="C56" s="15">
        <v>31.916666666666668</v>
      </c>
      <c r="D56" s="16">
        <f t="shared" si="0"/>
        <v>2.9496744910682956E-4</v>
      </c>
      <c r="E56" s="15">
        <f t="shared" si="1"/>
        <v>306123.79927610821</v>
      </c>
      <c r="G56" s="13" t="s">
        <v>23</v>
      </c>
      <c r="H56" s="14">
        <v>3650000</v>
      </c>
      <c r="I56" s="15">
        <v>0.5</v>
      </c>
      <c r="J56" s="16">
        <f t="shared" si="2"/>
        <v>1.8314973757947562E-4</v>
      </c>
      <c r="K56" s="15">
        <f t="shared" si="3"/>
        <v>12203.281907671877</v>
      </c>
      <c r="M56" s="13" t="s">
        <v>23</v>
      </c>
      <c r="N56" s="14">
        <v>3650000</v>
      </c>
      <c r="O56" s="15">
        <v>3</v>
      </c>
      <c r="P56" s="16">
        <f t="shared" si="4"/>
        <v>7.1662396279539311E-4</v>
      </c>
      <c r="Q56" s="15">
        <f t="shared" si="5"/>
        <v>58314.169531067324</v>
      </c>
      <c r="S56" s="13" t="s">
        <v>23</v>
      </c>
      <c r="T56" s="14">
        <v>3650000</v>
      </c>
      <c r="U56" s="15">
        <v>2.5</v>
      </c>
      <c r="V56" s="16">
        <f t="shared" si="6"/>
        <v>3.6934101474691997E-4</v>
      </c>
      <c r="W56" s="15">
        <f t="shared" si="7"/>
        <v>76239.700490590476</v>
      </c>
      <c r="Y56" s="13" t="s">
        <v>23</v>
      </c>
      <c r="Z56" s="14">
        <v>3650000</v>
      </c>
      <c r="AA56" s="15">
        <v>2.5</v>
      </c>
      <c r="AB56" s="16">
        <f t="shared" si="8"/>
        <v>3.3575877232915123E-4</v>
      </c>
      <c r="AC56" s="15">
        <f t="shared" si="9"/>
        <v>52649.820659750789</v>
      </c>
      <c r="AE56" s="13" t="s">
        <v>23</v>
      </c>
      <c r="AF56" s="14">
        <v>3650000</v>
      </c>
      <c r="AG56" s="15">
        <v>1</v>
      </c>
      <c r="AH56" s="16">
        <f t="shared" si="10"/>
        <v>4.2413317781783482E-4</v>
      </c>
      <c r="AI56" s="15">
        <f t="shared" si="11"/>
        <v>23875.43971287832</v>
      </c>
    </row>
    <row r="57" spans="1:35" ht="15.75" x14ac:dyDescent="0.3">
      <c r="A57" s="17" t="s">
        <v>23</v>
      </c>
      <c r="B57" s="18">
        <v>10950000</v>
      </c>
      <c r="C57" s="19">
        <v>0.5</v>
      </c>
      <c r="D57" s="20">
        <f t="shared" si="0"/>
        <v>4.6208999860077739E-6</v>
      </c>
      <c r="E57" s="19">
        <f t="shared" si="1"/>
        <v>4795.6730957092668</v>
      </c>
      <c r="G57" s="17" t="s">
        <v>23</v>
      </c>
      <c r="H57" s="18">
        <v>10950000</v>
      </c>
      <c r="I57" s="19">
        <v>1</v>
      </c>
      <c r="J57" s="20">
        <f t="shared" si="2"/>
        <v>3.6629947515895125E-4</v>
      </c>
      <c r="K57" s="19">
        <f t="shared" si="3"/>
        <v>24406.563815343754</v>
      </c>
      <c r="M57" s="17" t="s">
        <v>23</v>
      </c>
      <c r="N57" s="18">
        <v>10950000</v>
      </c>
      <c r="O57" s="19">
        <v>0</v>
      </c>
      <c r="P57" s="20">
        <f t="shared" si="4"/>
        <v>0</v>
      </c>
      <c r="Q57" s="19">
        <f t="shared" si="5"/>
        <v>0</v>
      </c>
      <c r="S57" s="17" t="s">
        <v>23</v>
      </c>
      <c r="T57" s="18">
        <v>10950000</v>
      </c>
      <c r="U57" s="19">
        <v>0</v>
      </c>
      <c r="V57" s="20">
        <f t="shared" si="6"/>
        <v>0</v>
      </c>
      <c r="W57" s="19">
        <f t="shared" si="7"/>
        <v>0</v>
      </c>
      <c r="Y57" s="17" t="s">
        <v>23</v>
      </c>
      <c r="Z57" s="18">
        <v>10950000</v>
      </c>
      <c r="AA57" s="19">
        <v>0</v>
      </c>
      <c r="AB57" s="20">
        <f t="shared" si="8"/>
        <v>0</v>
      </c>
      <c r="AC57" s="19">
        <f t="shared" si="9"/>
        <v>0</v>
      </c>
      <c r="AE57" s="17" t="s">
        <v>23</v>
      </c>
      <c r="AF57" s="18">
        <v>10950000</v>
      </c>
      <c r="AG57" s="19">
        <v>0</v>
      </c>
      <c r="AH57" s="20">
        <f t="shared" si="10"/>
        <v>0</v>
      </c>
      <c r="AI57" s="19">
        <f t="shared" si="11"/>
        <v>0</v>
      </c>
    </row>
    <row r="58" spans="1:35" ht="15.75" x14ac:dyDescent="0.3">
      <c r="A58" s="13" t="s">
        <v>24</v>
      </c>
      <c r="B58" s="14">
        <v>0</v>
      </c>
      <c r="C58" s="15">
        <v>737.46292805977964</v>
      </c>
      <c r="D58" s="16">
        <f t="shared" si="0"/>
        <v>6.8154848679053753E-3</v>
      </c>
      <c r="E58" s="15">
        <f t="shared" si="1"/>
        <v>7073262.2463585269</v>
      </c>
      <c r="G58" s="13" t="s">
        <v>24</v>
      </c>
      <c r="H58" s="14">
        <v>0</v>
      </c>
      <c r="I58" s="15">
        <v>16</v>
      </c>
      <c r="J58" s="16">
        <f t="shared" si="2"/>
        <v>5.8607916025432199E-3</v>
      </c>
      <c r="K58" s="15">
        <f t="shared" si="3"/>
        <v>390505.02104550006</v>
      </c>
      <c r="M58" s="13" t="s">
        <v>24</v>
      </c>
      <c r="N58" s="14">
        <v>0</v>
      </c>
      <c r="O58" s="15">
        <v>79.288888888888891</v>
      </c>
      <c r="P58" s="16">
        <f t="shared" si="4"/>
        <v>1.8940105920399724E-2</v>
      </c>
      <c r="Q58" s="15">
        <f t="shared" si="5"/>
        <v>1541221.9028655423</v>
      </c>
      <c r="S58" s="13" t="s">
        <v>24</v>
      </c>
      <c r="T58" s="14">
        <v>0</v>
      </c>
      <c r="U58" s="15">
        <v>184.08333333333334</v>
      </c>
      <c r="V58" s="16">
        <f t="shared" si="6"/>
        <v>2.7195810052531542E-2</v>
      </c>
      <c r="W58" s="15">
        <f t="shared" si="7"/>
        <v>5613783.2794571463</v>
      </c>
      <c r="Y58" s="13" t="s">
        <v>24</v>
      </c>
      <c r="Z58" s="14">
        <v>0</v>
      </c>
      <c r="AA58" s="15">
        <v>185.58852813852815</v>
      </c>
      <c r="AB58" s="16">
        <f t="shared" si="8"/>
        <v>2.4925190546466539E-2</v>
      </c>
      <c r="AC58" s="15">
        <f t="shared" si="9"/>
        <v>3908481.0892002475</v>
      </c>
      <c r="AE58" s="13" t="s">
        <v>24</v>
      </c>
      <c r="AF58" s="14">
        <v>0</v>
      </c>
      <c r="AG58" s="15">
        <v>28.75</v>
      </c>
      <c r="AH58" s="16">
        <f t="shared" si="10"/>
        <v>1.2193828862262751E-2</v>
      </c>
      <c r="AI58" s="15">
        <f t="shared" si="11"/>
        <v>686418.89174525172</v>
      </c>
    </row>
    <row r="59" spans="1:35" x14ac:dyDescent="0.25">
      <c r="A59" s="17">
        <v>303</v>
      </c>
      <c r="B59" s="18">
        <v>0</v>
      </c>
      <c r="C59" s="19">
        <v>31.783333333333335</v>
      </c>
      <c r="D59" s="20">
        <f t="shared" si="0"/>
        <v>2.9373520911056084E-4</v>
      </c>
      <c r="E59" s="19">
        <f t="shared" si="1"/>
        <v>304844.95311725239</v>
      </c>
      <c r="G59" s="17">
        <v>303</v>
      </c>
      <c r="H59" s="18">
        <v>0</v>
      </c>
      <c r="I59" s="19">
        <v>0</v>
      </c>
      <c r="J59" s="20">
        <f t="shared" si="2"/>
        <v>0</v>
      </c>
      <c r="K59" s="19">
        <f t="shared" si="3"/>
        <v>0</v>
      </c>
      <c r="M59" s="17">
        <v>303</v>
      </c>
      <c r="N59" s="18">
        <v>0</v>
      </c>
      <c r="O59" s="19">
        <v>6.2</v>
      </c>
      <c r="P59" s="20">
        <f t="shared" si="4"/>
        <v>1.4810228564438126E-3</v>
      </c>
      <c r="Q59" s="19">
        <f t="shared" si="5"/>
        <v>120515.95036420583</v>
      </c>
      <c r="S59" s="17">
        <v>303</v>
      </c>
      <c r="T59" s="18">
        <v>0</v>
      </c>
      <c r="U59" s="19">
        <v>16.5</v>
      </c>
      <c r="V59" s="20">
        <f t="shared" si="6"/>
        <v>2.4376506973296718E-3</v>
      </c>
      <c r="W59" s="19">
        <f t="shared" si="7"/>
        <v>503182.02323789714</v>
      </c>
      <c r="Y59" s="17">
        <v>303</v>
      </c>
      <c r="Z59" s="18">
        <v>0</v>
      </c>
      <c r="AA59" s="19">
        <v>11.333333333333334</v>
      </c>
      <c r="AB59" s="20">
        <f t="shared" si="8"/>
        <v>1.5221064345588189E-3</v>
      </c>
      <c r="AC59" s="19">
        <f t="shared" si="9"/>
        <v>238679.18699087022</v>
      </c>
      <c r="AE59" s="17">
        <v>303</v>
      </c>
      <c r="AF59" s="18">
        <v>0</v>
      </c>
      <c r="AG59" s="19">
        <v>7</v>
      </c>
      <c r="AH59" s="20">
        <f t="shared" si="10"/>
        <v>2.9689322447248438E-3</v>
      </c>
      <c r="AI59" s="19">
        <f t="shared" si="11"/>
        <v>167128.07799014825</v>
      </c>
    </row>
    <row r="60" spans="1:35" x14ac:dyDescent="0.25">
      <c r="A60" s="13">
        <v>304</v>
      </c>
      <c r="B60" s="14">
        <v>0</v>
      </c>
      <c r="C60" s="15">
        <v>38.5</v>
      </c>
      <c r="D60" s="16">
        <f t="shared" si="0"/>
        <v>3.558092989225986E-4</v>
      </c>
      <c r="E60" s="15">
        <f t="shared" si="1"/>
        <v>369266.82836961356</v>
      </c>
      <c r="G60" s="13">
        <v>304</v>
      </c>
      <c r="H60" s="14">
        <v>0</v>
      </c>
      <c r="I60" s="15">
        <v>0</v>
      </c>
      <c r="J60" s="16">
        <f t="shared" si="2"/>
        <v>0</v>
      </c>
      <c r="K60" s="15">
        <f t="shared" si="3"/>
        <v>0</v>
      </c>
      <c r="M60" s="13">
        <v>304</v>
      </c>
      <c r="N60" s="14">
        <v>0</v>
      </c>
      <c r="O60" s="15">
        <v>3.5</v>
      </c>
      <c r="P60" s="16">
        <f t="shared" si="4"/>
        <v>8.3606128992795873E-4</v>
      </c>
      <c r="Q60" s="15">
        <f t="shared" si="5"/>
        <v>68033.197786245219</v>
      </c>
      <c r="S60" s="13">
        <v>304</v>
      </c>
      <c r="T60" s="14">
        <v>0</v>
      </c>
      <c r="U60" s="15">
        <v>15.333333333333332</v>
      </c>
      <c r="V60" s="16">
        <f t="shared" si="6"/>
        <v>2.2652915571144423E-3</v>
      </c>
      <c r="W60" s="15">
        <f t="shared" si="7"/>
        <v>467603.49634228816</v>
      </c>
      <c r="Y60" s="13">
        <v>304</v>
      </c>
      <c r="Z60" s="14">
        <v>0</v>
      </c>
      <c r="AA60" s="15">
        <v>16</v>
      </c>
      <c r="AB60" s="16">
        <f t="shared" si="8"/>
        <v>2.1488561429065679E-3</v>
      </c>
      <c r="AC60" s="15">
        <f t="shared" si="9"/>
        <v>336958.85222240502</v>
      </c>
      <c r="AE60" s="13">
        <v>304</v>
      </c>
      <c r="AF60" s="14">
        <v>0</v>
      </c>
      <c r="AG60" s="15">
        <v>0</v>
      </c>
      <c r="AH60" s="16">
        <f t="shared" si="10"/>
        <v>0</v>
      </c>
      <c r="AI60" s="15">
        <f t="shared" si="11"/>
        <v>0</v>
      </c>
    </row>
    <row r="61" spans="1:35" x14ac:dyDescent="0.25">
      <c r="A61" s="17">
        <v>305</v>
      </c>
      <c r="B61" s="18">
        <v>0</v>
      </c>
      <c r="C61" s="19">
        <v>30.333333333333332</v>
      </c>
      <c r="D61" s="20">
        <f t="shared" si="0"/>
        <v>2.8033459915113829E-4</v>
      </c>
      <c r="E61" s="19">
        <f t="shared" si="1"/>
        <v>290937.50113969552</v>
      </c>
      <c r="G61" s="17">
        <v>305</v>
      </c>
      <c r="H61" s="18">
        <v>0</v>
      </c>
      <c r="I61" s="19">
        <v>0</v>
      </c>
      <c r="J61" s="20">
        <f t="shared" si="2"/>
        <v>0</v>
      </c>
      <c r="K61" s="19">
        <f t="shared" si="3"/>
        <v>0</v>
      </c>
      <c r="M61" s="17">
        <v>305</v>
      </c>
      <c r="N61" s="18">
        <v>0</v>
      </c>
      <c r="O61" s="19">
        <v>1</v>
      </c>
      <c r="P61" s="20">
        <f t="shared" si="4"/>
        <v>2.3887465426513106E-4</v>
      </c>
      <c r="Q61" s="19">
        <f t="shared" si="5"/>
        <v>19438.056510355778</v>
      </c>
      <c r="S61" s="17">
        <v>305</v>
      </c>
      <c r="T61" s="18">
        <v>0</v>
      </c>
      <c r="U61" s="19">
        <v>11</v>
      </c>
      <c r="V61" s="20">
        <f t="shared" si="6"/>
        <v>1.6251004648864479E-3</v>
      </c>
      <c r="W61" s="19">
        <f t="shared" si="7"/>
        <v>335454.68215859809</v>
      </c>
      <c r="Y61" s="17">
        <v>305</v>
      </c>
      <c r="Z61" s="18">
        <v>0</v>
      </c>
      <c r="AA61" s="19">
        <v>4</v>
      </c>
      <c r="AB61" s="20">
        <f t="shared" si="8"/>
        <v>5.3721403572664196E-4</v>
      </c>
      <c r="AC61" s="19">
        <f t="shared" si="9"/>
        <v>84239.713055601256</v>
      </c>
      <c r="AE61" s="17">
        <v>305</v>
      </c>
      <c r="AF61" s="18">
        <v>0</v>
      </c>
      <c r="AG61" s="19">
        <v>1</v>
      </c>
      <c r="AH61" s="20">
        <f t="shared" si="10"/>
        <v>4.2413317781783482E-4</v>
      </c>
      <c r="AI61" s="19">
        <f t="shared" si="11"/>
        <v>23875.43971287832</v>
      </c>
    </row>
    <row r="62" spans="1:35" x14ac:dyDescent="0.25">
      <c r="A62" s="13">
        <v>406</v>
      </c>
      <c r="B62" s="14">
        <v>0</v>
      </c>
      <c r="C62" s="15">
        <v>18</v>
      </c>
      <c r="D62" s="16">
        <f t="shared" si="0"/>
        <v>1.6635239949627987E-4</v>
      </c>
      <c r="E62" s="15">
        <f t="shared" si="1"/>
        <v>172644.2314455336</v>
      </c>
      <c r="G62" s="13">
        <v>406</v>
      </c>
      <c r="H62" s="14">
        <v>0</v>
      </c>
      <c r="I62" s="15">
        <v>0</v>
      </c>
      <c r="J62" s="16">
        <f t="shared" si="2"/>
        <v>0</v>
      </c>
      <c r="K62" s="15">
        <f t="shared" si="3"/>
        <v>0</v>
      </c>
      <c r="M62" s="13">
        <v>406</v>
      </c>
      <c r="N62" s="14">
        <v>0</v>
      </c>
      <c r="O62" s="15">
        <v>3</v>
      </c>
      <c r="P62" s="16">
        <f t="shared" si="4"/>
        <v>7.1662396279539311E-4</v>
      </c>
      <c r="Q62" s="15">
        <f t="shared" si="5"/>
        <v>58314.169531067324</v>
      </c>
      <c r="S62" s="13">
        <v>406</v>
      </c>
      <c r="T62" s="14">
        <v>0</v>
      </c>
      <c r="U62" s="15">
        <v>8</v>
      </c>
      <c r="V62" s="16">
        <f t="shared" si="6"/>
        <v>1.181891247190144E-3</v>
      </c>
      <c r="W62" s="15">
        <f t="shared" si="7"/>
        <v>243967.04156988955</v>
      </c>
      <c r="Y62" s="13">
        <v>406</v>
      </c>
      <c r="Z62" s="14">
        <v>0</v>
      </c>
      <c r="AA62" s="15">
        <v>4</v>
      </c>
      <c r="AB62" s="16">
        <f t="shared" si="8"/>
        <v>5.3721403572664196E-4</v>
      </c>
      <c r="AC62" s="15">
        <f t="shared" si="9"/>
        <v>84239.713055601256</v>
      </c>
      <c r="AE62" s="13">
        <v>406</v>
      </c>
      <c r="AF62" s="14">
        <v>0</v>
      </c>
      <c r="AG62" s="15">
        <v>3</v>
      </c>
      <c r="AH62" s="16">
        <f t="shared" si="10"/>
        <v>1.2723995334535045E-3</v>
      </c>
      <c r="AI62" s="15">
        <f t="shared" si="11"/>
        <v>71626.31913863495</v>
      </c>
    </row>
    <row r="63" spans="1:35" x14ac:dyDescent="0.25">
      <c r="A63" s="17">
        <v>407</v>
      </c>
      <c r="B63" s="18">
        <v>0</v>
      </c>
      <c r="C63" s="19">
        <v>13</v>
      </c>
      <c r="D63" s="20">
        <f t="shared" si="0"/>
        <v>1.2014339963620212E-4</v>
      </c>
      <c r="E63" s="19">
        <f t="shared" si="1"/>
        <v>124687.50048844093</v>
      </c>
      <c r="G63" s="17">
        <v>407</v>
      </c>
      <c r="H63" s="18">
        <v>0</v>
      </c>
      <c r="I63" s="19">
        <v>2</v>
      </c>
      <c r="J63" s="20">
        <f t="shared" si="2"/>
        <v>7.3259895031790249E-4</v>
      </c>
      <c r="K63" s="19">
        <f t="shared" si="3"/>
        <v>48813.127630687508</v>
      </c>
      <c r="M63" s="17">
        <v>407</v>
      </c>
      <c r="N63" s="18">
        <v>0</v>
      </c>
      <c r="O63" s="19">
        <v>6</v>
      </c>
      <c r="P63" s="20">
        <f t="shared" si="4"/>
        <v>1.4332479255907862E-3</v>
      </c>
      <c r="Q63" s="19">
        <f t="shared" si="5"/>
        <v>116628.33906213465</v>
      </c>
      <c r="S63" s="17">
        <v>407</v>
      </c>
      <c r="T63" s="18">
        <v>0</v>
      </c>
      <c r="U63" s="19">
        <v>2</v>
      </c>
      <c r="V63" s="20">
        <f t="shared" si="6"/>
        <v>2.9547281179753601E-4</v>
      </c>
      <c r="W63" s="19">
        <f t="shared" si="7"/>
        <v>60991.760392472388</v>
      </c>
      <c r="Y63" s="17">
        <v>407</v>
      </c>
      <c r="Z63" s="18">
        <v>0</v>
      </c>
      <c r="AA63" s="19">
        <v>2</v>
      </c>
      <c r="AB63" s="20">
        <f t="shared" si="8"/>
        <v>2.6860701786332098E-4</v>
      </c>
      <c r="AC63" s="19">
        <f t="shared" si="9"/>
        <v>42119.856527800628</v>
      </c>
      <c r="AE63" s="17">
        <v>407</v>
      </c>
      <c r="AF63" s="18">
        <v>0</v>
      </c>
      <c r="AG63" s="19">
        <v>2.6666666666666665</v>
      </c>
      <c r="AH63" s="20">
        <f t="shared" si="10"/>
        <v>1.1310218075142261E-3</v>
      </c>
      <c r="AI63" s="19">
        <f t="shared" si="11"/>
        <v>63667.83923434218</v>
      </c>
    </row>
    <row r="64" spans="1:35" x14ac:dyDescent="0.25">
      <c r="A64" s="13">
        <v>408</v>
      </c>
      <c r="B64" s="14">
        <v>0</v>
      </c>
      <c r="C64" s="15">
        <v>2.333333333333333</v>
      </c>
      <c r="D64" s="16">
        <f t="shared" si="0"/>
        <v>2.1564199934702941E-5</v>
      </c>
      <c r="E64" s="15">
        <f t="shared" si="1"/>
        <v>22379.807779976574</v>
      </c>
      <c r="G64" s="13">
        <v>408</v>
      </c>
      <c r="H64" s="14">
        <v>0</v>
      </c>
      <c r="I64" s="15">
        <v>0</v>
      </c>
      <c r="J64" s="16">
        <f t="shared" si="2"/>
        <v>0</v>
      </c>
      <c r="K64" s="15">
        <f t="shared" si="3"/>
        <v>0</v>
      </c>
      <c r="M64" s="13">
        <v>408</v>
      </c>
      <c r="N64" s="14">
        <v>0</v>
      </c>
      <c r="O64" s="15">
        <v>0</v>
      </c>
      <c r="P64" s="16">
        <f t="shared" si="4"/>
        <v>0</v>
      </c>
      <c r="Q64" s="15">
        <f t="shared" si="5"/>
        <v>0</v>
      </c>
      <c r="S64" s="13">
        <v>408</v>
      </c>
      <c r="T64" s="14">
        <v>0</v>
      </c>
      <c r="U64" s="15">
        <v>2</v>
      </c>
      <c r="V64" s="16">
        <f t="shared" si="6"/>
        <v>2.9547281179753601E-4</v>
      </c>
      <c r="W64" s="15">
        <f t="shared" si="7"/>
        <v>60991.760392472388</v>
      </c>
      <c r="Y64" s="13">
        <v>408</v>
      </c>
      <c r="Z64" s="14">
        <v>0</v>
      </c>
      <c r="AA64" s="15">
        <v>0</v>
      </c>
      <c r="AB64" s="16">
        <f t="shared" si="8"/>
        <v>0</v>
      </c>
      <c r="AC64" s="15">
        <f t="shared" si="9"/>
        <v>0</v>
      </c>
      <c r="AE64" s="13">
        <v>408</v>
      </c>
      <c r="AF64" s="14">
        <v>0</v>
      </c>
      <c r="AG64" s="15">
        <v>2</v>
      </c>
      <c r="AH64" s="16">
        <f t="shared" si="10"/>
        <v>8.4826635563566965E-4</v>
      </c>
      <c r="AI64" s="15">
        <f t="shared" si="11"/>
        <v>47750.879425756641</v>
      </c>
    </row>
    <row r="65" spans="1:35" x14ac:dyDescent="0.25">
      <c r="A65" s="17">
        <v>409</v>
      </c>
      <c r="B65" s="18">
        <v>0</v>
      </c>
      <c r="C65" s="19">
        <v>2</v>
      </c>
      <c r="D65" s="20">
        <f t="shared" si="0"/>
        <v>1.8483599944031096E-5</v>
      </c>
      <c r="E65" s="19">
        <f t="shared" si="1"/>
        <v>19182.692382837067</v>
      </c>
      <c r="G65" s="17">
        <v>409</v>
      </c>
      <c r="H65" s="18">
        <v>0</v>
      </c>
      <c r="I65" s="19">
        <v>0</v>
      </c>
      <c r="J65" s="20">
        <f t="shared" si="2"/>
        <v>0</v>
      </c>
      <c r="K65" s="19">
        <f t="shared" si="3"/>
        <v>0</v>
      </c>
      <c r="M65" s="17">
        <v>409</v>
      </c>
      <c r="N65" s="18">
        <v>0</v>
      </c>
      <c r="O65" s="19">
        <v>0</v>
      </c>
      <c r="P65" s="20">
        <f t="shared" si="4"/>
        <v>0</v>
      </c>
      <c r="Q65" s="19">
        <f t="shared" si="5"/>
        <v>0</v>
      </c>
      <c r="S65" s="17">
        <v>409</v>
      </c>
      <c r="T65" s="18">
        <v>0</v>
      </c>
      <c r="U65" s="19">
        <v>0</v>
      </c>
      <c r="V65" s="20">
        <f t="shared" si="6"/>
        <v>0</v>
      </c>
      <c r="W65" s="19">
        <f t="shared" si="7"/>
        <v>0</v>
      </c>
      <c r="Y65" s="17">
        <v>409</v>
      </c>
      <c r="Z65" s="18">
        <v>0</v>
      </c>
      <c r="AA65" s="19">
        <v>0</v>
      </c>
      <c r="AB65" s="20">
        <f t="shared" si="8"/>
        <v>0</v>
      </c>
      <c r="AC65" s="19">
        <f t="shared" si="9"/>
        <v>0</v>
      </c>
      <c r="AE65" s="17">
        <v>409</v>
      </c>
      <c r="AF65" s="18">
        <v>0</v>
      </c>
      <c r="AG65" s="19">
        <v>0</v>
      </c>
      <c r="AH65" s="20">
        <f t="shared" si="10"/>
        <v>0</v>
      </c>
      <c r="AI65" s="19">
        <f t="shared" si="11"/>
        <v>0</v>
      </c>
    </row>
    <row r="66" spans="1:35" x14ac:dyDescent="0.25">
      <c r="A66" s="13">
        <v>410</v>
      </c>
      <c r="B66" s="14">
        <v>0</v>
      </c>
      <c r="C66" s="15">
        <v>0</v>
      </c>
      <c r="D66" s="16">
        <f t="shared" si="0"/>
        <v>0</v>
      </c>
      <c r="E66" s="15">
        <f t="shared" si="1"/>
        <v>0</v>
      </c>
      <c r="G66" s="13">
        <v>410</v>
      </c>
      <c r="H66" s="14">
        <v>0</v>
      </c>
      <c r="I66" s="15">
        <v>0</v>
      </c>
      <c r="J66" s="16">
        <f t="shared" si="2"/>
        <v>0</v>
      </c>
      <c r="K66" s="15">
        <f t="shared" si="3"/>
        <v>0</v>
      </c>
      <c r="M66" s="13">
        <v>410</v>
      </c>
      <c r="N66" s="14">
        <v>0</v>
      </c>
      <c r="O66" s="15">
        <v>1</v>
      </c>
      <c r="P66" s="16">
        <f t="shared" si="4"/>
        <v>2.3887465426513106E-4</v>
      </c>
      <c r="Q66" s="15">
        <f t="shared" si="5"/>
        <v>19438.056510355778</v>
      </c>
      <c r="S66" s="13">
        <v>410</v>
      </c>
      <c r="T66" s="14">
        <v>0</v>
      </c>
      <c r="U66" s="15">
        <v>0</v>
      </c>
      <c r="V66" s="16">
        <f t="shared" si="6"/>
        <v>0</v>
      </c>
      <c r="W66" s="15">
        <f t="shared" si="7"/>
        <v>0</v>
      </c>
      <c r="Y66" s="13">
        <v>410</v>
      </c>
      <c r="Z66" s="14">
        <v>0</v>
      </c>
      <c r="AA66" s="15">
        <v>0</v>
      </c>
      <c r="AB66" s="16">
        <f t="shared" si="8"/>
        <v>0</v>
      </c>
      <c r="AC66" s="15">
        <f t="shared" si="9"/>
        <v>0</v>
      </c>
      <c r="AE66" s="13">
        <v>410</v>
      </c>
      <c r="AF66" s="14">
        <v>0</v>
      </c>
      <c r="AG66" s="15">
        <v>0</v>
      </c>
      <c r="AH66" s="16">
        <f t="shared" si="10"/>
        <v>0</v>
      </c>
      <c r="AI66" s="15">
        <f t="shared" si="11"/>
        <v>0</v>
      </c>
    </row>
    <row r="67" spans="1:35" x14ac:dyDescent="0.25">
      <c r="A67" s="17">
        <v>505</v>
      </c>
      <c r="B67" s="18">
        <v>0</v>
      </c>
      <c r="C67" s="19">
        <v>27.333333333333332</v>
      </c>
      <c r="D67" s="20">
        <f t="shared" si="0"/>
        <v>2.5260919923509163E-4</v>
      </c>
      <c r="E67" s="19">
        <f t="shared" si="1"/>
        <v>262163.46256543993</v>
      </c>
      <c r="G67" s="17">
        <v>505</v>
      </c>
      <c r="H67" s="18">
        <v>0</v>
      </c>
      <c r="I67" s="19">
        <v>0</v>
      </c>
      <c r="J67" s="20">
        <f t="shared" si="2"/>
        <v>0</v>
      </c>
      <c r="K67" s="19">
        <f t="shared" si="3"/>
        <v>0</v>
      </c>
      <c r="M67" s="17">
        <v>505</v>
      </c>
      <c r="N67" s="18">
        <v>0</v>
      </c>
      <c r="O67" s="19">
        <v>0</v>
      </c>
      <c r="P67" s="20">
        <f t="shared" si="4"/>
        <v>0</v>
      </c>
      <c r="Q67" s="19">
        <f t="shared" si="5"/>
        <v>0</v>
      </c>
      <c r="S67" s="17">
        <v>505</v>
      </c>
      <c r="T67" s="18">
        <v>0</v>
      </c>
      <c r="U67" s="19">
        <v>3.5</v>
      </c>
      <c r="V67" s="20">
        <f t="shared" si="6"/>
        <v>5.17077420645688E-4</v>
      </c>
      <c r="W67" s="19">
        <f t="shared" si="7"/>
        <v>106735.58068682667</v>
      </c>
      <c r="Y67" s="17">
        <v>505</v>
      </c>
      <c r="Z67" s="18">
        <v>0</v>
      </c>
      <c r="AA67" s="19">
        <v>8</v>
      </c>
      <c r="AB67" s="20">
        <f t="shared" si="8"/>
        <v>1.0744280714532839E-3</v>
      </c>
      <c r="AC67" s="19">
        <f t="shared" si="9"/>
        <v>168479.42611120251</v>
      </c>
      <c r="AE67" s="17">
        <v>505</v>
      </c>
      <c r="AF67" s="18">
        <v>0</v>
      </c>
      <c r="AG67" s="19">
        <v>0</v>
      </c>
      <c r="AH67" s="20">
        <f t="shared" si="10"/>
        <v>0</v>
      </c>
      <c r="AI67" s="19">
        <f t="shared" si="11"/>
        <v>0</v>
      </c>
    </row>
    <row r="68" spans="1:35" x14ac:dyDescent="0.25">
      <c r="A68" s="13">
        <v>506</v>
      </c>
      <c r="B68" s="14">
        <v>0</v>
      </c>
      <c r="C68" s="15">
        <v>1.5</v>
      </c>
      <c r="D68" s="16">
        <f t="shared" si="0"/>
        <v>1.3862699958023323E-5</v>
      </c>
      <c r="E68" s="15">
        <f t="shared" si="1"/>
        <v>14387.019287127801</v>
      </c>
      <c r="G68" s="13">
        <v>506</v>
      </c>
      <c r="H68" s="14">
        <v>0</v>
      </c>
      <c r="I68" s="15">
        <v>0</v>
      </c>
      <c r="J68" s="16">
        <f t="shared" si="2"/>
        <v>0</v>
      </c>
      <c r="K68" s="15">
        <f t="shared" si="3"/>
        <v>0</v>
      </c>
      <c r="M68" s="13">
        <v>506</v>
      </c>
      <c r="N68" s="14">
        <v>0</v>
      </c>
      <c r="O68" s="15">
        <v>0</v>
      </c>
      <c r="P68" s="16">
        <f t="shared" si="4"/>
        <v>0</v>
      </c>
      <c r="Q68" s="15">
        <f t="shared" si="5"/>
        <v>0</v>
      </c>
      <c r="S68" s="13">
        <v>506</v>
      </c>
      <c r="T68" s="14">
        <v>0</v>
      </c>
      <c r="U68" s="15">
        <v>2</v>
      </c>
      <c r="V68" s="16">
        <f t="shared" si="6"/>
        <v>2.9547281179753601E-4</v>
      </c>
      <c r="W68" s="15">
        <f t="shared" si="7"/>
        <v>60991.760392472388</v>
      </c>
      <c r="Y68" s="13">
        <v>506</v>
      </c>
      <c r="Z68" s="14">
        <v>0</v>
      </c>
      <c r="AA68" s="15">
        <v>1.3333333333333333</v>
      </c>
      <c r="AB68" s="16">
        <f t="shared" si="8"/>
        <v>1.7907134524221399E-4</v>
      </c>
      <c r="AC68" s="15">
        <f t="shared" si="9"/>
        <v>28079.904351867084</v>
      </c>
      <c r="AE68" s="13">
        <v>506</v>
      </c>
      <c r="AF68" s="14">
        <v>0</v>
      </c>
      <c r="AG68" s="15">
        <v>1</v>
      </c>
      <c r="AH68" s="16">
        <f t="shared" si="10"/>
        <v>4.2413317781783482E-4</v>
      </c>
      <c r="AI68" s="15">
        <f t="shared" si="11"/>
        <v>23875.43971287832</v>
      </c>
    </row>
    <row r="69" spans="1:35" x14ac:dyDescent="0.25">
      <c r="A69" s="17">
        <v>507</v>
      </c>
      <c r="B69" s="18">
        <v>0</v>
      </c>
      <c r="C69" s="19">
        <v>1</v>
      </c>
      <c r="D69" s="20">
        <f t="shared" si="0"/>
        <v>9.2417999720155478E-6</v>
      </c>
      <c r="E69" s="19">
        <f t="shared" si="1"/>
        <v>9591.3461914185336</v>
      </c>
      <c r="G69" s="17">
        <v>507</v>
      </c>
      <c r="H69" s="18">
        <v>0</v>
      </c>
      <c r="I69" s="19">
        <v>1</v>
      </c>
      <c r="J69" s="20">
        <f t="shared" si="2"/>
        <v>3.6629947515895125E-4</v>
      </c>
      <c r="K69" s="19">
        <f t="shared" si="3"/>
        <v>24406.563815343754</v>
      </c>
      <c r="M69" s="17">
        <v>507</v>
      </c>
      <c r="N69" s="18">
        <v>0</v>
      </c>
      <c r="O69" s="19">
        <v>0</v>
      </c>
      <c r="P69" s="20">
        <f t="shared" si="4"/>
        <v>0</v>
      </c>
      <c r="Q69" s="19">
        <f t="shared" si="5"/>
        <v>0</v>
      </c>
      <c r="S69" s="17">
        <v>507</v>
      </c>
      <c r="T69" s="18">
        <v>0</v>
      </c>
      <c r="U69" s="19">
        <v>0</v>
      </c>
      <c r="V69" s="20">
        <f t="shared" si="6"/>
        <v>0</v>
      </c>
      <c r="W69" s="19">
        <f t="shared" si="7"/>
        <v>0</v>
      </c>
      <c r="Y69" s="17">
        <v>507</v>
      </c>
      <c r="Z69" s="18">
        <v>0</v>
      </c>
      <c r="AA69" s="19">
        <v>0</v>
      </c>
      <c r="AB69" s="20">
        <f t="shared" si="8"/>
        <v>0</v>
      </c>
      <c r="AC69" s="19">
        <f t="shared" si="9"/>
        <v>0</v>
      </c>
      <c r="AE69" s="17">
        <v>507</v>
      </c>
      <c r="AF69" s="18">
        <v>0</v>
      </c>
      <c r="AG69" s="19">
        <v>0</v>
      </c>
      <c r="AH69" s="20">
        <f t="shared" si="10"/>
        <v>0</v>
      </c>
      <c r="AI69" s="19">
        <f t="shared" si="11"/>
        <v>0</v>
      </c>
    </row>
    <row r="70" spans="1:35" x14ac:dyDescent="0.25">
      <c r="A70" s="13">
        <v>508</v>
      </c>
      <c r="B70" s="14">
        <v>0</v>
      </c>
      <c r="C70" s="15">
        <v>0</v>
      </c>
      <c r="D70" s="16">
        <f t="shared" si="0"/>
        <v>0</v>
      </c>
      <c r="E70" s="15">
        <f t="shared" si="1"/>
        <v>0</v>
      </c>
      <c r="G70" s="13">
        <v>508</v>
      </c>
      <c r="H70" s="14">
        <v>0</v>
      </c>
      <c r="I70" s="15">
        <v>0</v>
      </c>
      <c r="J70" s="16">
        <f t="shared" si="2"/>
        <v>0</v>
      </c>
      <c r="K70" s="15">
        <f t="shared" si="3"/>
        <v>0</v>
      </c>
      <c r="M70" s="13">
        <v>508</v>
      </c>
      <c r="N70" s="14">
        <v>0</v>
      </c>
      <c r="O70" s="15">
        <v>0</v>
      </c>
      <c r="P70" s="16">
        <f t="shared" si="4"/>
        <v>0</v>
      </c>
      <c r="Q70" s="15">
        <f t="shared" si="5"/>
        <v>0</v>
      </c>
      <c r="S70" s="13">
        <v>508</v>
      </c>
      <c r="T70" s="14">
        <v>0</v>
      </c>
      <c r="U70" s="15">
        <v>0</v>
      </c>
      <c r="V70" s="16">
        <f t="shared" si="6"/>
        <v>0</v>
      </c>
      <c r="W70" s="15">
        <f t="shared" si="7"/>
        <v>0</v>
      </c>
      <c r="Y70" s="13">
        <v>508</v>
      </c>
      <c r="Z70" s="14">
        <v>0</v>
      </c>
      <c r="AA70" s="15">
        <v>0</v>
      </c>
      <c r="AB70" s="16">
        <f t="shared" si="8"/>
        <v>0</v>
      </c>
      <c r="AC70" s="15">
        <f t="shared" si="9"/>
        <v>0</v>
      </c>
      <c r="AE70" s="13">
        <v>508</v>
      </c>
      <c r="AF70" s="14">
        <v>0</v>
      </c>
      <c r="AG70" s="15">
        <v>0</v>
      </c>
      <c r="AH70" s="16">
        <f t="shared" si="10"/>
        <v>0</v>
      </c>
      <c r="AI70" s="15">
        <f t="shared" si="11"/>
        <v>0</v>
      </c>
    </row>
    <row r="71" spans="1:35" x14ac:dyDescent="0.25">
      <c r="A71" s="17">
        <v>509</v>
      </c>
      <c r="B71" s="18">
        <v>0</v>
      </c>
      <c r="C71" s="19">
        <v>0</v>
      </c>
      <c r="D71" s="20">
        <f t="shared" si="0"/>
        <v>0</v>
      </c>
      <c r="E71" s="19">
        <f t="shared" si="1"/>
        <v>0</v>
      </c>
      <c r="G71" s="17">
        <v>509</v>
      </c>
      <c r="H71" s="18">
        <v>0</v>
      </c>
      <c r="I71" s="19">
        <v>0</v>
      </c>
      <c r="J71" s="20">
        <f t="shared" si="2"/>
        <v>0</v>
      </c>
      <c r="K71" s="19">
        <f t="shared" si="3"/>
        <v>0</v>
      </c>
      <c r="M71" s="17">
        <v>509</v>
      </c>
      <c r="N71" s="18">
        <v>0</v>
      </c>
      <c r="O71" s="19">
        <v>0</v>
      </c>
      <c r="P71" s="20">
        <f t="shared" si="4"/>
        <v>0</v>
      </c>
      <c r="Q71" s="19">
        <f t="shared" si="5"/>
        <v>0</v>
      </c>
      <c r="S71" s="17">
        <v>509</v>
      </c>
      <c r="T71" s="18">
        <v>0</v>
      </c>
      <c r="U71" s="19">
        <v>0</v>
      </c>
      <c r="V71" s="20">
        <f t="shared" si="6"/>
        <v>0</v>
      </c>
      <c r="W71" s="19">
        <f t="shared" si="7"/>
        <v>0</v>
      </c>
      <c r="Y71" s="17">
        <v>509</v>
      </c>
      <c r="Z71" s="18">
        <v>0</v>
      </c>
      <c r="AA71" s="19">
        <v>0</v>
      </c>
      <c r="AB71" s="20">
        <f t="shared" si="8"/>
        <v>0</v>
      </c>
      <c r="AC71" s="19">
        <f t="shared" si="9"/>
        <v>0</v>
      </c>
      <c r="AE71" s="17">
        <v>509</v>
      </c>
      <c r="AF71" s="18">
        <v>0</v>
      </c>
      <c r="AG71" s="19">
        <v>0</v>
      </c>
      <c r="AH71" s="20">
        <f t="shared" si="10"/>
        <v>0</v>
      </c>
      <c r="AI71" s="19">
        <f t="shared" si="11"/>
        <v>0</v>
      </c>
    </row>
    <row r="72" spans="1:35" x14ac:dyDescent="0.25">
      <c r="A72" s="13">
        <v>510</v>
      </c>
      <c r="B72" s="14">
        <v>0</v>
      </c>
      <c r="C72" s="15">
        <v>0</v>
      </c>
      <c r="D72" s="16">
        <f t="shared" si="0"/>
        <v>0</v>
      </c>
      <c r="E72" s="15">
        <f t="shared" si="1"/>
        <v>0</v>
      </c>
      <c r="G72" s="13">
        <v>510</v>
      </c>
      <c r="H72" s="14">
        <v>0</v>
      </c>
      <c r="I72" s="15">
        <v>0</v>
      </c>
      <c r="J72" s="16">
        <f t="shared" si="2"/>
        <v>0</v>
      </c>
      <c r="K72" s="15">
        <f t="shared" si="3"/>
        <v>0</v>
      </c>
      <c r="M72" s="13">
        <v>510</v>
      </c>
      <c r="N72" s="14">
        <v>0</v>
      </c>
      <c r="O72" s="15">
        <v>0</v>
      </c>
      <c r="P72" s="16">
        <f t="shared" si="4"/>
        <v>0</v>
      </c>
      <c r="Q72" s="15">
        <f t="shared" si="5"/>
        <v>0</v>
      </c>
      <c r="S72" s="13">
        <v>510</v>
      </c>
      <c r="T72" s="14">
        <v>0</v>
      </c>
      <c r="U72" s="15">
        <v>0</v>
      </c>
      <c r="V72" s="16">
        <f t="shared" si="6"/>
        <v>0</v>
      </c>
      <c r="W72" s="15">
        <f t="shared" si="7"/>
        <v>0</v>
      </c>
      <c r="Y72" s="13">
        <v>510</v>
      </c>
      <c r="Z72" s="14">
        <v>0</v>
      </c>
      <c r="AA72" s="15">
        <v>0</v>
      </c>
      <c r="AB72" s="16">
        <f t="shared" si="8"/>
        <v>0</v>
      </c>
      <c r="AC72" s="15">
        <f t="shared" si="9"/>
        <v>0</v>
      </c>
      <c r="AE72" s="13">
        <v>510</v>
      </c>
      <c r="AF72" s="14">
        <v>0</v>
      </c>
      <c r="AG72" s="15">
        <v>0</v>
      </c>
      <c r="AH72" s="16">
        <f t="shared" si="10"/>
        <v>0</v>
      </c>
      <c r="AI72" s="15">
        <f t="shared" si="11"/>
        <v>0</v>
      </c>
    </row>
    <row r="73" spans="1:35" x14ac:dyDescent="0.25">
      <c r="A73" s="17">
        <v>535</v>
      </c>
      <c r="B73" s="18">
        <v>0</v>
      </c>
      <c r="C73" s="19">
        <v>13</v>
      </c>
      <c r="D73" s="20">
        <f t="shared" si="0"/>
        <v>1.2014339963620212E-4</v>
      </c>
      <c r="E73" s="19">
        <f t="shared" si="1"/>
        <v>124687.50048844093</v>
      </c>
      <c r="G73" s="17">
        <v>535</v>
      </c>
      <c r="H73" s="18">
        <v>0</v>
      </c>
      <c r="I73" s="19">
        <v>0</v>
      </c>
      <c r="J73" s="20">
        <f t="shared" si="2"/>
        <v>0</v>
      </c>
      <c r="K73" s="19">
        <f t="shared" si="3"/>
        <v>0</v>
      </c>
      <c r="M73" s="17">
        <v>535</v>
      </c>
      <c r="N73" s="18">
        <v>0</v>
      </c>
      <c r="O73" s="19">
        <v>0</v>
      </c>
      <c r="P73" s="20">
        <f t="shared" si="4"/>
        <v>0</v>
      </c>
      <c r="Q73" s="19">
        <f t="shared" si="5"/>
        <v>0</v>
      </c>
      <c r="S73" s="17">
        <v>535</v>
      </c>
      <c r="T73" s="18">
        <v>0</v>
      </c>
      <c r="U73" s="19">
        <v>2</v>
      </c>
      <c r="V73" s="20">
        <f t="shared" si="6"/>
        <v>2.9547281179753601E-4</v>
      </c>
      <c r="W73" s="19">
        <f t="shared" si="7"/>
        <v>60991.760392472388</v>
      </c>
      <c r="Y73" s="17">
        <v>535</v>
      </c>
      <c r="Z73" s="18">
        <v>0</v>
      </c>
      <c r="AA73" s="19">
        <v>1</v>
      </c>
      <c r="AB73" s="20">
        <f t="shared" si="8"/>
        <v>1.3430350893166049E-4</v>
      </c>
      <c r="AC73" s="19">
        <f t="shared" si="9"/>
        <v>21059.928263900314</v>
      </c>
      <c r="AE73" s="17">
        <v>535</v>
      </c>
      <c r="AF73" s="18">
        <v>0</v>
      </c>
      <c r="AG73" s="19">
        <v>0.5</v>
      </c>
      <c r="AH73" s="20">
        <f t="shared" si="10"/>
        <v>2.1206658890891741E-4</v>
      </c>
      <c r="AI73" s="19">
        <f t="shared" si="11"/>
        <v>11937.71985643916</v>
      </c>
    </row>
    <row r="74" spans="1:35" x14ac:dyDescent="0.25">
      <c r="A74" s="13">
        <v>536</v>
      </c>
      <c r="B74" s="14">
        <v>0</v>
      </c>
      <c r="C74" s="15">
        <v>3.5</v>
      </c>
      <c r="D74" s="16">
        <f t="shared" si="0"/>
        <v>3.2346299902054415E-5</v>
      </c>
      <c r="E74" s="15">
        <f t="shared" si="1"/>
        <v>33569.711669964861</v>
      </c>
      <c r="G74" s="13">
        <v>536</v>
      </c>
      <c r="H74" s="14">
        <v>0</v>
      </c>
      <c r="I74" s="15">
        <v>0</v>
      </c>
      <c r="J74" s="16">
        <f t="shared" si="2"/>
        <v>0</v>
      </c>
      <c r="K74" s="15">
        <f t="shared" si="3"/>
        <v>0</v>
      </c>
      <c r="M74" s="13">
        <v>536</v>
      </c>
      <c r="N74" s="14">
        <v>0</v>
      </c>
      <c r="O74" s="15">
        <v>0</v>
      </c>
      <c r="P74" s="16">
        <f t="shared" si="4"/>
        <v>0</v>
      </c>
      <c r="Q74" s="15">
        <f t="shared" si="5"/>
        <v>0</v>
      </c>
      <c r="S74" s="13">
        <v>536</v>
      </c>
      <c r="T74" s="14">
        <v>0</v>
      </c>
      <c r="U74" s="15">
        <v>0</v>
      </c>
      <c r="V74" s="16">
        <f t="shared" si="6"/>
        <v>0</v>
      </c>
      <c r="W74" s="15">
        <f t="shared" si="7"/>
        <v>0</v>
      </c>
      <c r="Y74" s="13">
        <v>536</v>
      </c>
      <c r="Z74" s="14">
        <v>0</v>
      </c>
      <c r="AA74" s="15">
        <v>0</v>
      </c>
      <c r="AB74" s="16">
        <f t="shared" si="8"/>
        <v>0</v>
      </c>
      <c r="AC74" s="15">
        <f t="shared" si="9"/>
        <v>0</v>
      </c>
      <c r="AE74" s="13">
        <v>536</v>
      </c>
      <c r="AF74" s="14">
        <v>0</v>
      </c>
      <c r="AG74" s="15">
        <v>0</v>
      </c>
      <c r="AH74" s="16">
        <f t="shared" si="10"/>
        <v>0</v>
      </c>
      <c r="AI74" s="15">
        <f t="shared" si="11"/>
        <v>0</v>
      </c>
    </row>
    <row r="75" spans="1:35" x14ac:dyDescent="0.25">
      <c r="A75" s="17">
        <v>537</v>
      </c>
      <c r="B75" s="18">
        <v>0</v>
      </c>
      <c r="C75" s="19">
        <v>0</v>
      </c>
      <c r="D75" s="20">
        <f t="shared" si="0"/>
        <v>0</v>
      </c>
      <c r="E75" s="19">
        <f t="shared" si="1"/>
        <v>0</v>
      </c>
      <c r="G75" s="17">
        <v>537</v>
      </c>
      <c r="H75" s="18">
        <v>0</v>
      </c>
      <c r="I75" s="19">
        <v>0</v>
      </c>
      <c r="J75" s="20">
        <f t="shared" si="2"/>
        <v>0</v>
      </c>
      <c r="K75" s="19">
        <f t="shared" si="3"/>
        <v>0</v>
      </c>
      <c r="M75" s="17">
        <v>537</v>
      </c>
      <c r="N75" s="18">
        <v>0</v>
      </c>
      <c r="O75" s="19">
        <v>0</v>
      </c>
      <c r="P75" s="20">
        <f t="shared" si="4"/>
        <v>0</v>
      </c>
      <c r="Q75" s="19">
        <f t="shared" si="5"/>
        <v>0</v>
      </c>
      <c r="S75" s="17">
        <v>537</v>
      </c>
      <c r="T75" s="18">
        <v>0</v>
      </c>
      <c r="U75" s="19">
        <v>0</v>
      </c>
      <c r="V75" s="20">
        <f t="shared" si="6"/>
        <v>0</v>
      </c>
      <c r="W75" s="19">
        <f t="shared" si="7"/>
        <v>0</v>
      </c>
      <c r="Y75" s="17">
        <v>537</v>
      </c>
      <c r="Z75" s="18">
        <v>0</v>
      </c>
      <c r="AA75" s="19">
        <v>1</v>
      </c>
      <c r="AB75" s="20">
        <f t="shared" si="8"/>
        <v>1.3430350893166049E-4</v>
      </c>
      <c r="AC75" s="19">
        <f t="shared" si="9"/>
        <v>21059.928263900314</v>
      </c>
      <c r="AE75" s="17">
        <v>537</v>
      </c>
      <c r="AF75" s="18">
        <v>0</v>
      </c>
      <c r="AG75" s="19">
        <v>0</v>
      </c>
      <c r="AH75" s="20">
        <f t="shared" si="10"/>
        <v>0</v>
      </c>
      <c r="AI75" s="19">
        <f t="shared" si="11"/>
        <v>0</v>
      </c>
    </row>
    <row r="76" spans="1:35" x14ac:dyDescent="0.25">
      <c r="A76" s="13">
        <v>538</v>
      </c>
      <c r="B76" s="14">
        <v>0</v>
      </c>
      <c r="C76" s="15">
        <v>0</v>
      </c>
      <c r="D76" s="16">
        <f t="shared" si="0"/>
        <v>0</v>
      </c>
      <c r="E76" s="15">
        <f t="shared" si="1"/>
        <v>0</v>
      </c>
      <c r="G76" s="13">
        <v>538</v>
      </c>
      <c r="H76" s="14">
        <v>0</v>
      </c>
      <c r="I76" s="15">
        <v>0</v>
      </c>
      <c r="J76" s="16">
        <f t="shared" si="2"/>
        <v>0</v>
      </c>
      <c r="K76" s="15">
        <f t="shared" si="3"/>
        <v>0</v>
      </c>
      <c r="M76" s="13">
        <v>538</v>
      </c>
      <c r="N76" s="14">
        <v>0</v>
      </c>
      <c r="O76" s="15">
        <v>0</v>
      </c>
      <c r="P76" s="16">
        <f t="shared" si="4"/>
        <v>0</v>
      </c>
      <c r="Q76" s="15">
        <f t="shared" si="5"/>
        <v>0</v>
      </c>
      <c r="S76" s="13">
        <v>538</v>
      </c>
      <c r="T76" s="14">
        <v>0</v>
      </c>
      <c r="U76" s="15">
        <v>0</v>
      </c>
      <c r="V76" s="16">
        <f t="shared" si="6"/>
        <v>0</v>
      </c>
      <c r="W76" s="15">
        <f t="shared" si="7"/>
        <v>0</v>
      </c>
      <c r="Y76" s="13">
        <v>538</v>
      </c>
      <c r="Z76" s="14">
        <v>0</v>
      </c>
      <c r="AA76" s="15">
        <v>0</v>
      </c>
      <c r="AB76" s="16">
        <f t="shared" si="8"/>
        <v>0</v>
      </c>
      <c r="AC76" s="15">
        <f t="shared" si="9"/>
        <v>0</v>
      </c>
      <c r="AE76" s="13">
        <v>538</v>
      </c>
      <c r="AF76" s="14">
        <v>0</v>
      </c>
      <c r="AG76" s="15">
        <v>0</v>
      </c>
      <c r="AH76" s="16">
        <f t="shared" si="10"/>
        <v>0</v>
      </c>
      <c r="AI76" s="15">
        <f t="shared" si="11"/>
        <v>0</v>
      </c>
    </row>
    <row r="77" spans="1:35" x14ac:dyDescent="0.25">
      <c r="A77" s="17">
        <v>539</v>
      </c>
      <c r="B77" s="18">
        <v>0</v>
      </c>
      <c r="C77" s="19">
        <v>0</v>
      </c>
      <c r="D77" s="20">
        <f t="shared" si="0"/>
        <v>0</v>
      </c>
      <c r="E77" s="19">
        <f t="shared" si="1"/>
        <v>0</v>
      </c>
      <c r="G77" s="17">
        <v>539</v>
      </c>
      <c r="H77" s="18">
        <v>0</v>
      </c>
      <c r="I77" s="19">
        <v>0</v>
      </c>
      <c r="J77" s="20">
        <f t="shared" si="2"/>
        <v>0</v>
      </c>
      <c r="K77" s="19">
        <f t="shared" si="3"/>
        <v>0</v>
      </c>
      <c r="M77" s="17">
        <v>539</v>
      </c>
      <c r="N77" s="18">
        <v>0</v>
      </c>
      <c r="O77" s="19">
        <v>0</v>
      </c>
      <c r="P77" s="20">
        <f t="shared" si="4"/>
        <v>0</v>
      </c>
      <c r="Q77" s="19">
        <f t="shared" si="5"/>
        <v>0</v>
      </c>
      <c r="S77" s="17">
        <v>539</v>
      </c>
      <c r="T77" s="18">
        <v>0</v>
      </c>
      <c r="U77" s="19">
        <v>0</v>
      </c>
      <c r="V77" s="20">
        <f t="shared" si="6"/>
        <v>0</v>
      </c>
      <c r="W77" s="19">
        <f t="shared" si="7"/>
        <v>0</v>
      </c>
      <c r="Y77" s="17">
        <v>539</v>
      </c>
      <c r="Z77" s="18">
        <v>0</v>
      </c>
      <c r="AA77" s="19">
        <v>0</v>
      </c>
      <c r="AB77" s="20">
        <f t="shared" si="8"/>
        <v>0</v>
      </c>
      <c r="AC77" s="19">
        <f t="shared" si="9"/>
        <v>0</v>
      </c>
      <c r="AE77" s="17">
        <v>539</v>
      </c>
      <c r="AF77" s="18">
        <v>0</v>
      </c>
      <c r="AG77" s="19">
        <v>0</v>
      </c>
      <c r="AH77" s="20">
        <f t="shared" si="10"/>
        <v>0</v>
      </c>
      <c r="AI77" s="19">
        <f t="shared" si="11"/>
        <v>0</v>
      </c>
    </row>
    <row r="78" spans="1:35" x14ac:dyDescent="0.25">
      <c r="A78" s="13">
        <v>540</v>
      </c>
      <c r="B78" s="14">
        <v>0</v>
      </c>
      <c r="C78" s="15">
        <v>0</v>
      </c>
      <c r="D78" s="16">
        <f t="shared" si="0"/>
        <v>0</v>
      </c>
      <c r="E78" s="15">
        <f t="shared" si="1"/>
        <v>0</v>
      </c>
      <c r="G78" s="13">
        <v>540</v>
      </c>
      <c r="H78" s="14">
        <v>0</v>
      </c>
      <c r="I78" s="15">
        <v>0</v>
      </c>
      <c r="J78" s="16">
        <f t="shared" si="2"/>
        <v>0</v>
      </c>
      <c r="K78" s="15">
        <f t="shared" si="3"/>
        <v>0</v>
      </c>
      <c r="M78" s="13">
        <v>540</v>
      </c>
      <c r="N78" s="14">
        <v>0</v>
      </c>
      <c r="O78" s="15">
        <v>0</v>
      </c>
      <c r="P78" s="16">
        <f t="shared" si="4"/>
        <v>0</v>
      </c>
      <c r="Q78" s="15">
        <f t="shared" si="5"/>
        <v>0</v>
      </c>
      <c r="S78" s="13">
        <v>540</v>
      </c>
      <c r="T78" s="14">
        <v>0</v>
      </c>
      <c r="U78" s="15">
        <v>0</v>
      </c>
      <c r="V78" s="16">
        <f t="shared" si="6"/>
        <v>0</v>
      </c>
      <c r="W78" s="15">
        <f t="shared" si="7"/>
        <v>0</v>
      </c>
      <c r="Y78" s="13">
        <v>540</v>
      </c>
      <c r="Z78" s="14">
        <v>0</v>
      </c>
      <c r="AA78" s="15">
        <v>0</v>
      </c>
      <c r="AB78" s="16">
        <f t="shared" si="8"/>
        <v>0</v>
      </c>
      <c r="AC78" s="15">
        <f t="shared" si="9"/>
        <v>0</v>
      </c>
      <c r="AE78" s="13">
        <v>540</v>
      </c>
      <c r="AF78" s="14">
        <v>0</v>
      </c>
      <c r="AG78" s="15">
        <v>0</v>
      </c>
      <c r="AH78" s="16">
        <f t="shared" si="10"/>
        <v>0</v>
      </c>
      <c r="AI78" s="15">
        <f t="shared" si="11"/>
        <v>0</v>
      </c>
    </row>
    <row r="79" spans="1:35" x14ac:dyDescent="0.25">
      <c r="A79" s="21" t="s">
        <v>17</v>
      </c>
      <c r="B79" s="22"/>
      <c r="C79" s="23">
        <f>SUM(C48:C78)</f>
        <v>108204.02984570435</v>
      </c>
      <c r="D79" s="24">
        <f>SUM(D48:D78)</f>
        <v>1.0000000000000002</v>
      </c>
      <c r="E79" s="23">
        <f>SUM(E48:E78)</f>
        <v>1037822309.5567338</v>
      </c>
      <c r="G79" s="21" t="s">
        <v>17</v>
      </c>
      <c r="H79" s="22"/>
      <c r="I79" s="23">
        <f>SUM(I48:I78)</f>
        <v>2730.0066416040099</v>
      </c>
      <c r="J79" s="24">
        <f>SUM(J48:J78)</f>
        <v>1.0000000000000002</v>
      </c>
      <c r="K79" s="23">
        <f>SUM(K48:K78)</f>
        <v>66630081.314620554</v>
      </c>
      <c r="M79" s="21" t="s">
        <v>17</v>
      </c>
      <c r="N79" s="22"/>
      <c r="O79" s="23">
        <f>SUM(O48:O78)</f>
        <v>4186.2959595959601</v>
      </c>
      <c r="P79" s="24">
        <f>SUM(P48:P78)</f>
        <v>0.99999999999999978</v>
      </c>
      <c r="Q79" s="23">
        <f>SUM(Q48:Q78)</f>
        <v>81373457.431700334</v>
      </c>
      <c r="S79" s="21" t="s">
        <v>17</v>
      </c>
      <c r="T79" s="22"/>
      <c r="U79" s="23">
        <f>SUM(U48:U78)</f>
        <v>6768.8122904872916</v>
      </c>
      <c r="V79" s="24">
        <f>SUM(V48:V78)</f>
        <v>0.99999999999999989</v>
      </c>
      <c r="W79" s="23">
        <f>SUM(W48:W78)</f>
        <v>206420888.68151158</v>
      </c>
      <c r="Y79" s="21" t="s">
        <v>17</v>
      </c>
      <c r="Z79" s="22"/>
      <c r="AA79" s="23">
        <f>SUM(AA48:AA78)</f>
        <v>7445.8218400596206</v>
      </c>
      <c r="AB79" s="24">
        <f>SUM(AB48:AB78)</f>
        <v>1.0000000000000002</v>
      </c>
      <c r="AC79" s="23">
        <f>SUM(AC48:AC78)</f>
        <v>156808473.81743789</v>
      </c>
      <c r="AE79" s="21" t="s">
        <v>17</v>
      </c>
      <c r="AF79" s="22"/>
      <c r="AG79" s="23">
        <f>SUM(AG48:AG78)</f>
        <v>2357.75</v>
      </c>
      <c r="AH79" s="24">
        <f>SUM(AH48:AH78)</f>
        <v>1</v>
      </c>
      <c r="AI79" s="23">
        <f>SUM(AI48:AI78)</f>
        <v>56292317.983038887</v>
      </c>
    </row>
    <row r="81" spans="1:35" x14ac:dyDescent="0.25">
      <c r="A81" t="s">
        <v>42</v>
      </c>
      <c r="G81" t="s">
        <v>42</v>
      </c>
      <c r="M81" t="s">
        <v>42</v>
      </c>
      <c r="S81" t="s">
        <v>42</v>
      </c>
      <c r="Y81" t="s">
        <v>42</v>
      </c>
      <c r="AE81" t="s">
        <v>42</v>
      </c>
    </row>
    <row r="82" spans="1:35" x14ac:dyDescent="0.25">
      <c r="A82" s="12" t="s">
        <v>21</v>
      </c>
      <c r="B82" s="12"/>
      <c r="C82" s="12" t="s">
        <v>43</v>
      </c>
      <c r="D82" s="12" t="s">
        <v>25</v>
      </c>
      <c r="E82" s="12" t="s">
        <v>28</v>
      </c>
      <c r="G82" s="12" t="s">
        <v>21</v>
      </c>
      <c r="H82" s="12"/>
      <c r="I82" s="12">
        <v>0.3</v>
      </c>
      <c r="J82" s="12" t="s">
        <v>25</v>
      </c>
      <c r="K82" s="12" t="s">
        <v>28</v>
      </c>
      <c r="M82" s="12" t="s">
        <v>21</v>
      </c>
      <c r="N82" s="12"/>
      <c r="O82" s="12">
        <v>0</v>
      </c>
      <c r="P82" s="12" t="s">
        <v>25</v>
      </c>
      <c r="Q82" s="12" t="s">
        <v>28</v>
      </c>
      <c r="S82" s="12" t="s">
        <v>21</v>
      </c>
      <c r="T82" s="12"/>
      <c r="U82" s="12">
        <v>0</v>
      </c>
      <c r="V82" s="12" t="s">
        <v>25</v>
      </c>
      <c r="W82" s="12" t="s">
        <v>28</v>
      </c>
      <c r="Y82" s="12" t="s">
        <v>21</v>
      </c>
      <c r="Z82" s="12"/>
      <c r="AA82" s="12">
        <v>0</v>
      </c>
      <c r="AB82" s="12" t="s">
        <v>25</v>
      </c>
      <c r="AC82" s="12" t="s">
        <v>28</v>
      </c>
      <c r="AE82" s="12" t="s">
        <v>21</v>
      </c>
      <c r="AF82" s="12"/>
      <c r="AG82" s="12">
        <v>0</v>
      </c>
      <c r="AH82" s="12" t="s">
        <v>25</v>
      </c>
      <c r="AI82" s="12" t="s">
        <v>28</v>
      </c>
    </row>
    <row r="83" spans="1:35" ht="15.75" x14ac:dyDescent="0.3">
      <c r="A83" s="13" t="s">
        <v>23</v>
      </c>
      <c r="B83" s="14">
        <v>365</v>
      </c>
      <c r="C83" s="15">
        <v>0</v>
      </c>
      <c r="D83" s="16">
        <f>C83/C$114</f>
        <v>0</v>
      </c>
      <c r="E83" s="15">
        <f>D83*E$44*D$41</f>
        <v>0</v>
      </c>
      <c r="G83" s="13" t="s">
        <v>23</v>
      </c>
      <c r="H83" s="14">
        <v>365</v>
      </c>
      <c r="I83" s="15">
        <v>0</v>
      </c>
      <c r="J83" s="16">
        <f>I83/I$114</f>
        <v>0</v>
      </c>
      <c r="K83" s="15">
        <f>J83*K$44*J$41</f>
        <v>0</v>
      </c>
      <c r="M83" s="13" t="s">
        <v>23</v>
      </c>
      <c r="N83" s="14">
        <v>365</v>
      </c>
      <c r="O83" s="15">
        <v>0</v>
      </c>
      <c r="P83" s="16">
        <f>O83/O$114</f>
        <v>0</v>
      </c>
      <c r="Q83" s="15">
        <f>P83*Q$44*P$41</f>
        <v>0</v>
      </c>
      <c r="S83" s="13" t="s">
        <v>23</v>
      </c>
      <c r="T83" s="14">
        <v>365</v>
      </c>
      <c r="U83" s="15">
        <v>0</v>
      </c>
      <c r="V83" s="16">
        <f>U83/U$114</f>
        <v>0</v>
      </c>
      <c r="W83" s="15">
        <f>V83*W$44*V$41</f>
        <v>0</v>
      </c>
      <c r="Y83" s="13" t="s">
        <v>23</v>
      </c>
      <c r="Z83" s="14">
        <v>365</v>
      </c>
      <c r="AA83" s="15">
        <v>0</v>
      </c>
      <c r="AB83" s="16">
        <f>AA83/AA$114</f>
        <v>0</v>
      </c>
      <c r="AC83" s="15">
        <f>AB83*AC$44*AB$41</f>
        <v>0</v>
      </c>
      <c r="AE83" s="13" t="s">
        <v>23</v>
      </c>
      <c r="AF83" s="14">
        <v>365</v>
      </c>
      <c r="AG83" s="15">
        <v>0</v>
      </c>
      <c r="AH83" s="16">
        <f>AG83/AG$114</f>
        <v>0</v>
      </c>
      <c r="AI83" s="15">
        <f>AH83*AI$44*AH$41</f>
        <v>0</v>
      </c>
    </row>
    <row r="84" spans="1:35" ht="15.75" x14ac:dyDescent="0.3">
      <c r="A84" s="17" t="s">
        <v>23</v>
      </c>
      <c r="B84" s="18">
        <v>1095</v>
      </c>
      <c r="C84" s="19">
        <v>0</v>
      </c>
      <c r="D84" s="20">
        <f t="shared" ref="D84:D113" si="12">C84/C$114</f>
        <v>0</v>
      </c>
      <c r="E84" s="19">
        <f t="shared" ref="E84:E113" si="13">D84*E$44*D$41</f>
        <v>0</v>
      </c>
      <c r="G84" s="17" t="s">
        <v>23</v>
      </c>
      <c r="H84" s="18">
        <v>1095</v>
      </c>
      <c r="I84" s="19">
        <v>0</v>
      </c>
      <c r="J84" s="20">
        <f t="shared" ref="J84:J113" si="14">I84/I$114</f>
        <v>0</v>
      </c>
      <c r="K84" s="19">
        <f t="shared" ref="K84:K113" si="15">J84*K$44*J$41</f>
        <v>0</v>
      </c>
      <c r="M84" s="17" t="s">
        <v>23</v>
      </c>
      <c r="N84" s="18">
        <v>1095</v>
      </c>
      <c r="O84" s="19">
        <v>0</v>
      </c>
      <c r="P84" s="20">
        <f t="shared" ref="P84:P113" si="16">O84/O$114</f>
        <v>0</v>
      </c>
      <c r="Q84" s="19">
        <f t="shared" ref="Q84:Q113" si="17">P84*Q$44*P$41</f>
        <v>0</v>
      </c>
      <c r="S84" s="17" t="s">
        <v>23</v>
      </c>
      <c r="T84" s="18">
        <v>1095</v>
      </c>
      <c r="U84" s="19">
        <v>0</v>
      </c>
      <c r="V84" s="20">
        <f t="shared" ref="V84:V113" si="18">U84/U$114</f>
        <v>0</v>
      </c>
      <c r="W84" s="19">
        <f t="shared" ref="W84:W113" si="19">V84*W$44*V$41</f>
        <v>0</v>
      </c>
      <c r="Y84" s="17" t="s">
        <v>23</v>
      </c>
      <c r="Z84" s="18">
        <v>1095</v>
      </c>
      <c r="AA84" s="19">
        <v>0</v>
      </c>
      <c r="AB84" s="20">
        <f t="shared" ref="AB84:AB113" si="20">AA84/AA$114</f>
        <v>0</v>
      </c>
      <c r="AC84" s="19">
        <f t="shared" ref="AC84:AC113" si="21">AB84*AC$44*AB$41</f>
        <v>0</v>
      </c>
      <c r="AE84" s="17" t="s">
        <v>23</v>
      </c>
      <c r="AF84" s="18">
        <v>1095</v>
      </c>
      <c r="AG84" s="19">
        <v>0</v>
      </c>
      <c r="AH84" s="20">
        <f t="shared" ref="AH84:AH113" si="22">AG84/AG$114</f>
        <v>0</v>
      </c>
      <c r="AI84" s="19">
        <f t="shared" ref="AI84:AI113" si="23">AH84*AI$44*AH$41</f>
        <v>0</v>
      </c>
    </row>
    <row r="85" spans="1:35" ht="15.75" x14ac:dyDescent="0.3">
      <c r="A85" s="13" t="s">
        <v>23</v>
      </c>
      <c r="B85" s="14">
        <v>3650</v>
      </c>
      <c r="C85" s="15">
        <v>0</v>
      </c>
      <c r="D85" s="16">
        <f t="shared" si="12"/>
        <v>0</v>
      </c>
      <c r="E85" s="15">
        <f t="shared" si="13"/>
        <v>0</v>
      </c>
      <c r="G85" s="13" t="s">
        <v>23</v>
      </c>
      <c r="H85" s="14">
        <v>3650</v>
      </c>
      <c r="I85" s="15">
        <v>0</v>
      </c>
      <c r="J85" s="16">
        <f t="shared" si="14"/>
        <v>0</v>
      </c>
      <c r="K85" s="15">
        <f t="shared" si="15"/>
        <v>0</v>
      </c>
      <c r="M85" s="13" t="s">
        <v>23</v>
      </c>
      <c r="N85" s="14">
        <v>3650</v>
      </c>
      <c r="O85" s="15">
        <v>0</v>
      </c>
      <c r="P85" s="16">
        <f t="shared" si="16"/>
        <v>0</v>
      </c>
      <c r="Q85" s="15">
        <f t="shared" si="17"/>
        <v>0</v>
      </c>
      <c r="S85" s="13" t="s">
        <v>23</v>
      </c>
      <c r="T85" s="14">
        <v>3650</v>
      </c>
      <c r="U85" s="15">
        <v>0</v>
      </c>
      <c r="V85" s="16">
        <f t="shared" si="18"/>
        <v>0</v>
      </c>
      <c r="W85" s="15">
        <f t="shared" si="19"/>
        <v>0</v>
      </c>
      <c r="Y85" s="13" t="s">
        <v>23</v>
      </c>
      <c r="Z85" s="14">
        <v>3650</v>
      </c>
      <c r="AA85" s="15">
        <v>0</v>
      </c>
      <c r="AB85" s="16">
        <f t="shared" si="20"/>
        <v>0</v>
      </c>
      <c r="AC85" s="15">
        <f t="shared" si="21"/>
        <v>0</v>
      </c>
      <c r="AE85" s="13" t="s">
        <v>23</v>
      </c>
      <c r="AF85" s="14">
        <v>3650</v>
      </c>
      <c r="AG85" s="15">
        <v>0</v>
      </c>
      <c r="AH85" s="16">
        <f t="shared" si="22"/>
        <v>0</v>
      </c>
      <c r="AI85" s="15">
        <f t="shared" si="23"/>
        <v>0</v>
      </c>
    </row>
    <row r="86" spans="1:35" ht="15.75" x14ac:dyDescent="0.3">
      <c r="A86" s="17" t="s">
        <v>23</v>
      </c>
      <c r="B86" s="18">
        <v>10950</v>
      </c>
      <c r="C86" s="19">
        <v>0</v>
      </c>
      <c r="D86" s="20">
        <f t="shared" si="12"/>
        <v>0</v>
      </c>
      <c r="E86" s="19">
        <f t="shared" si="13"/>
        <v>0</v>
      </c>
      <c r="G86" s="17" t="s">
        <v>23</v>
      </c>
      <c r="H86" s="18">
        <v>10950</v>
      </c>
      <c r="I86" s="19">
        <v>0</v>
      </c>
      <c r="J86" s="20">
        <f t="shared" si="14"/>
        <v>0</v>
      </c>
      <c r="K86" s="19">
        <f t="shared" si="15"/>
        <v>0</v>
      </c>
      <c r="M86" s="17" t="s">
        <v>23</v>
      </c>
      <c r="N86" s="18">
        <v>10950</v>
      </c>
      <c r="O86" s="19">
        <v>0</v>
      </c>
      <c r="P86" s="20">
        <f t="shared" si="16"/>
        <v>0</v>
      </c>
      <c r="Q86" s="19">
        <f t="shared" si="17"/>
        <v>0</v>
      </c>
      <c r="S86" s="17" t="s">
        <v>23</v>
      </c>
      <c r="T86" s="18">
        <v>10950</v>
      </c>
      <c r="U86" s="19">
        <v>0</v>
      </c>
      <c r="V86" s="20">
        <f t="shared" si="18"/>
        <v>0</v>
      </c>
      <c r="W86" s="19">
        <f t="shared" si="19"/>
        <v>0</v>
      </c>
      <c r="Y86" s="17" t="s">
        <v>23</v>
      </c>
      <c r="Z86" s="18">
        <v>10950</v>
      </c>
      <c r="AA86" s="19">
        <v>0</v>
      </c>
      <c r="AB86" s="20">
        <f t="shared" si="20"/>
        <v>0</v>
      </c>
      <c r="AC86" s="19">
        <f t="shared" si="21"/>
        <v>0</v>
      </c>
      <c r="AE86" s="17" t="s">
        <v>23</v>
      </c>
      <c r="AF86" s="18">
        <v>10950</v>
      </c>
      <c r="AG86" s="19">
        <v>0</v>
      </c>
      <c r="AH86" s="20">
        <f t="shared" si="22"/>
        <v>0</v>
      </c>
      <c r="AI86" s="19">
        <f t="shared" si="23"/>
        <v>0</v>
      </c>
    </row>
    <row r="87" spans="1:35" ht="15.75" x14ac:dyDescent="0.3">
      <c r="A87" s="13" t="s">
        <v>23</v>
      </c>
      <c r="B87" s="14">
        <v>36500</v>
      </c>
      <c r="C87" s="15">
        <v>0</v>
      </c>
      <c r="D87" s="16">
        <f t="shared" si="12"/>
        <v>0</v>
      </c>
      <c r="E87" s="15">
        <f t="shared" si="13"/>
        <v>0</v>
      </c>
      <c r="G87" s="13" t="s">
        <v>23</v>
      </c>
      <c r="H87" s="14">
        <v>36500</v>
      </c>
      <c r="I87" s="15">
        <v>0</v>
      </c>
      <c r="J87" s="16">
        <f t="shared" si="14"/>
        <v>0</v>
      </c>
      <c r="K87" s="15">
        <f t="shared" si="15"/>
        <v>0</v>
      </c>
      <c r="M87" s="13" t="s">
        <v>23</v>
      </c>
      <c r="N87" s="14">
        <v>36500</v>
      </c>
      <c r="O87" s="15">
        <v>0</v>
      </c>
      <c r="P87" s="16">
        <f t="shared" si="16"/>
        <v>0</v>
      </c>
      <c r="Q87" s="15">
        <f t="shared" si="17"/>
        <v>0</v>
      </c>
      <c r="S87" s="13" t="s">
        <v>23</v>
      </c>
      <c r="T87" s="14">
        <v>36500</v>
      </c>
      <c r="U87" s="15">
        <v>0</v>
      </c>
      <c r="V87" s="16">
        <f t="shared" si="18"/>
        <v>0</v>
      </c>
      <c r="W87" s="15">
        <f t="shared" si="19"/>
        <v>0</v>
      </c>
      <c r="Y87" s="13" t="s">
        <v>23</v>
      </c>
      <c r="Z87" s="14">
        <v>36500</v>
      </c>
      <c r="AA87" s="15">
        <v>0</v>
      </c>
      <c r="AB87" s="16">
        <f t="shared" si="20"/>
        <v>0</v>
      </c>
      <c r="AC87" s="15">
        <f t="shared" si="21"/>
        <v>0</v>
      </c>
      <c r="AE87" s="13" t="s">
        <v>23</v>
      </c>
      <c r="AF87" s="14">
        <v>36500</v>
      </c>
      <c r="AG87" s="15">
        <v>0</v>
      </c>
      <c r="AH87" s="16">
        <f t="shared" si="22"/>
        <v>0</v>
      </c>
      <c r="AI87" s="15">
        <f t="shared" si="23"/>
        <v>0</v>
      </c>
    </row>
    <row r="88" spans="1:35" ht="15.75" x14ac:dyDescent="0.3">
      <c r="A88" s="17" t="s">
        <v>23</v>
      </c>
      <c r="B88" s="18">
        <v>109500</v>
      </c>
      <c r="C88" s="19">
        <v>3870555.3530596048</v>
      </c>
      <c r="D88" s="20">
        <f t="shared" si="12"/>
        <v>0.18865485175570465</v>
      </c>
      <c r="E88" s="19">
        <f t="shared" si="13"/>
        <v>95267275.304326311</v>
      </c>
      <c r="G88" s="17" t="s">
        <v>23</v>
      </c>
      <c r="H88" s="18">
        <v>109500</v>
      </c>
      <c r="I88" s="19">
        <v>51251.559405110449</v>
      </c>
      <c r="J88" s="20">
        <f t="shared" si="14"/>
        <v>4.4605192406452422E-2</v>
      </c>
      <c r="K88" s="19">
        <f t="shared" si="15"/>
        <v>2240297.1243681186</v>
      </c>
      <c r="M88" s="17" t="s">
        <v>23</v>
      </c>
      <c r="N88" s="18">
        <v>109500</v>
      </c>
      <c r="O88" s="19">
        <v>128866.76085092491</v>
      </c>
      <c r="P88" s="20">
        <f t="shared" si="16"/>
        <v>2.5971973698318277E-2</v>
      </c>
      <c r="Q88" s="19">
        <f t="shared" si="17"/>
        <v>1955582.8019408514</v>
      </c>
      <c r="S88" s="17" t="s">
        <v>23</v>
      </c>
      <c r="T88" s="18">
        <v>109500</v>
      </c>
      <c r="U88" s="19">
        <v>340522.45252476481</v>
      </c>
      <c r="V88" s="20">
        <f t="shared" si="18"/>
        <v>0.13594939201180922</v>
      </c>
      <c r="W88" s="19">
        <f t="shared" si="19"/>
        <v>15432857.258595927</v>
      </c>
      <c r="Y88" s="17" t="s">
        <v>23</v>
      </c>
      <c r="Z88" s="18">
        <v>109500</v>
      </c>
      <c r="AA88" s="19">
        <v>400479.77105511999</v>
      </c>
      <c r="AB88" s="20">
        <f t="shared" si="20"/>
        <v>0.1429939614423513</v>
      </c>
      <c r="AC88" s="19">
        <f t="shared" si="21"/>
        <v>16502987.838630382</v>
      </c>
      <c r="AE88" s="17" t="s">
        <v>23</v>
      </c>
      <c r="AF88" s="18">
        <v>109500</v>
      </c>
      <c r="AG88" s="19">
        <v>98616.190295122971</v>
      </c>
      <c r="AH88" s="20">
        <f t="shared" si="22"/>
        <v>4.0773394182425052E-2</v>
      </c>
      <c r="AI88" s="19">
        <f t="shared" si="23"/>
        <v>2844029.3742361427</v>
      </c>
    </row>
    <row r="89" spans="1:35" ht="15.75" x14ac:dyDescent="0.3">
      <c r="A89" s="13" t="s">
        <v>23</v>
      </c>
      <c r="B89" s="14">
        <v>365000</v>
      </c>
      <c r="C89" s="15">
        <v>2814695.1260723211</v>
      </c>
      <c r="D89" s="16">
        <f t="shared" si="12"/>
        <v>0.13719113752679638</v>
      </c>
      <c r="E89" s="15">
        <f t="shared" si="13"/>
        <v>69279033.888847709</v>
      </c>
      <c r="G89" s="13" t="s">
        <v>23</v>
      </c>
      <c r="H89" s="14">
        <v>365000</v>
      </c>
      <c r="I89" s="15">
        <v>42045.877247093493</v>
      </c>
      <c r="J89" s="16">
        <f t="shared" si="14"/>
        <v>3.6593314745417813E-2</v>
      </c>
      <c r="K89" s="15">
        <f t="shared" si="15"/>
        <v>1837900.3289177183</v>
      </c>
      <c r="M89" s="13" t="s">
        <v>23</v>
      </c>
      <c r="N89" s="14">
        <v>365000</v>
      </c>
      <c r="O89" s="15">
        <v>80367.966963434883</v>
      </c>
      <c r="P89" s="16">
        <f t="shared" si="16"/>
        <v>1.6197464034781485E-2</v>
      </c>
      <c r="Q89" s="15">
        <f t="shared" si="17"/>
        <v>1219602.4248832953</v>
      </c>
      <c r="S89" s="13" t="s">
        <v>23</v>
      </c>
      <c r="T89" s="14">
        <v>365000</v>
      </c>
      <c r="U89" s="15">
        <v>217810.31646647022</v>
      </c>
      <c r="V89" s="16">
        <f t="shared" si="18"/>
        <v>8.6958084196703256E-2</v>
      </c>
      <c r="W89" s="15">
        <f t="shared" si="19"/>
        <v>9871406.4184421953</v>
      </c>
      <c r="Y89" s="13" t="s">
        <v>23</v>
      </c>
      <c r="Z89" s="14">
        <v>365000</v>
      </c>
      <c r="AA89" s="15">
        <v>277338.39259542781</v>
      </c>
      <c r="AB89" s="16">
        <f t="shared" si="20"/>
        <v>9.9025514604122178E-2</v>
      </c>
      <c r="AC89" s="15">
        <f t="shared" si="21"/>
        <v>11428572.554686414</v>
      </c>
      <c r="AE89" s="13" t="s">
        <v>23</v>
      </c>
      <c r="AF89" s="14">
        <v>365000</v>
      </c>
      <c r="AG89" s="15">
        <v>60209.653567761277</v>
      </c>
      <c r="AH89" s="16">
        <f t="shared" si="22"/>
        <v>2.4894005042770288E-2</v>
      </c>
      <c r="AI89" s="15">
        <f t="shared" si="23"/>
        <v>1736408.8274637351</v>
      </c>
    </row>
    <row r="90" spans="1:35" ht="15.75" x14ac:dyDescent="0.3">
      <c r="A90" s="17" t="s">
        <v>23</v>
      </c>
      <c r="B90" s="18">
        <v>1095000</v>
      </c>
      <c r="C90" s="19">
        <v>1269097.6000246622</v>
      </c>
      <c r="D90" s="20">
        <f t="shared" si="12"/>
        <v>6.185712326964006E-2</v>
      </c>
      <c r="E90" s="19">
        <f t="shared" si="13"/>
        <v>31236724.299534239</v>
      </c>
      <c r="G90" s="17" t="s">
        <v>23</v>
      </c>
      <c r="H90" s="18">
        <v>1095000</v>
      </c>
      <c r="I90" s="19">
        <v>16241.0637706092</v>
      </c>
      <c r="J90" s="20">
        <f t="shared" si="14"/>
        <v>1.4134902094340008E-2</v>
      </c>
      <c r="K90" s="19">
        <f t="shared" si="15"/>
        <v>709925.8809742087</v>
      </c>
      <c r="M90" s="17" t="s">
        <v>23</v>
      </c>
      <c r="N90" s="18">
        <v>1095000</v>
      </c>
      <c r="O90" s="19">
        <v>21418.553808951168</v>
      </c>
      <c r="P90" s="20">
        <f t="shared" si="16"/>
        <v>4.3167230440874539E-3</v>
      </c>
      <c r="Q90" s="19">
        <f t="shared" si="17"/>
        <v>325031.49139973894</v>
      </c>
      <c r="S90" s="17" t="s">
        <v>23</v>
      </c>
      <c r="T90" s="18">
        <v>1095000</v>
      </c>
      <c r="U90" s="19">
        <v>50589.208232604964</v>
      </c>
      <c r="V90" s="20">
        <f t="shared" si="18"/>
        <v>2.0197117842269977E-2</v>
      </c>
      <c r="W90" s="19">
        <f t="shared" si="19"/>
        <v>2292759.3281749859</v>
      </c>
      <c r="Y90" s="17" t="s">
        <v>23</v>
      </c>
      <c r="Z90" s="18">
        <v>1095000</v>
      </c>
      <c r="AA90" s="19">
        <v>97406.771647759844</v>
      </c>
      <c r="AB90" s="20">
        <f t="shared" si="20"/>
        <v>3.4779734598146858E-2</v>
      </c>
      <c r="AC90" s="19">
        <f t="shared" si="21"/>
        <v>4013942.4862035769</v>
      </c>
      <c r="AE90" s="17" t="s">
        <v>23</v>
      </c>
      <c r="AF90" s="18">
        <v>1095000</v>
      </c>
      <c r="AG90" s="19">
        <v>9171.4191761350939</v>
      </c>
      <c r="AH90" s="20">
        <f t="shared" si="22"/>
        <v>3.7919725773395826E-3</v>
      </c>
      <c r="AI90" s="19">
        <f t="shared" si="23"/>
        <v>264498.00445851142</v>
      </c>
    </row>
    <row r="91" spans="1:35" ht="15.75" x14ac:dyDescent="0.3">
      <c r="A91" s="13" t="s">
        <v>23</v>
      </c>
      <c r="B91" s="14">
        <v>3650000</v>
      </c>
      <c r="C91" s="15">
        <v>486997.07981781306</v>
      </c>
      <c r="D91" s="16">
        <f t="shared" si="12"/>
        <v>2.3736738921939341E-2</v>
      </c>
      <c r="E91" s="15">
        <f t="shared" si="13"/>
        <v>11986622.239811722</v>
      </c>
      <c r="G91" s="13" t="s">
        <v>23</v>
      </c>
      <c r="H91" s="14">
        <v>3650000</v>
      </c>
      <c r="I91" s="15">
        <v>17464.619185678399</v>
      </c>
      <c r="J91" s="16">
        <f t="shared" si="14"/>
        <v>1.5199785296775334E-2</v>
      </c>
      <c r="K91" s="15">
        <f t="shared" si="15"/>
        <v>763409.67170568136</v>
      </c>
      <c r="M91" s="13" t="s">
        <v>23</v>
      </c>
      <c r="N91" s="14">
        <v>3650000</v>
      </c>
      <c r="O91" s="15">
        <v>27723.083165216427</v>
      </c>
      <c r="P91" s="16">
        <f t="shared" si="16"/>
        <v>5.5873460467918907E-3</v>
      </c>
      <c r="Q91" s="15">
        <f t="shared" si="17"/>
        <v>420704.17768465285</v>
      </c>
      <c r="S91" s="13" t="s">
        <v>23</v>
      </c>
      <c r="T91" s="14">
        <v>3650000</v>
      </c>
      <c r="U91" s="15">
        <v>23560.179166209145</v>
      </c>
      <c r="V91" s="16">
        <f t="shared" si="18"/>
        <v>9.4061111377156167E-3</v>
      </c>
      <c r="W91" s="15">
        <f t="shared" si="19"/>
        <v>1067773.5913246663</v>
      </c>
      <c r="Y91" s="13" t="s">
        <v>23</v>
      </c>
      <c r="Z91" s="14">
        <v>3650000</v>
      </c>
      <c r="AA91" s="15">
        <v>2493.3500425776124</v>
      </c>
      <c r="AB91" s="16">
        <f t="shared" si="20"/>
        <v>8.9026718855559012E-4</v>
      </c>
      <c r="AC91" s="15">
        <f t="shared" si="21"/>
        <v>102746.07709072906</v>
      </c>
      <c r="AE91" s="13" t="s">
        <v>23</v>
      </c>
      <c r="AF91" s="14">
        <v>3650000</v>
      </c>
      <c r="AG91" s="15">
        <v>0</v>
      </c>
      <c r="AH91" s="16">
        <f t="shared" si="22"/>
        <v>0</v>
      </c>
      <c r="AI91" s="15">
        <f t="shared" si="23"/>
        <v>0</v>
      </c>
    </row>
    <row r="92" spans="1:35" ht="15.75" x14ac:dyDescent="0.3">
      <c r="A92" s="17" t="s">
        <v>23</v>
      </c>
      <c r="B92" s="18">
        <v>10950000</v>
      </c>
      <c r="C92" s="19">
        <v>188954.82883859382</v>
      </c>
      <c r="D92" s="20">
        <f t="shared" si="12"/>
        <v>9.2098528431820391E-3</v>
      </c>
      <c r="E92" s="19">
        <f t="shared" si="13"/>
        <v>4650808.4905228233</v>
      </c>
      <c r="G92" s="17" t="s">
        <v>23</v>
      </c>
      <c r="H92" s="18">
        <v>10950000</v>
      </c>
      <c r="I92" s="19">
        <v>42629.885741263963</v>
      </c>
      <c r="J92" s="20">
        <f t="shared" si="14"/>
        <v>3.7101588279956917E-2</v>
      </c>
      <c r="K92" s="19">
        <f t="shared" si="15"/>
        <v>1863428.3824107829</v>
      </c>
      <c r="M92" s="17" t="s">
        <v>23</v>
      </c>
      <c r="N92" s="18">
        <v>10950000</v>
      </c>
      <c r="O92" s="19">
        <v>0</v>
      </c>
      <c r="P92" s="20">
        <f t="shared" si="16"/>
        <v>0</v>
      </c>
      <c r="Q92" s="19">
        <f t="shared" si="17"/>
        <v>0</v>
      </c>
      <c r="S92" s="17" t="s">
        <v>23</v>
      </c>
      <c r="T92" s="18">
        <v>10950000</v>
      </c>
      <c r="U92" s="19">
        <v>0</v>
      </c>
      <c r="V92" s="20">
        <f t="shared" si="18"/>
        <v>0</v>
      </c>
      <c r="W92" s="19">
        <f t="shared" si="19"/>
        <v>0</v>
      </c>
      <c r="Y92" s="17" t="s">
        <v>23</v>
      </c>
      <c r="Z92" s="18">
        <v>10950000</v>
      </c>
      <c r="AA92" s="19">
        <v>0</v>
      </c>
      <c r="AB92" s="20">
        <f t="shared" si="20"/>
        <v>0</v>
      </c>
      <c r="AC92" s="19">
        <f t="shared" si="21"/>
        <v>0</v>
      </c>
      <c r="AE92" s="17" t="s">
        <v>23</v>
      </c>
      <c r="AF92" s="18">
        <v>10950000</v>
      </c>
      <c r="AG92" s="19">
        <v>0</v>
      </c>
      <c r="AH92" s="20">
        <f t="shared" si="22"/>
        <v>0</v>
      </c>
      <c r="AI92" s="19">
        <f t="shared" si="23"/>
        <v>0</v>
      </c>
    </row>
    <row r="93" spans="1:35" ht="15.75" x14ac:dyDescent="0.3">
      <c r="A93" s="13" t="s">
        <v>24</v>
      </c>
      <c r="B93" s="14">
        <v>0</v>
      </c>
      <c r="C93" s="15">
        <v>2507183.978127752</v>
      </c>
      <c r="D93" s="16">
        <f t="shared" si="12"/>
        <v>0.12220272766389371</v>
      </c>
      <c r="E93" s="15">
        <f t="shared" si="13"/>
        <v>61710159.00704892</v>
      </c>
      <c r="G93" s="13" t="s">
        <v>24</v>
      </c>
      <c r="H93" s="14">
        <v>0</v>
      </c>
      <c r="I93" s="15">
        <v>81266.328901173212</v>
      </c>
      <c r="J93" s="16">
        <f t="shared" si="14"/>
        <v>7.0727608659677713E-2</v>
      </c>
      <c r="K93" s="15">
        <f t="shared" si="15"/>
        <v>3552296.2629523086</v>
      </c>
      <c r="M93" s="13" t="s">
        <v>24</v>
      </c>
      <c r="N93" s="14">
        <v>0</v>
      </c>
      <c r="O93" s="15">
        <v>219381.19706008182</v>
      </c>
      <c r="P93" s="16">
        <f t="shared" si="16"/>
        <v>4.4214370271487502E-2</v>
      </c>
      <c r="Q93" s="15">
        <f t="shared" si="17"/>
        <v>3329160.2365654842</v>
      </c>
      <c r="S93" s="13" t="s">
        <v>24</v>
      </c>
      <c r="T93" s="14">
        <v>0</v>
      </c>
      <c r="U93" s="15">
        <v>464616.37936099619</v>
      </c>
      <c r="V93" s="16">
        <f t="shared" si="18"/>
        <v>0.1854923627635445</v>
      </c>
      <c r="W93" s="15">
        <f t="shared" si="19"/>
        <v>21056932.397614624</v>
      </c>
      <c r="Y93" s="13" t="s">
        <v>24</v>
      </c>
      <c r="Z93" s="14">
        <v>0</v>
      </c>
      <c r="AA93" s="15">
        <v>394127.16153286718</v>
      </c>
      <c r="AB93" s="16">
        <f t="shared" si="20"/>
        <v>0.14072572003108086</v>
      </c>
      <c r="AC93" s="15">
        <f t="shared" si="21"/>
        <v>16241209.228906605</v>
      </c>
      <c r="AE93" s="13" t="s">
        <v>24</v>
      </c>
      <c r="AF93" s="14">
        <v>0</v>
      </c>
      <c r="AG93" s="15">
        <v>126153.27842506357</v>
      </c>
      <c r="AH93" s="16">
        <f t="shared" si="22"/>
        <v>5.2158751349419295E-2</v>
      </c>
      <c r="AI93" s="15">
        <f t="shared" si="23"/>
        <v>3638181.8079096386</v>
      </c>
    </row>
    <row r="94" spans="1:35" x14ac:dyDescent="0.25">
      <c r="A94" s="17">
        <v>303</v>
      </c>
      <c r="B94" s="18">
        <v>0</v>
      </c>
      <c r="C94" s="19">
        <v>23209.897077048568</v>
      </c>
      <c r="D94" s="20">
        <f t="shared" si="12"/>
        <v>1.1312742727925356E-3</v>
      </c>
      <c r="E94" s="19">
        <f t="shared" si="13"/>
        <v>571272.9706543003</v>
      </c>
      <c r="G94" s="17">
        <v>303</v>
      </c>
      <c r="H94" s="18">
        <v>0</v>
      </c>
      <c r="I94" s="19">
        <v>0</v>
      </c>
      <c r="J94" s="20">
        <f t="shared" si="14"/>
        <v>0</v>
      </c>
      <c r="K94" s="19">
        <f t="shared" si="15"/>
        <v>0</v>
      </c>
      <c r="M94" s="17">
        <v>303</v>
      </c>
      <c r="N94" s="18">
        <v>0</v>
      </c>
      <c r="O94" s="19">
        <v>6361.3256272118369</v>
      </c>
      <c r="P94" s="20">
        <f t="shared" si="16"/>
        <v>1.2820697966290043E-3</v>
      </c>
      <c r="Q94" s="19">
        <f t="shared" si="17"/>
        <v>96534.582789055799</v>
      </c>
      <c r="S94" s="17">
        <v>303</v>
      </c>
      <c r="T94" s="18">
        <v>0</v>
      </c>
      <c r="U94" s="19">
        <v>9758.545517441853</v>
      </c>
      <c r="V94" s="20">
        <f t="shared" si="18"/>
        <v>3.8959790174755153E-3</v>
      </c>
      <c r="W94" s="19">
        <f t="shared" si="19"/>
        <v>442268.16442078387</v>
      </c>
      <c r="Y94" s="17">
        <v>303</v>
      </c>
      <c r="Z94" s="18">
        <v>0</v>
      </c>
      <c r="AA94" s="19">
        <v>6640.3440599101432</v>
      </c>
      <c r="AB94" s="20">
        <f t="shared" si="20"/>
        <v>2.370978938499366E-3</v>
      </c>
      <c r="AC94" s="19">
        <f t="shared" si="21"/>
        <v>273635.58707672101</v>
      </c>
      <c r="AE94" s="17">
        <v>303</v>
      </c>
      <c r="AF94" s="18">
        <v>0</v>
      </c>
      <c r="AG94" s="19">
        <v>4157.731289363307</v>
      </c>
      <c r="AH94" s="20">
        <f t="shared" si="22"/>
        <v>1.7190363596330924E-3</v>
      </c>
      <c r="AI94" s="19">
        <f t="shared" si="23"/>
        <v>119906.37522847753</v>
      </c>
    </row>
    <row r="95" spans="1:35" x14ac:dyDescent="0.25">
      <c r="A95" s="13">
        <v>304</v>
      </c>
      <c r="B95" s="14">
        <v>0</v>
      </c>
      <c r="C95" s="15">
        <v>112164.23419646792</v>
      </c>
      <c r="D95" s="16">
        <f t="shared" si="12"/>
        <v>5.4670002220482215E-3</v>
      </c>
      <c r="E95" s="15">
        <f t="shared" si="13"/>
        <v>2760735.8644405073</v>
      </c>
      <c r="G95" s="13">
        <v>304</v>
      </c>
      <c r="H95" s="14">
        <v>0</v>
      </c>
      <c r="I95" s="15">
        <v>0</v>
      </c>
      <c r="J95" s="16">
        <f t="shared" si="14"/>
        <v>0</v>
      </c>
      <c r="K95" s="15">
        <f t="shared" si="15"/>
        <v>0</v>
      </c>
      <c r="M95" s="13">
        <v>304</v>
      </c>
      <c r="N95" s="14">
        <v>0</v>
      </c>
      <c r="O95" s="15">
        <v>12886.135103623472</v>
      </c>
      <c r="P95" s="16">
        <f t="shared" si="16"/>
        <v>2.5970883397266873E-3</v>
      </c>
      <c r="Q95" s="15">
        <f t="shared" si="17"/>
        <v>195550.07067558708</v>
      </c>
      <c r="S95" s="13">
        <v>304</v>
      </c>
      <c r="T95" s="14">
        <v>0</v>
      </c>
      <c r="U95" s="15">
        <v>51249.465157419327</v>
      </c>
      <c r="V95" s="16">
        <f t="shared" si="18"/>
        <v>2.0460717281409958E-2</v>
      </c>
      <c r="W95" s="15">
        <f t="shared" si="19"/>
        <v>2322682.9082476343</v>
      </c>
      <c r="Y95" s="13">
        <v>304</v>
      </c>
      <c r="Z95" s="14">
        <v>0</v>
      </c>
      <c r="AA95" s="15">
        <v>33705.837792496801</v>
      </c>
      <c r="AB95" s="16">
        <f t="shared" si="20"/>
        <v>1.2034893190695197E-2</v>
      </c>
      <c r="AC95" s="15">
        <f t="shared" si="21"/>
        <v>1388951.6309772963</v>
      </c>
      <c r="AE95" s="13">
        <v>304</v>
      </c>
      <c r="AF95" s="14">
        <v>0</v>
      </c>
      <c r="AG95" s="15">
        <v>0</v>
      </c>
      <c r="AH95" s="16">
        <f t="shared" si="22"/>
        <v>0</v>
      </c>
      <c r="AI95" s="15">
        <f t="shared" si="23"/>
        <v>0</v>
      </c>
    </row>
    <row r="96" spans="1:35" x14ac:dyDescent="0.25">
      <c r="A96" s="17">
        <v>305</v>
      </c>
      <c r="B96" s="18">
        <v>0</v>
      </c>
      <c r="C96" s="19">
        <v>222805.77635337779</v>
      </c>
      <c r="D96" s="20">
        <f t="shared" si="12"/>
        <v>1.0859782866826727E-2</v>
      </c>
      <c r="E96" s="19">
        <f t="shared" si="13"/>
        <v>5483993.1997026075</v>
      </c>
      <c r="G96" s="17">
        <v>305</v>
      </c>
      <c r="H96" s="18">
        <v>0</v>
      </c>
      <c r="I96" s="19">
        <v>0</v>
      </c>
      <c r="J96" s="20">
        <f t="shared" si="14"/>
        <v>0</v>
      </c>
      <c r="K96" s="19">
        <f t="shared" si="15"/>
        <v>0</v>
      </c>
      <c r="M96" s="17">
        <v>305</v>
      </c>
      <c r="N96" s="18">
        <v>0</v>
      </c>
      <c r="O96" s="19">
        <v>7173.3119969692707</v>
      </c>
      <c r="P96" s="20">
        <f t="shared" si="16"/>
        <v>1.4457185800661001E-3</v>
      </c>
      <c r="Q96" s="19">
        <f t="shared" si="17"/>
        <v>108856.66312709532</v>
      </c>
      <c r="S96" s="17">
        <v>305</v>
      </c>
      <c r="T96" s="18">
        <v>0</v>
      </c>
      <c r="U96" s="19">
        <v>85377.086509395042</v>
      </c>
      <c r="V96" s="20">
        <f t="shared" si="18"/>
        <v>3.4085749461256941E-2</v>
      </c>
      <c r="W96" s="19">
        <f t="shared" si="19"/>
        <v>3869384.7629870018</v>
      </c>
      <c r="Y96" s="17">
        <v>305</v>
      </c>
      <c r="Z96" s="18">
        <v>0</v>
      </c>
      <c r="AA96" s="19">
        <v>15307.476862924086</v>
      </c>
      <c r="AB96" s="20">
        <f t="shared" si="20"/>
        <v>5.4656362556084904E-3</v>
      </c>
      <c r="AC96" s="19">
        <f t="shared" si="21"/>
        <v>630791.1729059167</v>
      </c>
      <c r="AE96" s="17">
        <v>305</v>
      </c>
      <c r="AF96" s="18">
        <v>0</v>
      </c>
      <c r="AG96" s="19">
        <v>5319.4186224624145</v>
      </c>
      <c r="AH96" s="20">
        <f t="shared" si="22"/>
        <v>2.1993422344334748E-3</v>
      </c>
      <c r="AI96" s="19">
        <f t="shared" si="23"/>
        <v>153408.71281751434</v>
      </c>
    </row>
    <row r="97" spans="1:35" x14ac:dyDescent="0.25">
      <c r="A97" s="13">
        <v>406</v>
      </c>
      <c r="B97" s="14">
        <v>0</v>
      </c>
      <c r="C97" s="15">
        <v>975744</v>
      </c>
      <c r="D97" s="16">
        <f t="shared" si="12"/>
        <v>4.7558766864296935E-2</v>
      </c>
      <c r="E97" s="15">
        <f t="shared" si="13"/>
        <v>24016313.886601344</v>
      </c>
      <c r="G97" s="13">
        <v>406</v>
      </c>
      <c r="H97" s="14">
        <v>0</v>
      </c>
      <c r="I97" s="15">
        <v>0</v>
      </c>
      <c r="J97" s="16">
        <f t="shared" si="14"/>
        <v>0</v>
      </c>
      <c r="K97" s="15">
        <f t="shared" si="15"/>
        <v>0</v>
      </c>
      <c r="M97" s="13">
        <v>406</v>
      </c>
      <c r="N97" s="14">
        <v>0</v>
      </c>
      <c r="O97" s="15">
        <v>100800</v>
      </c>
      <c r="P97" s="16">
        <f t="shared" si="16"/>
        <v>2.0315362406128891E-2</v>
      </c>
      <c r="Q97" s="15">
        <f t="shared" si="17"/>
        <v>1529663.2361518925</v>
      </c>
      <c r="S97" s="13">
        <v>406</v>
      </c>
      <c r="T97" s="14">
        <v>0</v>
      </c>
      <c r="U97" s="15">
        <v>428832</v>
      </c>
      <c r="V97" s="16">
        <f t="shared" si="18"/>
        <v>0.17120589036920639</v>
      </c>
      <c r="W97" s="15">
        <f t="shared" si="19"/>
        <v>19435144.422486797</v>
      </c>
      <c r="Y97" s="13">
        <v>406</v>
      </c>
      <c r="Z97" s="14">
        <v>0</v>
      </c>
      <c r="AA97" s="15">
        <v>161330</v>
      </c>
      <c r="AB97" s="16">
        <f t="shared" si="20"/>
        <v>5.7603947731780458E-2</v>
      </c>
      <c r="AC97" s="15">
        <f t="shared" si="21"/>
        <v>6648093.6627378287</v>
      </c>
      <c r="AE97" s="13">
        <v>406</v>
      </c>
      <c r="AF97" s="14">
        <v>0</v>
      </c>
      <c r="AG97" s="15">
        <v>57720</v>
      </c>
      <c r="AH97" s="16">
        <f t="shared" si="22"/>
        <v>2.3864644387159645E-2</v>
      </c>
      <c r="AI97" s="15">
        <f t="shared" si="23"/>
        <v>1664608.7725519093</v>
      </c>
    </row>
    <row r="98" spans="1:35" x14ac:dyDescent="0.25">
      <c r="A98" s="17">
        <v>407</v>
      </c>
      <c r="B98" s="18">
        <v>0</v>
      </c>
      <c r="C98" s="19">
        <v>1740432</v>
      </c>
      <c r="D98" s="20">
        <f t="shared" si="12"/>
        <v>8.4830447054926345E-2</v>
      </c>
      <c r="E98" s="19">
        <f t="shared" si="13"/>
        <v>42837835.75434269</v>
      </c>
      <c r="G98" s="17">
        <v>407</v>
      </c>
      <c r="H98" s="18">
        <v>0</v>
      </c>
      <c r="I98" s="19">
        <v>680400</v>
      </c>
      <c r="J98" s="20">
        <f t="shared" si="14"/>
        <v>0.59216486806690216</v>
      </c>
      <c r="K98" s="19">
        <f t="shared" si="15"/>
        <v>29741498.231721617</v>
      </c>
      <c r="M98" s="17">
        <v>407</v>
      </c>
      <c r="N98" s="18">
        <v>0</v>
      </c>
      <c r="O98" s="19">
        <v>600000</v>
      </c>
      <c r="P98" s="20">
        <f t="shared" si="16"/>
        <v>0.12092477622695769</v>
      </c>
      <c r="Q98" s="19">
        <f t="shared" si="17"/>
        <v>9105138.3104279321</v>
      </c>
      <c r="S98" s="17">
        <v>407</v>
      </c>
      <c r="T98" s="18">
        <v>0</v>
      </c>
      <c r="U98" s="19">
        <v>38784</v>
      </c>
      <c r="V98" s="20">
        <f t="shared" si="18"/>
        <v>1.5484033962202682E-2</v>
      </c>
      <c r="W98" s="19">
        <f t="shared" si="19"/>
        <v>1757734.1273079619</v>
      </c>
      <c r="Y98" s="17">
        <v>407</v>
      </c>
      <c r="Z98" s="18">
        <v>0</v>
      </c>
      <c r="AA98" s="19">
        <v>65400</v>
      </c>
      <c r="AB98" s="20">
        <f t="shared" si="20"/>
        <v>2.3351504256235306E-2</v>
      </c>
      <c r="AC98" s="19">
        <f t="shared" si="21"/>
        <v>2695006.0468794024</v>
      </c>
      <c r="AE98" s="17">
        <v>407</v>
      </c>
      <c r="AF98" s="18">
        <v>0</v>
      </c>
      <c r="AG98" s="19">
        <v>278435</v>
      </c>
      <c r="AH98" s="20">
        <f t="shared" si="22"/>
        <v>0.11512044802388767</v>
      </c>
      <c r="AI98" s="19">
        <f t="shared" si="23"/>
        <v>8029891.607510237</v>
      </c>
    </row>
    <row r="99" spans="1:35" x14ac:dyDescent="0.25">
      <c r="A99" s="13">
        <v>408</v>
      </c>
      <c r="B99" s="14">
        <v>0</v>
      </c>
      <c r="C99" s="15">
        <v>1280400</v>
      </c>
      <c r="D99" s="16">
        <f t="shared" si="12"/>
        <v>6.2408013877662379E-2</v>
      </c>
      <c r="E99" s="15">
        <f t="shared" si="13"/>
        <v>31514914.055740401</v>
      </c>
      <c r="G99" s="13">
        <v>408</v>
      </c>
      <c r="H99" s="14">
        <v>0</v>
      </c>
      <c r="I99" s="15">
        <v>0</v>
      </c>
      <c r="J99" s="16">
        <f t="shared" si="14"/>
        <v>0</v>
      </c>
      <c r="K99" s="15">
        <f t="shared" si="15"/>
        <v>0</v>
      </c>
      <c r="M99" s="13">
        <v>408</v>
      </c>
      <c r="N99" s="14">
        <v>0</v>
      </c>
      <c r="O99" s="15">
        <v>180000</v>
      </c>
      <c r="P99" s="16">
        <f t="shared" si="16"/>
        <v>3.6277432868087302E-2</v>
      </c>
      <c r="Q99" s="15">
        <f t="shared" si="17"/>
        <v>2731541.4931283789</v>
      </c>
      <c r="S99" s="13">
        <v>408</v>
      </c>
      <c r="T99" s="14">
        <v>0</v>
      </c>
      <c r="U99" s="15">
        <v>46224</v>
      </c>
      <c r="V99" s="16">
        <f t="shared" si="18"/>
        <v>1.8454362259407404E-2</v>
      </c>
      <c r="W99" s="15">
        <f t="shared" si="19"/>
        <v>2094923.2235118407</v>
      </c>
      <c r="Y99" s="13">
        <v>408</v>
      </c>
      <c r="Z99" s="14">
        <v>0</v>
      </c>
      <c r="AA99" s="15">
        <v>0</v>
      </c>
      <c r="AB99" s="16">
        <f t="shared" si="20"/>
        <v>0</v>
      </c>
      <c r="AC99" s="15">
        <f t="shared" si="21"/>
        <v>0</v>
      </c>
      <c r="AE99" s="13">
        <v>408</v>
      </c>
      <c r="AF99" s="14">
        <v>0</v>
      </c>
      <c r="AG99" s="15">
        <v>596914</v>
      </c>
      <c r="AH99" s="16">
        <f t="shared" si="22"/>
        <v>0.24679730318290044</v>
      </c>
      <c r="AI99" s="15">
        <f t="shared" si="23"/>
        <v>17214627.18051023</v>
      </c>
    </row>
    <row r="100" spans="1:35" x14ac:dyDescent="0.25">
      <c r="A100" s="17">
        <v>409</v>
      </c>
      <c r="B100" s="18">
        <v>0</v>
      </c>
      <c r="C100" s="19">
        <v>1908960</v>
      </c>
      <c r="D100" s="20">
        <f t="shared" si="12"/>
        <v>9.304467523578755E-2</v>
      </c>
      <c r="E100" s="19">
        <f t="shared" si="13"/>
        <v>46985871.864922062</v>
      </c>
      <c r="G100" s="17">
        <v>409</v>
      </c>
      <c r="H100" s="18">
        <v>0</v>
      </c>
      <c r="I100" s="19">
        <v>0</v>
      </c>
      <c r="J100" s="20">
        <f t="shared" si="14"/>
        <v>0</v>
      </c>
      <c r="K100" s="19">
        <f t="shared" si="15"/>
        <v>0</v>
      </c>
      <c r="M100" s="17">
        <v>409</v>
      </c>
      <c r="N100" s="18">
        <v>0</v>
      </c>
      <c r="O100" s="19">
        <v>0</v>
      </c>
      <c r="P100" s="20">
        <f t="shared" si="16"/>
        <v>0</v>
      </c>
      <c r="Q100" s="19">
        <f t="shared" si="17"/>
        <v>0</v>
      </c>
      <c r="S100" s="17">
        <v>409</v>
      </c>
      <c r="T100" s="18">
        <v>0</v>
      </c>
      <c r="U100" s="19">
        <v>0</v>
      </c>
      <c r="V100" s="20">
        <f t="shared" si="18"/>
        <v>0</v>
      </c>
      <c r="W100" s="19">
        <f t="shared" si="19"/>
        <v>0</v>
      </c>
      <c r="Y100" s="17">
        <v>409</v>
      </c>
      <c r="Z100" s="18">
        <v>0</v>
      </c>
      <c r="AA100" s="19">
        <v>0</v>
      </c>
      <c r="AB100" s="20">
        <f t="shared" si="20"/>
        <v>0</v>
      </c>
      <c r="AC100" s="19">
        <f t="shared" si="21"/>
        <v>0</v>
      </c>
      <c r="AE100" s="17">
        <v>409</v>
      </c>
      <c r="AF100" s="18">
        <v>0</v>
      </c>
      <c r="AG100" s="19">
        <v>1082421</v>
      </c>
      <c r="AH100" s="20">
        <f t="shared" si="22"/>
        <v>0.44753278312878952</v>
      </c>
      <c r="AI100" s="19">
        <f t="shared" si="23"/>
        <v>31216346.018614173</v>
      </c>
    </row>
    <row r="101" spans="1:35" x14ac:dyDescent="0.25">
      <c r="A101" s="13">
        <v>410</v>
      </c>
      <c r="B101" s="14">
        <v>0</v>
      </c>
      <c r="C101" s="15">
        <v>0</v>
      </c>
      <c r="D101" s="16">
        <f t="shared" si="12"/>
        <v>0</v>
      </c>
      <c r="E101" s="15">
        <f t="shared" si="13"/>
        <v>0</v>
      </c>
      <c r="G101" s="13">
        <v>410</v>
      </c>
      <c r="H101" s="14">
        <v>0</v>
      </c>
      <c r="I101" s="15">
        <v>0</v>
      </c>
      <c r="J101" s="16">
        <f t="shared" si="14"/>
        <v>0</v>
      </c>
      <c r="K101" s="15">
        <f t="shared" si="15"/>
        <v>0</v>
      </c>
      <c r="M101" s="13">
        <v>410</v>
      </c>
      <c r="N101" s="14">
        <v>0</v>
      </c>
      <c r="O101" s="15">
        <v>3048000</v>
      </c>
      <c r="P101" s="16">
        <f t="shared" si="16"/>
        <v>0.614297863232945</v>
      </c>
      <c r="Q101" s="15">
        <f t="shared" si="17"/>
        <v>46254102.616973884</v>
      </c>
      <c r="S101" s="13">
        <v>410</v>
      </c>
      <c r="T101" s="14">
        <v>0</v>
      </c>
      <c r="U101" s="15">
        <v>0</v>
      </c>
      <c r="V101" s="16">
        <f t="shared" si="18"/>
        <v>0</v>
      </c>
      <c r="W101" s="15">
        <f t="shared" si="19"/>
        <v>0</v>
      </c>
      <c r="Y101" s="13">
        <v>410</v>
      </c>
      <c r="Z101" s="14">
        <v>0</v>
      </c>
      <c r="AA101" s="15">
        <v>0</v>
      </c>
      <c r="AB101" s="16">
        <f t="shared" si="20"/>
        <v>0</v>
      </c>
      <c r="AC101" s="15">
        <f t="shared" si="21"/>
        <v>0</v>
      </c>
      <c r="AE101" s="13">
        <v>410</v>
      </c>
      <c r="AF101" s="14">
        <v>0</v>
      </c>
      <c r="AG101" s="15">
        <v>0</v>
      </c>
      <c r="AH101" s="16">
        <f t="shared" si="22"/>
        <v>0</v>
      </c>
      <c r="AI101" s="15">
        <f t="shared" si="23"/>
        <v>0</v>
      </c>
    </row>
    <row r="102" spans="1:35" x14ac:dyDescent="0.25">
      <c r="A102" s="17">
        <v>505</v>
      </c>
      <c r="B102" s="18">
        <v>0</v>
      </c>
      <c r="C102" s="19">
        <v>726727</v>
      </c>
      <c r="D102" s="20">
        <f t="shared" si="12"/>
        <v>3.5421421978500428E-2</v>
      </c>
      <c r="E102" s="19">
        <f t="shared" si="13"/>
        <v>17887175.060126569</v>
      </c>
      <c r="G102" s="17">
        <v>505</v>
      </c>
      <c r="H102" s="18">
        <v>0</v>
      </c>
      <c r="I102" s="19">
        <v>0</v>
      </c>
      <c r="J102" s="20">
        <f t="shared" si="14"/>
        <v>0</v>
      </c>
      <c r="K102" s="19">
        <f t="shared" si="15"/>
        <v>0</v>
      </c>
      <c r="M102" s="17">
        <v>505</v>
      </c>
      <c r="N102" s="18">
        <v>0</v>
      </c>
      <c r="O102" s="19">
        <v>0</v>
      </c>
      <c r="P102" s="20">
        <f t="shared" si="16"/>
        <v>0</v>
      </c>
      <c r="Q102" s="19">
        <f t="shared" si="17"/>
        <v>0</v>
      </c>
      <c r="S102" s="17">
        <v>505</v>
      </c>
      <c r="T102" s="18">
        <v>0</v>
      </c>
      <c r="U102" s="19">
        <v>157472.99999999997</v>
      </c>
      <c r="V102" s="20">
        <f t="shared" si="18"/>
        <v>6.2869154293779456E-2</v>
      </c>
      <c r="W102" s="19">
        <f t="shared" si="19"/>
        <v>7136851.9551765332</v>
      </c>
      <c r="Y102" s="17">
        <v>505</v>
      </c>
      <c r="Z102" s="18">
        <v>0</v>
      </c>
      <c r="AA102" s="19">
        <v>405704</v>
      </c>
      <c r="AB102" s="20">
        <f t="shared" si="20"/>
        <v>0.14485930707601971</v>
      </c>
      <c r="AC102" s="19">
        <f t="shared" si="21"/>
        <v>16718268.092403075</v>
      </c>
      <c r="AE102" s="17">
        <v>505</v>
      </c>
      <c r="AF102" s="18">
        <v>0</v>
      </c>
      <c r="AG102" s="19">
        <v>0</v>
      </c>
      <c r="AH102" s="20">
        <f t="shared" si="22"/>
        <v>0</v>
      </c>
      <c r="AI102" s="19">
        <f t="shared" si="23"/>
        <v>0</v>
      </c>
    </row>
    <row r="103" spans="1:35" x14ac:dyDescent="0.25">
      <c r="A103" s="13">
        <v>506</v>
      </c>
      <c r="B103" s="14">
        <v>0</v>
      </c>
      <c r="C103" s="15">
        <v>287565</v>
      </c>
      <c r="D103" s="16">
        <f t="shared" si="12"/>
        <v>1.401621408210714E-2</v>
      </c>
      <c r="E103" s="15">
        <f t="shared" si="13"/>
        <v>7077933.6616986785</v>
      </c>
      <c r="G103" s="13">
        <v>506</v>
      </c>
      <c r="H103" s="14">
        <v>0</v>
      </c>
      <c r="I103" s="15">
        <v>0</v>
      </c>
      <c r="J103" s="16">
        <f t="shared" si="14"/>
        <v>0</v>
      </c>
      <c r="K103" s="15">
        <f t="shared" si="15"/>
        <v>0</v>
      </c>
      <c r="M103" s="13">
        <v>506</v>
      </c>
      <c r="N103" s="14">
        <v>0</v>
      </c>
      <c r="O103" s="15">
        <v>53143</v>
      </c>
      <c r="P103" s="16">
        <f t="shared" si="16"/>
        <v>1.0710508971715353E-2</v>
      </c>
      <c r="Q103" s="15">
        <f t="shared" si="17"/>
        <v>806457.27538511925</v>
      </c>
      <c r="S103" s="13">
        <v>506</v>
      </c>
      <c r="T103" s="14">
        <v>0</v>
      </c>
      <c r="U103" s="15">
        <v>142421</v>
      </c>
      <c r="V103" s="16">
        <f t="shared" si="18"/>
        <v>5.6859828819380884E-2</v>
      </c>
      <c r="W103" s="15">
        <f t="shared" si="19"/>
        <v>6454678.5309748156</v>
      </c>
      <c r="Y103" s="13">
        <v>506</v>
      </c>
      <c r="Z103" s="14">
        <v>0</v>
      </c>
      <c r="AA103" s="15">
        <v>167986</v>
      </c>
      <c r="AB103" s="16">
        <f t="shared" si="20"/>
        <v>5.9980516727644401E-2</v>
      </c>
      <c r="AC103" s="15">
        <f t="shared" si="21"/>
        <v>6922374.4004752794</v>
      </c>
      <c r="AE103" s="13">
        <v>506</v>
      </c>
      <c r="AF103" s="14">
        <v>0</v>
      </c>
      <c r="AG103" s="15">
        <v>33103</v>
      </c>
      <c r="AH103" s="16">
        <f t="shared" si="22"/>
        <v>1.3686613360154986E-2</v>
      </c>
      <c r="AI103" s="15">
        <f t="shared" si="23"/>
        <v>954669.85789649782</v>
      </c>
    </row>
    <row r="104" spans="1:35" x14ac:dyDescent="0.25">
      <c r="A104" s="17">
        <v>507</v>
      </c>
      <c r="B104" s="18">
        <v>0</v>
      </c>
      <c r="C104" s="19">
        <v>581828</v>
      </c>
      <c r="D104" s="20">
        <f t="shared" si="12"/>
        <v>2.8358895578266593E-2</v>
      </c>
      <c r="E104" s="19">
        <f t="shared" si="13"/>
        <v>14320727.440817969</v>
      </c>
      <c r="G104" s="17">
        <v>507</v>
      </c>
      <c r="H104" s="18">
        <v>0</v>
      </c>
      <c r="I104" s="19">
        <v>217705</v>
      </c>
      <c r="J104" s="20">
        <f t="shared" si="14"/>
        <v>0.18947274045047754</v>
      </c>
      <c r="K104" s="19">
        <f t="shared" si="15"/>
        <v>9516274.0631054584</v>
      </c>
      <c r="M104" s="17">
        <v>507</v>
      </c>
      <c r="N104" s="18">
        <v>0</v>
      </c>
      <c r="O104" s="19">
        <v>115100</v>
      </c>
      <c r="P104" s="20">
        <f t="shared" si="16"/>
        <v>2.3197402906204714E-2</v>
      </c>
      <c r="Q104" s="19">
        <f t="shared" si="17"/>
        <v>1746669.0325504248</v>
      </c>
      <c r="S104" s="17">
        <v>507</v>
      </c>
      <c r="T104" s="18">
        <v>0</v>
      </c>
      <c r="U104" s="19">
        <v>170750</v>
      </c>
      <c r="V104" s="20">
        <f t="shared" si="18"/>
        <v>6.8169832896197088E-2</v>
      </c>
      <c r="W104" s="19">
        <f t="shared" si="19"/>
        <v>7738580.4001091821</v>
      </c>
      <c r="Y104" s="17">
        <v>507</v>
      </c>
      <c r="Z104" s="18">
        <v>0</v>
      </c>
      <c r="AA104" s="19">
        <v>0</v>
      </c>
      <c r="AB104" s="20">
        <f t="shared" si="20"/>
        <v>0</v>
      </c>
      <c r="AC104" s="19">
        <f t="shared" si="21"/>
        <v>0</v>
      </c>
      <c r="AE104" s="17">
        <v>507</v>
      </c>
      <c r="AF104" s="18">
        <v>0</v>
      </c>
      <c r="AG104" s="19">
        <v>0</v>
      </c>
      <c r="AH104" s="20">
        <f t="shared" si="22"/>
        <v>0</v>
      </c>
      <c r="AI104" s="19">
        <f t="shared" si="23"/>
        <v>0</v>
      </c>
    </row>
    <row r="105" spans="1:35" x14ac:dyDescent="0.25">
      <c r="A105" s="13">
        <v>508</v>
      </c>
      <c r="B105" s="14">
        <v>0</v>
      </c>
      <c r="C105" s="15">
        <v>256610</v>
      </c>
      <c r="D105" s="16">
        <f t="shared" si="12"/>
        <v>1.2507435521045723E-2</v>
      </c>
      <c r="E105" s="15">
        <f t="shared" si="13"/>
        <v>6316027.8786656866</v>
      </c>
      <c r="G105" s="13">
        <v>508</v>
      </c>
      <c r="H105" s="14">
        <v>0</v>
      </c>
      <c r="I105" s="15">
        <v>0</v>
      </c>
      <c r="J105" s="16">
        <f t="shared" si="14"/>
        <v>0</v>
      </c>
      <c r="K105" s="15">
        <f t="shared" si="15"/>
        <v>0</v>
      </c>
      <c r="M105" s="13">
        <v>508</v>
      </c>
      <c r="N105" s="14">
        <v>0</v>
      </c>
      <c r="O105" s="15">
        <v>0</v>
      </c>
      <c r="P105" s="16">
        <f t="shared" si="16"/>
        <v>0</v>
      </c>
      <c r="Q105" s="15">
        <f t="shared" si="17"/>
        <v>0</v>
      </c>
      <c r="S105" s="13">
        <v>508</v>
      </c>
      <c r="T105" s="14">
        <v>0</v>
      </c>
      <c r="U105" s="15">
        <v>0</v>
      </c>
      <c r="V105" s="16">
        <f t="shared" si="18"/>
        <v>0</v>
      </c>
      <c r="W105" s="15">
        <f t="shared" si="19"/>
        <v>0</v>
      </c>
      <c r="Y105" s="13">
        <v>508</v>
      </c>
      <c r="Z105" s="14">
        <v>0</v>
      </c>
      <c r="AA105" s="15">
        <v>681906</v>
      </c>
      <c r="AB105" s="16">
        <f t="shared" si="20"/>
        <v>0.24347906515829346</v>
      </c>
      <c r="AC105" s="15">
        <f t="shared" si="21"/>
        <v>28100012.13154963</v>
      </c>
      <c r="AE105" s="13">
        <v>508</v>
      </c>
      <c r="AF105" s="14">
        <v>0</v>
      </c>
      <c r="AG105" s="15">
        <v>0</v>
      </c>
      <c r="AH105" s="16">
        <f t="shared" si="22"/>
        <v>0</v>
      </c>
      <c r="AI105" s="15">
        <f t="shared" si="23"/>
        <v>0</v>
      </c>
    </row>
    <row r="106" spans="1:35" x14ac:dyDescent="0.25">
      <c r="A106" s="17">
        <v>509</v>
      </c>
      <c r="B106" s="18">
        <v>0</v>
      </c>
      <c r="C106" s="19">
        <v>317139</v>
      </c>
      <c r="D106" s="20">
        <f t="shared" si="12"/>
        <v>1.5457681281746304E-2</v>
      </c>
      <c r="E106" s="19">
        <f t="shared" si="13"/>
        <v>7805848.4291810812</v>
      </c>
      <c r="G106" s="17">
        <v>509</v>
      </c>
      <c r="H106" s="18">
        <v>0</v>
      </c>
      <c r="I106" s="19">
        <v>0</v>
      </c>
      <c r="J106" s="20">
        <f t="shared" si="14"/>
        <v>0</v>
      </c>
      <c r="K106" s="19">
        <f t="shared" si="15"/>
        <v>0</v>
      </c>
      <c r="M106" s="17">
        <v>509</v>
      </c>
      <c r="N106" s="18">
        <v>0</v>
      </c>
      <c r="O106" s="19">
        <v>330502</v>
      </c>
      <c r="P106" s="20">
        <f t="shared" si="16"/>
        <v>6.6609800654269941E-2</v>
      </c>
      <c r="Q106" s="19">
        <f t="shared" si="17"/>
        <v>5015444.0364550864</v>
      </c>
      <c r="S106" s="17">
        <v>509</v>
      </c>
      <c r="T106" s="18">
        <v>0</v>
      </c>
      <c r="U106" s="19">
        <v>0</v>
      </c>
      <c r="V106" s="20">
        <f t="shared" si="18"/>
        <v>0</v>
      </c>
      <c r="W106" s="19">
        <f t="shared" si="19"/>
        <v>0</v>
      </c>
      <c r="Y106" s="17">
        <v>509</v>
      </c>
      <c r="Z106" s="18">
        <v>0</v>
      </c>
      <c r="AA106" s="19">
        <v>0</v>
      </c>
      <c r="AB106" s="20">
        <f t="shared" si="20"/>
        <v>0</v>
      </c>
      <c r="AC106" s="19">
        <f t="shared" si="21"/>
        <v>0</v>
      </c>
      <c r="AE106" s="17">
        <v>509</v>
      </c>
      <c r="AF106" s="18">
        <v>0</v>
      </c>
      <c r="AG106" s="19">
        <v>5768</v>
      </c>
      <c r="AH106" s="20">
        <f t="shared" si="22"/>
        <v>2.3848106172061128E-3</v>
      </c>
      <c r="AI106" s="19">
        <f t="shared" si="23"/>
        <v>166345.51975189557</v>
      </c>
    </row>
    <row r="107" spans="1:35" x14ac:dyDescent="0.25">
      <c r="A107" s="13">
        <v>510</v>
      </c>
      <c r="B107" s="14">
        <v>0</v>
      </c>
      <c r="C107" s="15">
        <v>0</v>
      </c>
      <c r="D107" s="16">
        <f t="shared" si="12"/>
        <v>0</v>
      </c>
      <c r="E107" s="15">
        <f t="shared" si="13"/>
        <v>0</v>
      </c>
      <c r="G107" s="13">
        <v>510</v>
      </c>
      <c r="H107" s="14">
        <v>0</v>
      </c>
      <c r="I107" s="15">
        <v>0</v>
      </c>
      <c r="J107" s="16">
        <f t="shared" si="14"/>
        <v>0</v>
      </c>
      <c r="K107" s="15">
        <f t="shared" si="15"/>
        <v>0</v>
      </c>
      <c r="M107" s="13">
        <v>510</v>
      </c>
      <c r="N107" s="14">
        <v>0</v>
      </c>
      <c r="O107" s="15">
        <v>0</v>
      </c>
      <c r="P107" s="16">
        <f t="shared" si="16"/>
        <v>0</v>
      </c>
      <c r="Q107" s="15">
        <f t="shared" si="17"/>
        <v>0</v>
      </c>
      <c r="S107" s="13">
        <v>510</v>
      </c>
      <c r="T107" s="14">
        <v>0</v>
      </c>
      <c r="U107" s="15">
        <v>0</v>
      </c>
      <c r="V107" s="16">
        <f t="shared" si="18"/>
        <v>0</v>
      </c>
      <c r="W107" s="15">
        <f t="shared" si="19"/>
        <v>0</v>
      </c>
      <c r="Y107" s="13">
        <v>510</v>
      </c>
      <c r="Z107" s="14">
        <v>0</v>
      </c>
      <c r="AA107" s="15">
        <v>0</v>
      </c>
      <c r="AB107" s="16">
        <f t="shared" si="20"/>
        <v>0</v>
      </c>
      <c r="AC107" s="15">
        <f t="shared" si="21"/>
        <v>0</v>
      </c>
      <c r="AE107" s="13">
        <v>510</v>
      </c>
      <c r="AF107" s="14">
        <v>0</v>
      </c>
      <c r="AG107" s="15">
        <v>0</v>
      </c>
      <c r="AH107" s="16">
        <f t="shared" si="22"/>
        <v>0</v>
      </c>
      <c r="AI107" s="15">
        <f t="shared" si="23"/>
        <v>0</v>
      </c>
    </row>
    <row r="108" spans="1:35" x14ac:dyDescent="0.25">
      <c r="A108" s="17">
        <v>535</v>
      </c>
      <c r="B108" s="18">
        <v>0</v>
      </c>
      <c r="C108" s="19">
        <v>246321.00000000006</v>
      </c>
      <c r="D108" s="20">
        <f t="shared" si="12"/>
        <v>1.2005939070883848E-2</v>
      </c>
      <c r="E108" s="19">
        <f t="shared" si="13"/>
        <v>6062781.2754795644</v>
      </c>
      <c r="G108" s="17">
        <v>535</v>
      </c>
      <c r="H108" s="18">
        <v>0</v>
      </c>
      <c r="I108" s="19">
        <v>0</v>
      </c>
      <c r="J108" s="20">
        <f t="shared" si="14"/>
        <v>0</v>
      </c>
      <c r="K108" s="19">
        <f t="shared" si="15"/>
        <v>0</v>
      </c>
      <c r="M108" s="17">
        <v>535</v>
      </c>
      <c r="N108" s="18">
        <v>0</v>
      </c>
      <c r="O108" s="19">
        <v>0</v>
      </c>
      <c r="P108" s="20">
        <f t="shared" si="16"/>
        <v>0</v>
      </c>
      <c r="Q108" s="19">
        <f t="shared" si="17"/>
        <v>0</v>
      </c>
      <c r="S108" s="17">
        <v>535</v>
      </c>
      <c r="T108" s="18">
        <v>0</v>
      </c>
      <c r="U108" s="19">
        <v>40855</v>
      </c>
      <c r="V108" s="20">
        <f t="shared" si="18"/>
        <v>1.6310855185792866E-2</v>
      </c>
      <c r="W108" s="19">
        <f t="shared" si="19"/>
        <v>1851594.1566410577</v>
      </c>
      <c r="Y108" s="17">
        <v>535</v>
      </c>
      <c r="Z108" s="18">
        <v>0</v>
      </c>
      <c r="AA108" s="19">
        <v>26456</v>
      </c>
      <c r="AB108" s="20">
        <f t="shared" si="20"/>
        <v>9.4462904679351867E-3</v>
      </c>
      <c r="AC108" s="19">
        <f t="shared" si="21"/>
        <v>1090199.9996367197</v>
      </c>
      <c r="AE108" s="17">
        <v>535</v>
      </c>
      <c r="AF108" s="18">
        <v>0</v>
      </c>
      <c r="AG108" s="19">
        <v>21392</v>
      </c>
      <c r="AH108" s="20">
        <f t="shared" si="22"/>
        <v>8.8446374346867491E-3</v>
      </c>
      <c r="AI108" s="19">
        <f t="shared" si="23"/>
        <v>616931.92762353504</v>
      </c>
    </row>
    <row r="109" spans="1:35" x14ac:dyDescent="0.25">
      <c r="A109" s="13">
        <v>536</v>
      </c>
      <c r="B109" s="14">
        <v>0</v>
      </c>
      <c r="C109" s="15">
        <v>357777.00000000006</v>
      </c>
      <c r="D109" s="16">
        <f t="shared" si="12"/>
        <v>1.7438419229231814E-2</v>
      </c>
      <c r="E109" s="15">
        <f t="shared" si="13"/>
        <v>8806085.1344272383</v>
      </c>
      <c r="G109" s="13">
        <v>536</v>
      </c>
      <c r="H109" s="14">
        <v>0</v>
      </c>
      <c r="I109" s="15">
        <v>0</v>
      </c>
      <c r="J109" s="16">
        <f t="shared" si="14"/>
        <v>0</v>
      </c>
      <c r="K109" s="15">
        <f t="shared" si="15"/>
        <v>0</v>
      </c>
      <c r="M109" s="13">
        <v>536</v>
      </c>
      <c r="N109" s="14">
        <v>0</v>
      </c>
      <c r="O109" s="15">
        <v>0</v>
      </c>
      <c r="P109" s="16">
        <f t="shared" si="16"/>
        <v>0</v>
      </c>
      <c r="Q109" s="15">
        <f t="shared" si="17"/>
        <v>0</v>
      </c>
      <c r="S109" s="13">
        <v>536</v>
      </c>
      <c r="T109" s="14">
        <v>0</v>
      </c>
      <c r="U109" s="15">
        <v>14756</v>
      </c>
      <c r="V109" s="16">
        <f t="shared" si="18"/>
        <v>5.8911511227893662E-3</v>
      </c>
      <c r="W109" s="15">
        <f t="shared" si="19"/>
        <v>668758.37413769308</v>
      </c>
      <c r="Y109" s="13">
        <v>536</v>
      </c>
      <c r="Z109" s="14">
        <v>0</v>
      </c>
      <c r="AA109" s="15">
        <v>0</v>
      </c>
      <c r="AB109" s="16">
        <f t="shared" si="20"/>
        <v>0</v>
      </c>
      <c r="AC109" s="15">
        <f t="shared" si="21"/>
        <v>0</v>
      </c>
      <c r="AE109" s="13">
        <v>536</v>
      </c>
      <c r="AF109" s="14">
        <v>0</v>
      </c>
      <c r="AG109" s="15">
        <v>0</v>
      </c>
      <c r="AH109" s="16">
        <f t="shared" si="22"/>
        <v>0</v>
      </c>
      <c r="AI109" s="15">
        <f t="shared" si="23"/>
        <v>0</v>
      </c>
    </row>
    <row r="110" spans="1:35" x14ac:dyDescent="0.25">
      <c r="A110" s="17">
        <v>537</v>
      </c>
      <c r="B110" s="18">
        <v>0</v>
      </c>
      <c r="C110" s="19">
        <v>202811</v>
      </c>
      <c r="D110" s="20">
        <f t="shared" si="12"/>
        <v>9.8852168873341025E-3</v>
      </c>
      <c r="E110" s="19">
        <f t="shared" si="13"/>
        <v>4991855.0722889462</v>
      </c>
      <c r="G110" s="17">
        <v>537</v>
      </c>
      <c r="H110" s="18">
        <v>0</v>
      </c>
      <c r="I110" s="19">
        <v>0</v>
      </c>
      <c r="J110" s="20">
        <f t="shared" si="14"/>
        <v>0</v>
      </c>
      <c r="K110" s="19">
        <f t="shared" si="15"/>
        <v>0</v>
      </c>
      <c r="M110" s="17">
        <v>537</v>
      </c>
      <c r="N110" s="18">
        <v>0</v>
      </c>
      <c r="O110" s="19">
        <v>30039</v>
      </c>
      <c r="P110" s="20">
        <f t="shared" si="16"/>
        <v>6.0540989218026368E-3</v>
      </c>
      <c r="Q110" s="19">
        <f t="shared" si="17"/>
        <v>455848.7495115744</v>
      </c>
      <c r="S110" s="17">
        <v>537</v>
      </c>
      <c r="T110" s="18">
        <v>0</v>
      </c>
      <c r="U110" s="19">
        <v>0</v>
      </c>
      <c r="V110" s="20">
        <f t="shared" si="18"/>
        <v>0</v>
      </c>
      <c r="W110" s="19">
        <f t="shared" si="19"/>
        <v>0</v>
      </c>
      <c r="Y110" s="17">
        <v>537</v>
      </c>
      <c r="Z110" s="18">
        <v>0</v>
      </c>
      <c r="AA110" s="19">
        <v>64395</v>
      </c>
      <c r="AB110" s="20">
        <f t="shared" si="20"/>
        <v>2.299266233303169E-2</v>
      </c>
      <c r="AC110" s="19">
        <f t="shared" si="21"/>
        <v>2653591.963131485</v>
      </c>
      <c r="AE110" s="17">
        <v>537</v>
      </c>
      <c r="AF110" s="18">
        <v>0</v>
      </c>
      <c r="AG110" s="19">
        <v>39260</v>
      </c>
      <c r="AH110" s="20">
        <f t="shared" si="22"/>
        <v>1.6232258119194175E-2</v>
      </c>
      <c r="AI110" s="19">
        <f t="shared" si="23"/>
        <v>1132233.8948438661</v>
      </c>
    </row>
    <row r="111" spans="1:35" x14ac:dyDescent="0.25">
      <c r="A111" s="13">
        <v>538</v>
      </c>
      <c r="B111" s="14">
        <v>0</v>
      </c>
      <c r="C111" s="15">
        <v>0</v>
      </c>
      <c r="D111" s="16">
        <f t="shared" si="12"/>
        <v>0</v>
      </c>
      <c r="E111" s="15">
        <f t="shared" si="13"/>
        <v>0</v>
      </c>
      <c r="G111" s="13">
        <v>538</v>
      </c>
      <c r="H111" s="14">
        <v>0</v>
      </c>
      <c r="I111" s="15">
        <v>0</v>
      </c>
      <c r="J111" s="16">
        <f t="shared" si="14"/>
        <v>0</v>
      </c>
      <c r="K111" s="15">
        <f t="shared" si="15"/>
        <v>0</v>
      </c>
      <c r="M111" s="13">
        <v>538</v>
      </c>
      <c r="N111" s="14">
        <v>0</v>
      </c>
      <c r="O111" s="15">
        <v>0</v>
      </c>
      <c r="P111" s="16">
        <f t="shared" si="16"/>
        <v>0</v>
      </c>
      <c r="Q111" s="15">
        <f t="shared" si="17"/>
        <v>0</v>
      </c>
      <c r="S111" s="13">
        <v>538</v>
      </c>
      <c r="T111" s="14">
        <v>0</v>
      </c>
      <c r="U111" s="15">
        <v>221195</v>
      </c>
      <c r="V111" s="16">
        <f t="shared" si="18"/>
        <v>8.8309377379058945E-2</v>
      </c>
      <c r="W111" s="15">
        <f t="shared" si="19"/>
        <v>10024804.050378626</v>
      </c>
      <c r="Y111" s="13">
        <v>538</v>
      </c>
      <c r="Z111" s="14">
        <v>0</v>
      </c>
      <c r="AA111" s="15">
        <v>0</v>
      </c>
      <c r="AB111" s="16">
        <f t="shared" si="20"/>
        <v>0</v>
      </c>
      <c r="AC111" s="15">
        <f t="shared" si="21"/>
        <v>0</v>
      </c>
      <c r="AE111" s="13">
        <v>538</v>
      </c>
      <c r="AF111" s="14">
        <v>0</v>
      </c>
      <c r="AG111" s="15">
        <v>0</v>
      </c>
      <c r="AH111" s="16">
        <f t="shared" si="22"/>
        <v>0</v>
      </c>
      <c r="AI111" s="15">
        <f t="shared" si="23"/>
        <v>0</v>
      </c>
    </row>
    <row r="112" spans="1:35" x14ac:dyDescent="0.25">
      <c r="A112" s="17">
        <v>539</v>
      </c>
      <c r="B112" s="18">
        <v>0</v>
      </c>
      <c r="C112" s="19">
        <v>138618</v>
      </c>
      <c r="D112" s="20">
        <f t="shared" si="12"/>
        <v>6.7563839953872253E-3</v>
      </c>
      <c r="E112" s="19">
        <f t="shared" si="13"/>
        <v>3411851.2625575005</v>
      </c>
      <c r="G112" s="17">
        <v>539</v>
      </c>
      <c r="H112" s="18">
        <v>0</v>
      </c>
      <c r="I112" s="19">
        <v>0</v>
      </c>
      <c r="J112" s="20">
        <f t="shared" si="14"/>
        <v>0</v>
      </c>
      <c r="K112" s="19">
        <f t="shared" si="15"/>
        <v>0</v>
      </c>
      <c r="M112" s="17">
        <v>539</v>
      </c>
      <c r="N112" s="18">
        <v>0</v>
      </c>
      <c r="O112" s="19">
        <v>0</v>
      </c>
      <c r="P112" s="20">
        <f t="shared" si="16"/>
        <v>0</v>
      </c>
      <c r="Q112" s="19">
        <f t="shared" si="17"/>
        <v>0</v>
      </c>
      <c r="S112" s="17">
        <v>539</v>
      </c>
      <c r="T112" s="18">
        <v>0</v>
      </c>
      <c r="U112" s="19">
        <v>0</v>
      </c>
      <c r="V112" s="20">
        <f t="shared" si="18"/>
        <v>0</v>
      </c>
      <c r="W112" s="19">
        <f t="shared" si="19"/>
        <v>0</v>
      </c>
      <c r="Y112" s="17">
        <v>539</v>
      </c>
      <c r="Z112" s="18">
        <v>0</v>
      </c>
      <c r="AA112" s="19">
        <v>0</v>
      </c>
      <c r="AB112" s="20">
        <f t="shared" si="20"/>
        <v>0</v>
      </c>
      <c r="AC112" s="19">
        <f t="shared" si="21"/>
        <v>0</v>
      </c>
      <c r="AE112" s="17">
        <v>539</v>
      </c>
      <c r="AF112" s="18">
        <v>0</v>
      </c>
      <c r="AG112" s="19">
        <v>0</v>
      </c>
      <c r="AH112" s="20">
        <f t="shared" si="22"/>
        <v>0</v>
      </c>
      <c r="AI112" s="19">
        <f t="shared" si="23"/>
        <v>0</v>
      </c>
    </row>
    <row r="113" spans="1:40" x14ac:dyDescent="0.25">
      <c r="A113" s="13">
        <v>540</v>
      </c>
      <c r="B113" s="14">
        <v>0</v>
      </c>
      <c r="C113" s="15">
        <v>0</v>
      </c>
      <c r="D113" s="16">
        <f t="shared" si="12"/>
        <v>0</v>
      </c>
      <c r="E113" s="15">
        <f t="shared" si="13"/>
        <v>0</v>
      </c>
      <c r="G113" s="13">
        <v>540</v>
      </c>
      <c r="H113" s="14">
        <v>0</v>
      </c>
      <c r="I113" s="15">
        <v>0</v>
      </c>
      <c r="J113" s="16">
        <f t="shared" si="14"/>
        <v>0</v>
      </c>
      <c r="K113" s="15">
        <f t="shared" si="15"/>
        <v>0</v>
      </c>
      <c r="M113" s="13">
        <v>540</v>
      </c>
      <c r="N113" s="14">
        <v>0</v>
      </c>
      <c r="O113" s="15">
        <v>0</v>
      </c>
      <c r="P113" s="16">
        <f t="shared" si="16"/>
        <v>0</v>
      </c>
      <c r="Q113" s="15">
        <f t="shared" si="17"/>
        <v>0</v>
      </c>
      <c r="S113" s="13">
        <v>540</v>
      </c>
      <c r="T113" s="14">
        <v>0</v>
      </c>
      <c r="U113" s="15">
        <v>0</v>
      </c>
      <c r="V113" s="16">
        <f t="shared" si="18"/>
        <v>0</v>
      </c>
      <c r="W113" s="15">
        <f t="shared" si="19"/>
        <v>0</v>
      </c>
      <c r="Y113" s="13">
        <v>540</v>
      </c>
      <c r="Z113" s="14">
        <v>0</v>
      </c>
      <c r="AA113" s="15">
        <v>0</v>
      </c>
      <c r="AB113" s="16">
        <f t="shared" si="20"/>
        <v>0</v>
      </c>
      <c r="AC113" s="15">
        <f t="shared" si="21"/>
        <v>0</v>
      </c>
      <c r="AE113" s="13">
        <v>540</v>
      </c>
      <c r="AF113" s="14">
        <v>0</v>
      </c>
      <c r="AG113" s="15">
        <v>0</v>
      </c>
      <c r="AH113" s="16">
        <f t="shared" si="22"/>
        <v>0</v>
      </c>
      <c r="AI113" s="15">
        <f t="shared" si="23"/>
        <v>0</v>
      </c>
    </row>
    <row r="114" spans="1:40" x14ac:dyDescent="0.25">
      <c r="A114" s="21" t="s">
        <v>17</v>
      </c>
      <c r="B114" s="22"/>
      <c r="C114" s="23">
        <f>SUM(C83:C113)</f>
        <v>20516595.873567641</v>
      </c>
      <c r="D114" s="24">
        <f>SUM(D83:D113)</f>
        <v>1.0000000000000002</v>
      </c>
      <c r="E114" s="23">
        <f>SUM(E83:E113)</f>
        <v>504981846.04173881</v>
      </c>
      <c r="G114" s="21" t="s">
        <v>17</v>
      </c>
      <c r="H114" s="22"/>
      <c r="I114" s="23">
        <f>SUM(I83:I113)</f>
        <v>1149004.3342509288</v>
      </c>
      <c r="J114" s="24">
        <f>SUM(J83:J113)</f>
        <v>0.99999999999999989</v>
      </c>
      <c r="K114" s="23">
        <f>SUM(K83:K113)</f>
        <v>50225029.946155891</v>
      </c>
      <c r="M114" s="21" t="s">
        <v>17</v>
      </c>
      <c r="N114" s="22"/>
      <c r="O114" s="23">
        <f>SUM(O83:O113)</f>
        <v>4961762.334576414</v>
      </c>
      <c r="P114" s="24">
        <f>SUM(P83:P113)</f>
        <v>1</v>
      </c>
      <c r="Q114" s="23">
        <f>SUM(Q83:Q113)</f>
        <v>75295887.199650049</v>
      </c>
      <c r="S114" s="21" t="s">
        <v>17</v>
      </c>
      <c r="T114" s="22"/>
      <c r="U114" s="23">
        <f>SUM(U83:U113)</f>
        <v>2504773.6329353014</v>
      </c>
      <c r="V114" s="24">
        <f>SUM(V83:V113)</f>
        <v>1</v>
      </c>
      <c r="W114" s="23">
        <f>SUM(W83:W113)</f>
        <v>113519134.07053234</v>
      </c>
      <c r="Y114" s="21" t="s">
        <v>17</v>
      </c>
      <c r="Z114" s="22"/>
      <c r="AA114" s="23">
        <f>SUM(AA83:AA113)</f>
        <v>2800676.1055890834</v>
      </c>
      <c r="AB114" s="24">
        <f>SUM(AB83:AB113)</f>
        <v>0.99999999999999989</v>
      </c>
      <c r="AC114" s="23">
        <f>SUM(AC83:AC113)</f>
        <v>115410382.87329108</v>
      </c>
      <c r="AE114" s="21" t="s">
        <v>17</v>
      </c>
      <c r="AF114" s="22"/>
      <c r="AG114" s="23">
        <f>SUM(AG83:AG113)</f>
        <v>2418640.6913759084</v>
      </c>
      <c r="AH114" s="24">
        <f>SUM(AH83:AH113)</f>
        <v>1</v>
      </c>
      <c r="AI114" s="23">
        <f>SUM(AI83:AI113)</f>
        <v>69752087.881416351</v>
      </c>
    </row>
    <row r="116" spans="1:40" x14ac:dyDescent="0.25">
      <c r="A116" t="str">
        <f>"6. Attribution combinée de l'accès et de la capacité"</f>
        <v>6. Attribution combinée de l'accès et de la capacité</v>
      </c>
      <c r="G116" t="str">
        <f>"6. Attribution combinée de l'accès et de la capacité"</f>
        <v>6. Attribution combinée de l'accès et de la capacité</v>
      </c>
      <c r="M116" t="str">
        <f>"6. Attribution combinée de l'accès et de la capacité"</f>
        <v>6. Attribution combinée de l'accès et de la capacité</v>
      </c>
      <c r="S116" t="str">
        <f>"6. Attribution combinée de l'accès et de la capacité"</f>
        <v>6. Attribution combinée de l'accès et de la capacité</v>
      </c>
      <c r="Y116" t="str">
        <f>"6. Attribution combinée de l'accès et de la capacité"</f>
        <v>6. Attribution combinée de l'accès et de la capacité</v>
      </c>
      <c r="AE116" t="str">
        <f>"6. Attribution combinée de l'accès et de la capacité"</f>
        <v>6. Attribution combinée de l'accès et de la capacité</v>
      </c>
    </row>
    <row r="117" spans="1:40" x14ac:dyDescent="0.25">
      <c r="A117" s="12" t="s">
        <v>21</v>
      </c>
      <c r="B117" s="12"/>
      <c r="C117" s="12" t="s">
        <v>26</v>
      </c>
      <c r="D117" s="12" t="s">
        <v>28</v>
      </c>
      <c r="G117" s="12" t="s">
        <v>21</v>
      </c>
      <c r="H117" s="12"/>
      <c r="I117" s="12" t="s">
        <v>26</v>
      </c>
      <c r="J117" s="12" t="s">
        <v>28</v>
      </c>
      <c r="M117" s="12" t="s">
        <v>21</v>
      </c>
      <c r="N117" s="12"/>
      <c r="O117" s="12" t="s">
        <v>26</v>
      </c>
      <c r="P117" s="12" t="s">
        <v>28</v>
      </c>
      <c r="S117" s="12" t="s">
        <v>21</v>
      </c>
      <c r="T117" s="12"/>
      <c r="U117" s="12" t="s">
        <v>26</v>
      </c>
      <c r="V117" s="12" t="s">
        <v>28</v>
      </c>
      <c r="Y117" s="12" t="s">
        <v>21</v>
      </c>
      <c r="Z117" s="12"/>
      <c r="AA117" s="12" t="s">
        <v>26</v>
      </c>
      <c r="AB117" s="12" t="s">
        <v>28</v>
      </c>
      <c r="AE117" s="12" t="s">
        <v>21</v>
      </c>
      <c r="AF117" s="12"/>
      <c r="AG117" s="12" t="s">
        <v>26</v>
      </c>
      <c r="AH117" s="12" t="s">
        <v>28</v>
      </c>
    </row>
    <row r="118" spans="1:40" ht="15.75" x14ac:dyDescent="0.3">
      <c r="A118" s="13" t="s">
        <v>23</v>
      </c>
      <c r="B118" s="14">
        <v>365</v>
      </c>
      <c r="C118" s="16">
        <f>D48*D$44+D83*E$44</f>
        <v>5.1011245050469001E-2</v>
      </c>
      <c r="D118" s="27">
        <f>C118*D$41</f>
        <v>78700360.846115589</v>
      </c>
      <c r="G118" s="13" t="s">
        <v>23</v>
      </c>
      <c r="H118" s="14">
        <v>365</v>
      </c>
      <c r="I118" s="16">
        <f>J48*J$44+J83*K$44</f>
        <v>2.5216070075944765E-2</v>
      </c>
      <c r="J118" s="27">
        <f>I118*J$41</f>
        <v>2946626.6742840614</v>
      </c>
      <c r="M118" s="13" t="s">
        <v>23</v>
      </c>
      <c r="N118" s="14">
        <v>365</v>
      </c>
      <c r="O118" s="16">
        <f>P48*P$44+P83*Q$44</f>
        <v>2.6967894029818466E-2</v>
      </c>
      <c r="P118" s="27">
        <f>O118*P$41</f>
        <v>4225042.2837393666</v>
      </c>
      <c r="S118" s="13" t="s">
        <v>23</v>
      </c>
      <c r="T118" s="14">
        <v>365</v>
      </c>
      <c r="U118" s="16">
        <f>V48*V$44+V83*W$44</f>
        <v>2.4441103253024062E-2</v>
      </c>
      <c r="V118" s="27">
        <f>U118*V$41</f>
        <v>7819687.130857571</v>
      </c>
      <c r="Y118" s="13" t="s">
        <v>23</v>
      </c>
      <c r="Z118" s="14">
        <v>365</v>
      </c>
      <c r="AA118" s="16">
        <f>AB48*AB$44+AB83*AC$44</f>
        <v>2.0297681088005816E-2</v>
      </c>
      <c r="AB118" s="27">
        <f>AA118*AB$41</f>
        <v>5525411.5392499734</v>
      </c>
      <c r="AE118" s="13" t="s">
        <v>23</v>
      </c>
      <c r="AF118" s="14">
        <v>365</v>
      </c>
      <c r="AG118" s="16">
        <f>AH48*AH$44+AH83*AI$44</f>
        <v>1.5764175209305661E-2</v>
      </c>
      <c r="AH118" s="27">
        <f>AG118*AH$41</f>
        <v>1986986.0982001058</v>
      </c>
      <c r="AK118" s="29"/>
      <c r="AL118" s="30"/>
      <c r="AM118" s="30"/>
      <c r="AN118" s="30"/>
    </row>
    <row r="119" spans="1:40" ht="15.75" x14ac:dyDescent="0.3">
      <c r="A119" s="17" t="s">
        <v>23</v>
      </c>
      <c r="B119" s="18">
        <v>1095</v>
      </c>
      <c r="C119" s="20">
        <f t="shared" ref="C119:C148" si="24">D49*D$44+D84*E$44</f>
        <v>6.9508331461951317E-2</v>
      </c>
      <c r="D119" s="28">
        <f t="shared" ref="D119:D148" si="25">C119*D$41</f>
        <v>107237742.62821455</v>
      </c>
      <c r="G119" s="17" t="s">
        <v>23</v>
      </c>
      <c r="H119" s="18">
        <v>1095</v>
      </c>
      <c r="I119" s="20">
        <f t="shared" ref="I119:I148" si="26">J49*J$44+J84*K$44</f>
        <v>4.2276978440592035E-2</v>
      </c>
      <c r="J119" s="28">
        <f t="shared" ref="J119:J148" si="27">I119*J$41</f>
        <v>4940281.0194448298</v>
      </c>
      <c r="M119" s="17" t="s">
        <v>23</v>
      </c>
      <c r="N119" s="18">
        <v>1095</v>
      </c>
      <c r="O119" s="20">
        <f t="shared" ref="O119:O148" si="28">P49*P$44+P84*Q$44</f>
        <v>3.567835423281461E-2</v>
      </c>
      <c r="P119" s="28">
        <f t="shared" ref="P119:P148" si="29">O119*P$41</f>
        <v>5589704.3751802314</v>
      </c>
      <c r="S119" s="17" t="s">
        <v>23</v>
      </c>
      <c r="T119" s="18">
        <v>1095</v>
      </c>
      <c r="U119" s="20">
        <f t="shared" ref="U119:U148" si="30">V49*V$44+V84*W$44</f>
        <v>4.0063016011663261E-2</v>
      </c>
      <c r="V119" s="28">
        <f t="shared" ref="V119:V148" si="31">U119*V$41</f>
        <v>12817762.25428704</v>
      </c>
      <c r="Y119" s="17" t="s">
        <v>23</v>
      </c>
      <c r="Z119" s="18">
        <v>1095</v>
      </c>
      <c r="AA119" s="20">
        <f t="shared" ref="AA119:AA148" si="32">AB49*AB$44+AB84*AC$44</f>
        <v>6.6610386905272032E-2</v>
      </c>
      <c r="AB119" s="28">
        <f t="shared" ref="AB119:AB148" si="33">AA119*AB$41</f>
        <v>18132603.367080253</v>
      </c>
      <c r="AE119" s="17" t="s">
        <v>23</v>
      </c>
      <c r="AF119" s="18">
        <v>1095</v>
      </c>
      <c r="AG119" s="20">
        <f t="shared" ref="AG119:AG148" si="34">AH49*AH$44+AH84*AI$44</f>
        <v>3.4923907245351341E-2</v>
      </c>
      <c r="AH119" s="28">
        <f t="shared" ref="AH119:AH148" si="35">AG119*AH$41</f>
        <v>4401963.1392056523</v>
      </c>
      <c r="AK119" s="29"/>
      <c r="AL119" s="30"/>
      <c r="AM119" s="30"/>
      <c r="AN119" s="30"/>
    </row>
    <row r="120" spans="1:40" ht="15.75" x14ac:dyDescent="0.3">
      <c r="A120" s="13" t="s">
        <v>23</v>
      </c>
      <c r="B120" s="14">
        <v>3650</v>
      </c>
      <c r="C120" s="16">
        <f t="shared" si="24"/>
        <v>0.33222055123254929</v>
      </c>
      <c r="D120" s="27">
        <f t="shared" si="25"/>
        <v>512551247.0167923</v>
      </c>
      <c r="G120" s="13" t="s">
        <v>23</v>
      </c>
      <c r="H120" s="14">
        <v>3650</v>
      </c>
      <c r="I120" s="16">
        <f t="shared" si="26"/>
        <v>0.30071141001942997</v>
      </c>
      <c r="J120" s="27">
        <f t="shared" si="27"/>
        <v>35139665.275205456</v>
      </c>
      <c r="M120" s="13" t="s">
        <v>23</v>
      </c>
      <c r="N120" s="14">
        <v>3650</v>
      </c>
      <c r="O120" s="16">
        <f t="shared" si="28"/>
        <v>0.21180848769781357</v>
      </c>
      <c r="P120" s="27">
        <f t="shared" si="29"/>
        <v>33183896.954973895</v>
      </c>
      <c r="S120" s="13" t="s">
        <v>23</v>
      </c>
      <c r="T120" s="14">
        <v>3650</v>
      </c>
      <c r="U120" s="16">
        <f t="shared" si="30"/>
        <v>0.16928627160799825</v>
      </c>
      <c r="V120" s="27">
        <f t="shared" si="31"/>
        <v>54161453.589871638</v>
      </c>
      <c r="Y120" s="13" t="s">
        <v>23</v>
      </c>
      <c r="Z120" s="14">
        <v>3650</v>
      </c>
      <c r="AA120" s="16">
        <f t="shared" si="32"/>
        <v>0.13570224742510326</v>
      </c>
      <c r="AB120" s="27">
        <f t="shared" si="33"/>
        <v>36940710.644424021</v>
      </c>
      <c r="AE120" s="13" t="s">
        <v>23</v>
      </c>
      <c r="AF120" s="14">
        <v>3650</v>
      </c>
      <c r="AG120" s="16">
        <f t="shared" si="34"/>
        <v>0.13753205941246624</v>
      </c>
      <c r="AH120" s="27">
        <f t="shared" si="35"/>
        <v>17335146.715959262</v>
      </c>
      <c r="AK120" s="29"/>
      <c r="AL120" s="30"/>
      <c r="AM120" s="30"/>
      <c r="AN120" s="30"/>
    </row>
    <row r="121" spans="1:40" ht="15.75" x14ac:dyDescent="0.3">
      <c r="A121" s="17" t="s">
        <v>23</v>
      </c>
      <c r="B121" s="18">
        <v>10950</v>
      </c>
      <c r="C121" s="20">
        <f t="shared" si="24"/>
        <v>0.10787737901626644</v>
      </c>
      <c r="D121" s="28">
        <f t="shared" si="25"/>
        <v>166433668.64136735</v>
      </c>
      <c r="G121" s="17" t="s">
        <v>23</v>
      </c>
      <c r="H121" s="18">
        <v>10950</v>
      </c>
      <c r="I121" s="20">
        <f t="shared" si="26"/>
        <v>0.12082275730731167</v>
      </c>
      <c r="J121" s="28">
        <f t="shared" si="27"/>
        <v>14118756.747979697</v>
      </c>
      <c r="M121" s="17" t="s">
        <v>23</v>
      </c>
      <c r="N121" s="18">
        <v>10950</v>
      </c>
      <c r="O121" s="20">
        <f t="shared" si="28"/>
        <v>0.12942005439189491</v>
      </c>
      <c r="P121" s="28">
        <f t="shared" si="29"/>
        <v>20276155.103731897</v>
      </c>
      <c r="S121" s="17" t="s">
        <v>23</v>
      </c>
      <c r="T121" s="18">
        <v>10950</v>
      </c>
      <c r="U121" s="20">
        <f t="shared" si="30"/>
        <v>0.16629360072825286</v>
      </c>
      <c r="V121" s="28">
        <f t="shared" si="31"/>
        <v>53203978.400516517</v>
      </c>
      <c r="Y121" s="17" t="s">
        <v>23</v>
      </c>
      <c r="Z121" s="18">
        <v>10950</v>
      </c>
      <c r="AA121" s="20">
        <f t="shared" si="32"/>
        <v>0.13692143855116876</v>
      </c>
      <c r="AB121" s="28">
        <f t="shared" si="33"/>
        <v>37272597.45884905</v>
      </c>
      <c r="AE121" s="17" t="s">
        <v>23</v>
      </c>
      <c r="AF121" s="18">
        <v>10950</v>
      </c>
      <c r="AG121" s="20">
        <f t="shared" si="34"/>
        <v>0.11582901408408849</v>
      </c>
      <c r="AH121" s="28">
        <f t="shared" si="35"/>
        <v>14599599.262094548</v>
      </c>
      <c r="AK121" s="29"/>
      <c r="AL121" s="30"/>
      <c r="AM121" s="30"/>
      <c r="AN121" s="30"/>
    </row>
    <row r="122" spans="1:40" ht="15.75" x14ac:dyDescent="0.3">
      <c r="A122" s="13" t="s">
        <v>23</v>
      </c>
      <c r="B122" s="14">
        <v>36500</v>
      </c>
      <c r="C122" s="16">
        <f t="shared" si="24"/>
        <v>6.4725936240317847E-2</v>
      </c>
      <c r="D122" s="27">
        <f t="shared" si="25"/>
        <v>99859443.406564146</v>
      </c>
      <c r="G122" s="13" t="s">
        <v>23</v>
      </c>
      <c r="H122" s="14">
        <v>36500</v>
      </c>
      <c r="I122" s="16">
        <f t="shared" si="26"/>
        <v>5.1079681392680883E-2</v>
      </c>
      <c r="J122" s="27">
        <f t="shared" si="27"/>
        <v>5968921.8523067376</v>
      </c>
      <c r="M122" s="13" t="s">
        <v>23</v>
      </c>
      <c r="N122" s="14">
        <v>36500</v>
      </c>
      <c r="O122" s="16">
        <f t="shared" si="28"/>
        <v>6.7868822993651989E-2</v>
      </c>
      <c r="P122" s="27">
        <f t="shared" si="29"/>
        <v>10632964.019316582</v>
      </c>
      <c r="S122" s="13" t="s">
        <v>23</v>
      </c>
      <c r="T122" s="14">
        <v>36500</v>
      </c>
      <c r="U122" s="16">
        <f t="shared" si="30"/>
        <v>0.14639315845109074</v>
      </c>
      <c r="V122" s="27">
        <f t="shared" si="31"/>
        <v>46837030.445585534</v>
      </c>
      <c r="Y122" s="13" t="s">
        <v>23</v>
      </c>
      <c r="Z122" s="14">
        <v>36500</v>
      </c>
      <c r="AA122" s="16">
        <f t="shared" si="32"/>
        <v>0.12928664555392616</v>
      </c>
      <c r="AB122" s="27">
        <f t="shared" si="33"/>
        <v>35194262.83806929</v>
      </c>
      <c r="AE122" s="13" t="s">
        <v>23</v>
      </c>
      <c r="AF122" s="14">
        <v>36500</v>
      </c>
      <c r="AG122" s="16">
        <f t="shared" si="34"/>
        <v>9.0097768807843176E-2</v>
      </c>
      <c r="AH122" s="27">
        <f t="shared" si="35"/>
        <v>11356319.739097638</v>
      </c>
      <c r="AK122" s="29"/>
      <c r="AL122" s="30"/>
      <c r="AM122" s="30"/>
      <c r="AN122" s="30"/>
    </row>
    <row r="123" spans="1:40" ht="15.75" x14ac:dyDescent="0.3">
      <c r="A123" s="17" t="s">
        <v>23</v>
      </c>
      <c r="B123" s="18">
        <v>109500</v>
      </c>
      <c r="C123" s="20">
        <f t="shared" si="24"/>
        <v>9.3761173615629578E-2</v>
      </c>
      <c r="D123" s="28">
        <f t="shared" si="25"/>
        <v>144655128.28798318</v>
      </c>
      <c r="G123" s="17" t="s">
        <v>23</v>
      </c>
      <c r="H123" s="18">
        <v>109500</v>
      </c>
      <c r="I123" s="20">
        <f t="shared" si="26"/>
        <v>3.901344697410785E-2</v>
      </c>
      <c r="J123" s="28">
        <f t="shared" si="27"/>
        <v>4558920.6868257755</v>
      </c>
      <c r="M123" s="17" t="s">
        <v>23</v>
      </c>
      <c r="N123" s="18">
        <v>109500</v>
      </c>
      <c r="O123" s="20">
        <f t="shared" si="28"/>
        <v>4.0925902940183438E-2</v>
      </c>
      <c r="P123" s="28">
        <f t="shared" si="29"/>
        <v>6411834.392084796</v>
      </c>
      <c r="S123" s="17" t="s">
        <v>23</v>
      </c>
      <c r="T123" s="18">
        <v>109500</v>
      </c>
      <c r="U123" s="20">
        <f t="shared" si="30"/>
        <v>0.10919210399945736</v>
      </c>
      <c r="V123" s="28">
        <f t="shared" si="31"/>
        <v>34934924.237929925</v>
      </c>
      <c r="Y123" s="17" t="s">
        <v>23</v>
      </c>
      <c r="Z123" s="18">
        <v>109500</v>
      </c>
      <c r="AA123" s="20">
        <f t="shared" si="32"/>
        <v>0.1160317888614963</v>
      </c>
      <c r="AB123" s="28">
        <f t="shared" si="33"/>
        <v>31586040.903656576</v>
      </c>
      <c r="AE123" s="17" t="s">
        <v>23</v>
      </c>
      <c r="AF123" s="18">
        <v>109500</v>
      </c>
      <c r="AG123" s="20">
        <f t="shared" si="34"/>
        <v>5.7044620113506084E-2</v>
      </c>
      <c r="AH123" s="28">
        <f t="shared" si="35"/>
        <v>7190155.2499704259</v>
      </c>
      <c r="AK123" s="29"/>
      <c r="AL123" s="30"/>
      <c r="AM123" s="30"/>
      <c r="AN123" s="30"/>
    </row>
    <row r="124" spans="1:40" ht="15.75" x14ac:dyDescent="0.3">
      <c r="A124" s="13" t="s">
        <v>23</v>
      </c>
      <c r="B124" s="14">
        <v>365000</v>
      </c>
      <c r="C124" s="16">
        <f t="shared" si="24"/>
        <v>5.3072036354902208E-2</v>
      </c>
      <c r="D124" s="27">
        <f t="shared" si="25"/>
        <v>81879758.234416336</v>
      </c>
      <c r="G124" s="13" t="s">
        <v>23</v>
      </c>
      <c r="H124" s="14">
        <v>365000</v>
      </c>
      <c r="I124" s="16">
        <f t="shared" si="26"/>
        <v>2.0647270868488204E-2</v>
      </c>
      <c r="J124" s="27">
        <f t="shared" si="27"/>
        <v>2412739.1345685776</v>
      </c>
      <c r="M124" s="13" t="s">
        <v>23</v>
      </c>
      <c r="N124" s="14">
        <v>365000</v>
      </c>
      <c r="O124" s="16">
        <f t="shared" si="28"/>
        <v>1.3533166820342399E-2</v>
      </c>
      <c r="P124" s="27">
        <f t="shared" si="29"/>
        <v>2120232.3765297798</v>
      </c>
      <c r="S124" s="13" t="s">
        <v>23</v>
      </c>
      <c r="T124" s="14">
        <v>365000</v>
      </c>
      <c r="U124" s="16">
        <f t="shared" si="30"/>
        <v>4.317371366979901E-2</v>
      </c>
      <c r="V124" s="27">
        <f t="shared" si="31"/>
        <v>13812998.933805721</v>
      </c>
      <c r="Y124" s="13" t="s">
        <v>23</v>
      </c>
      <c r="Z124" s="14">
        <v>365000</v>
      </c>
      <c r="AA124" s="16">
        <f t="shared" si="32"/>
        <v>5.393146402096529E-2</v>
      </c>
      <c r="AB124" s="27">
        <f t="shared" si="33"/>
        <v>14681161.475444352</v>
      </c>
      <c r="AE124" s="13" t="s">
        <v>23</v>
      </c>
      <c r="AF124" s="14">
        <v>365000</v>
      </c>
      <c r="AG124" s="16">
        <f t="shared" si="34"/>
        <v>2.1921264304968966E-2</v>
      </c>
      <c r="AH124" s="27">
        <f t="shared" si="35"/>
        <v>2763052.735117503</v>
      </c>
      <c r="AK124" s="29"/>
      <c r="AL124" s="30"/>
      <c r="AM124" s="30"/>
      <c r="AN124" s="30"/>
    </row>
    <row r="125" spans="1:40" ht="15.75" x14ac:dyDescent="0.3">
      <c r="A125" s="17" t="s">
        <v>23</v>
      </c>
      <c r="B125" s="18">
        <v>1095000</v>
      </c>
      <c r="C125" s="20">
        <f t="shared" si="24"/>
        <v>2.1490394353696363E-2</v>
      </c>
      <c r="D125" s="28">
        <f t="shared" si="25"/>
        <v>33155469.7143327</v>
      </c>
      <c r="G125" s="17" t="s">
        <v>23</v>
      </c>
      <c r="H125" s="18">
        <v>1095000</v>
      </c>
      <c r="I125" s="20">
        <f t="shared" si="26"/>
        <v>7.1195747543666274E-3</v>
      </c>
      <c r="J125" s="28">
        <f t="shared" si="27"/>
        <v>831958.70005092747</v>
      </c>
      <c r="M125" s="17" t="s">
        <v>23</v>
      </c>
      <c r="N125" s="18">
        <v>1095000</v>
      </c>
      <c r="O125" s="20">
        <f t="shared" si="28"/>
        <v>2.7570218234018321E-3</v>
      </c>
      <c r="P125" s="28">
        <f t="shared" si="29"/>
        <v>431940.80220669572</v>
      </c>
      <c r="S125" s="17" t="s">
        <v>23</v>
      </c>
      <c r="T125" s="18">
        <v>1095000</v>
      </c>
      <c r="U125" s="20">
        <f t="shared" si="30"/>
        <v>8.873987767882079E-3</v>
      </c>
      <c r="V125" s="28">
        <f t="shared" si="31"/>
        <v>2839143.8483575513</v>
      </c>
      <c r="Y125" s="17" t="s">
        <v>23</v>
      </c>
      <c r="Z125" s="18">
        <v>1095000</v>
      </c>
      <c r="AA125" s="20">
        <f t="shared" si="32"/>
        <v>1.6292556310749624E-2</v>
      </c>
      <c r="AB125" s="28">
        <f t="shared" si="33"/>
        <v>4435141.0514815822</v>
      </c>
      <c r="AE125" s="17" t="s">
        <v>23</v>
      </c>
      <c r="AF125" s="18">
        <v>1095000</v>
      </c>
      <c r="AG125" s="20">
        <f t="shared" si="34"/>
        <v>3.0455552580073422E-3</v>
      </c>
      <c r="AH125" s="28">
        <f t="shared" si="35"/>
        <v>383875.20302290306</v>
      </c>
      <c r="AK125" s="29"/>
      <c r="AL125" s="30"/>
      <c r="AM125" s="30"/>
      <c r="AN125" s="30"/>
    </row>
    <row r="126" spans="1:40" ht="15.75" x14ac:dyDescent="0.3">
      <c r="A126" s="13" t="s">
        <v>23</v>
      </c>
      <c r="B126" s="14">
        <v>3650000</v>
      </c>
      <c r="C126" s="16">
        <f t="shared" si="24"/>
        <v>7.967794223576824E-3</v>
      </c>
      <c r="D126" s="27">
        <f t="shared" si="25"/>
        <v>12292746.03908783</v>
      </c>
      <c r="G126" s="13" t="s">
        <v>23</v>
      </c>
      <c r="H126" s="14">
        <v>3650000</v>
      </c>
      <c r="I126" s="16">
        <f t="shared" si="26"/>
        <v>6.6373900571835339E-3</v>
      </c>
      <c r="J126" s="27">
        <f t="shared" si="27"/>
        <v>775612.95361335331</v>
      </c>
      <c r="M126" s="13" t="s">
        <v>23</v>
      </c>
      <c r="N126" s="14">
        <v>3650000</v>
      </c>
      <c r="O126" s="16">
        <f t="shared" si="28"/>
        <v>3.0575116551541763E-3</v>
      </c>
      <c r="P126" s="27">
        <f t="shared" si="29"/>
        <v>479018.34721572022</v>
      </c>
      <c r="S126" s="13" t="s">
        <v>23</v>
      </c>
      <c r="T126" s="14">
        <v>3650000</v>
      </c>
      <c r="U126" s="16">
        <f t="shared" si="30"/>
        <v>3.5757117286382032E-3</v>
      </c>
      <c r="V126" s="27">
        <f t="shared" si="31"/>
        <v>1144013.2918152567</v>
      </c>
      <c r="Y126" s="13" t="s">
        <v>23</v>
      </c>
      <c r="Z126" s="14">
        <v>3650000</v>
      </c>
      <c r="AA126" s="16">
        <f t="shared" si="32"/>
        <v>5.7084913087790596E-4</v>
      </c>
      <c r="AB126" s="27">
        <f t="shared" si="33"/>
        <v>155395.89775047984</v>
      </c>
      <c r="AE126" s="13" t="s">
        <v>23</v>
      </c>
      <c r="AF126" s="14">
        <v>3650000</v>
      </c>
      <c r="AG126" s="16">
        <f t="shared" si="34"/>
        <v>1.8942085964968036E-4</v>
      </c>
      <c r="AH126" s="27">
        <f t="shared" si="35"/>
        <v>23875.43971287832</v>
      </c>
      <c r="AK126" s="29"/>
      <c r="AL126" s="30"/>
      <c r="AM126" s="30"/>
      <c r="AN126" s="30"/>
    </row>
    <row r="127" spans="1:40" ht="15.75" x14ac:dyDescent="0.3">
      <c r="A127" s="17" t="s">
        <v>23</v>
      </c>
      <c r="B127" s="18">
        <v>10950000</v>
      </c>
      <c r="C127" s="20">
        <f t="shared" si="24"/>
        <v>3.0176248532417043E-3</v>
      </c>
      <c r="D127" s="28">
        <f t="shared" si="25"/>
        <v>4655604.163618532</v>
      </c>
      <c r="G127" s="17" t="s">
        <v>23</v>
      </c>
      <c r="H127" s="18">
        <v>10950000</v>
      </c>
      <c r="I127" s="20">
        <f t="shared" si="26"/>
        <v>1.615534764254507E-2</v>
      </c>
      <c r="J127" s="28">
        <f t="shared" si="27"/>
        <v>1887834.9462261267</v>
      </c>
      <c r="M127" s="17" t="s">
        <v>23</v>
      </c>
      <c r="N127" s="18">
        <v>10950000</v>
      </c>
      <c r="O127" s="20">
        <f t="shared" si="28"/>
        <v>0</v>
      </c>
      <c r="P127" s="28">
        <f t="shared" si="29"/>
        <v>0</v>
      </c>
      <c r="S127" s="17" t="s">
        <v>23</v>
      </c>
      <c r="T127" s="18">
        <v>10950000</v>
      </c>
      <c r="U127" s="20">
        <f t="shared" si="30"/>
        <v>0</v>
      </c>
      <c r="V127" s="28">
        <f t="shared" si="31"/>
        <v>0</v>
      </c>
      <c r="Y127" s="17" t="s">
        <v>23</v>
      </c>
      <c r="Z127" s="18">
        <v>10950000</v>
      </c>
      <c r="AA127" s="20">
        <f t="shared" si="32"/>
        <v>0</v>
      </c>
      <c r="AB127" s="28">
        <f t="shared" si="33"/>
        <v>0</v>
      </c>
      <c r="AE127" s="17" t="s">
        <v>23</v>
      </c>
      <c r="AF127" s="18">
        <v>10950000</v>
      </c>
      <c r="AG127" s="20">
        <f t="shared" si="34"/>
        <v>0</v>
      </c>
      <c r="AH127" s="28">
        <f t="shared" si="35"/>
        <v>0</v>
      </c>
      <c r="AK127" s="29"/>
      <c r="AL127" s="30"/>
      <c r="AM127" s="30"/>
      <c r="AN127" s="30"/>
    </row>
    <row r="128" spans="1:40" ht="15.75" x14ac:dyDescent="0.3">
      <c r="A128" s="13" t="s">
        <v>24</v>
      </c>
      <c r="B128" s="14">
        <v>0</v>
      </c>
      <c r="C128" s="16">
        <f t="shared" si="24"/>
        <v>4.4583378262113581E-2</v>
      </c>
      <c r="D128" s="27">
        <f t="shared" si="25"/>
        <v>68783421.253407449</v>
      </c>
      <c r="G128" s="13" t="s">
        <v>24</v>
      </c>
      <c r="H128" s="14">
        <v>0</v>
      </c>
      <c r="I128" s="16">
        <f t="shared" si="26"/>
        <v>3.3740939882372506E-2</v>
      </c>
      <c r="J128" s="27">
        <f t="shared" si="27"/>
        <v>3942801.283997809</v>
      </c>
      <c r="M128" s="13" t="s">
        <v>24</v>
      </c>
      <c r="N128" s="14">
        <v>0</v>
      </c>
      <c r="O128" s="16">
        <f t="shared" si="28"/>
        <v>3.1087014188329196E-2</v>
      </c>
      <c r="P128" s="27">
        <f t="shared" si="29"/>
        <v>4870382.1394310268</v>
      </c>
      <c r="S128" s="13" t="s">
        <v>24</v>
      </c>
      <c r="T128" s="14">
        <v>0</v>
      </c>
      <c r="U128" s="16">
        <f t="shared" si="30"/>
        <v>8.3361610865864688E-2</v>
      </c>
      <c r="V128" s="27">
        <f t="shared" si="31"/>
        <v>26670715.677071773</v>
      </c>
      <c r="Y128" s="13" t="s">
        <v>24</v>
      </c>
      <c r="Z128" s="14">
        <v>0</v>
      </c>
      <c r="AA128" s="16">
        <f t="shared" si="32"/>
        <v>7.4020185680961692E-2</v>
      </c>
      <c r="AB128" s="27">
        <f t="shared" si="33"/>
        <v>20149690.318106856</v>
      </c>
      <c r="AE128" s="13" t="s">
        <v>24</v>
      </c>
      <c r="AF128" s="14">
        <v>0</v>
      </c>
      <c r="AG128" s="16">
        <f t="shared" si="34"/>
        <v>3.4310135939753253E-2</v>
      </c>
      <c r="AH128" s="27">
        <f t="shared" si="35"/>
        <v>4324600.6996548902</v>
      </c>
      <c r="AK128" s="29"/>
      <c r="AL128" s="30"/>
      <c r="AM128" s="30"/>
      <c r="AN128" s="30"/>
    </row>
    <row r="129" spans="1:40" x14ac:dyDescent="0.25">
      <c r="A129" s="17">
        <v>303</v>
      </c>
      <c r="B129" s="18">
        <v>0</v>
      </c>
      <c r="C129" s="20">
        <f t="shared" si="24"/>
        <v>5.6787371267592673E-4</v>
      </c>
      <c r="D129" s="28">
        <f t="shared" si="25"/>
        <v>876117.92377155274</v>
      </c>
      <c r="G129" s="17">
        <v>303</v>
      </c>
      <c r="H129" s="18">
        <v>0</v>
      </c>
      <c r="I129" s="20">
        <f t="shared" si="26"/>
        <v>0</v>
      </c>
      <c r="J129" s="28">
        <f t="shared" si="27"/>
        <v>0</v>
      </c>
      <c r="M129" s="17">
        <v>303</v>
      </c>
      <c r="N129" s="18">
        <v>0</v>
      </c>
      <c r="O129" s="20">
        <f t="shared" si="28"/>
        <v>1.3854052537462943E-3</v>
      </c>
      <c r="P129" s="28">
        <f t="shared" si="29"/>
        <v>217050.53315326164</v>
      </c>
      <c r="S129" s="17">
        <v>303</v>
      </c>
      <c r="T129" s="18">
        <v>0</v>
      </c>
      <c r="U129" s="20">
        <f t="shared" si="30"/>
        <v>2.9550857048960474E-3</v>
      </c>
      <c r="V129" s="28">
        <f t="shared" si="31"/>
        <v>945450.18765868095</v>
      </c>
      <c r="Y129" s="17">
        <v>303</v>
      </c>
      <c r="Z129" s="18">
        <v>0</v>
      </c>
      <c r="AA129" s="20">
        <f t="shared" si="32"/>
        <v>1.8819959068803165E-3</v>
      </c>
      <c r="AB129" s="28">
        <f t="shared" si="33"/>
        <v>512314.77406759124</v>
      </c>
      <c r="AE129" s="17">
        <v>303</v>
      </c>
      <c r="AF129" s="18">
        <v>0</v>
      </c>
      <c r="AG129" s="20">
        <f t="shared" si="34"/>
        <v>2.2772486509817415E-3</v>
      </c>
      <c r="AH129" s="28">
        <f t="shared" si="35"/>
        <v>287034.45321862574</v>
      </c>
      <c r="AK129" s="29"/>
      <c r="AL129" s="30"/>
      <c r="AM129" s="30"/>
      <c r="AN129" s="30"/>
    </row>
    <row r="130" spans="1:40" x14ac:dyDescent="0.25">
      <c r="A130" s="13">
        <v>304</v>
      </c>
      <c r="B130" s="14">
        <v>0</v>
      </c>
      <c r="C130" s="16">
        <f t="shared" si="24"/>
        <v>2.0287751244719419E-3</v>
      </c>
      <c r="D130" s="27">
        <f t="shared" si="25"/>
        <v>3130002.6928101205</v>
      </c>
      <c r="G130" s="13">
        <v>304</v>
      </c>
      <c r="H130" s="14">
        <v>0</v>
      </c>
      <c r="I130" s="16">
        <f t="shared" si="26"/>
        <v>0</v>
      </c>
      <c r="J130" s="27">
        <f t="shared" si="27"/>
        <v>0</v>
      </c>
      <c r="M130" s="13">
        <v>304</v>
      </c>
      <c r="N130" s="14">
        <v>0</v>
      </c>
      <c r="O130" s="16">
        <f t="shared" si="28"/>
        <v>1.68241763621374E-3</v>
      </c>
      <c r="P130" s="27">
        <f t="shared" si="29"/>
        <v>263583.26846183231</v>
      </c>
      <c r="S130" s="13">
        <v>304</v>
      </c>
      <c r="T130" s="14">
        <v>0</v>
      </c>
      <c r="U130" s="16">
        <f t="shared" si="30"/>
        <v>8.7212796341907418E-3</v>
      </c>
      <c r="V130" s="27">
        <f t="shared" si="31"/>
        <v>2790286.4045899226</v>
      </c>
      <c r="Y130" s="13">
        <v>304</v>
      </c>
      <c r="Z130" s="14">
        <v>0</v>
      </c>
      <c r="AA130" s="16">
        <f t="shared" si="32"/>
        <v>6.3401577105311581E-3</v>
      </c>
      <c r="AB130" s="27">
        <f t="shared" si="33"/>
        <v>1725910.4831997012</v>
      </c>
      <c r="AE130" s="13">
        <v>304</v>
      </c>
      <c r="AF130" s="14">
        <v>0</v>
      </c>
      <c r="AG130" s="16">
        <f t="shared" si="34"/>
        <v>0</v>
      </c>
      <c r="AH130" s="27">
        <f t="shared" si="35"/>
        <v>0</v>
      </c>
      <c r="AK130" s="29"/>
      <c r="AL130" s="30"/>
      <c r="AM130" s="30"/>
      <c r="AN130" s="30"/>
    </row>
    <row r="131" spans="1:40" x14ac:dyDescent="0.25">
      <c r="A131" s="17">
        <v>305</v>
      </c>
      <c r="B131" s="18">
        <v>0</v>
      </c>
      <c r="C131" s="20">
        <f t="shared" si="24"/>
        <v>3.7431391922859688E-3</v>
      </c>
      <c r="D131" s="28">
        <f t="shared" si="25"/>
        <v>5774930.7008423032</v>
      </c>
      <c r="G131" s="17">
        <v>305</v>
      </c>
      <c r="H131" s="18">
        <v>0</v>
      </c>
      <c r="I131" s="20">
        <f t="shared" si="26"/>
        <v>0</v>
      </c>
      <c r="J131" s="28">
        <f t="shared" si="27"/>
        <v>0</v>
      </c>
      <c r="M131" s="17">
        <v>305</v>
      </c>
      <c r="N131" s="18">
        <v>0</v>
      </c>
      <c r="O131" s="20">
        <f t="shared" si="28"/>
        <v>8.1888846818970243E-4</v>
      </c>
      <c r="P131" s="28">
        <f t="shared" si="29"/>
        <v>128294.71963745111</v>
      </c>
      <c r="S131" s="17">
        <v>305</v>
      </c>
      <c r="T131" s="18">
        <v>0</v>
      </c>
      <c r="U131" s="20">
        <f t="shared" si="30"/>
        <v>1.3142586566621536E-2</v>
      </c>
      <c r="V131" s="28">
        <f t="shared" si="31"/>
        <v>4204839.4451455995</v>
      </c>
      <c r="Y131" s="17">
        <v>305</v>
      </c>
      <c r="Z131" s="18">
        <v>0</v>
      </c>
      <c r="AA131" s="20">
        <f t="shared" si="32"/>
        <v>2.6266765449458676E-3</v>
      </c>
      <c r="AB131" s="28">
        <f t="shared" si="33"/>
        <v>715030.88596151804</v>
      </c>
      <c r="AE131" s="17">
        <v>305</v>
      </c>
      <c r="AF131" s="18">
        <v>0</v>
      </c>
      <c r="AG131" s="20">
        <f t="shared" si="34"/>
        <v>1.4065213867645926E-3</v>
      </c>
      <c r="AH131" s="28">
        <f t="shared" si="35"/>
        <v>177284.15253039269</v>
      </c>
      <c r="AK131" s="29"/>
      <c r="AL131" s="30"/>
      <c r="AM131" s="30"/>
      <c r="AN131" s="30"/>
    </row>
    <row r="132" spans="1:40" x14ac:dyDescent="0.25">
      <c r="A132" s="13">
        <v>406</v>
      </c>
      <c r="B132" s="14">
        <v>0</v>
      </c>
      <c r="C132" s="16">
        <f t="shared" si="24"/>
        <v>1.5678566868173677E-2</v>
      </c>
      <c r="D132" s="27">
        <f t="shared" si="25"/>
        <v>24188958.11804688</v>
      </c>
      <c r="G132" s="13">
        <v>406</v>
      </c>
      <c r="H132" s="14">
        <v>0</v>
      </c>
      <c r="I132" s="16">
        <f t="shared" si="26"/>
        <v>0</v>
      </c>
      <c r="J132" s="27">
        <f t="shared" si="27"/>
        <v>0</v>
      </c>
      <c r="M132" s="13">
        <v>406</v>
      </c>
      <c r="N132" s="14">
        <v>0</v>
      </c>
      <c r="O132" s="16">
        <f t="shared" si="28"/>
        <v>1.0135852737620993E-2</v>
      </c>
      <c r="P132" s="27">
        <f t="shared" si="29"/>
        <v>1587977.4056829598</v>
      </c>
      <c r="S132" s="13">
        <v>406</v>
      </c>
      <c r="T132" s="14">
        <v>0</v>
      </c>
      <c r="U132" s="16">
        <f t="shared" si="30"/>
        <v>6.1508751842866999E-2</v>
      </c>
      <c r="V132" s="27">
        <f t="shared" si="31"/>
        <v>19679111.464056686</v>
      </c>
      <c r="Y132" s="13">
        <v>406</v>
      </c>
      <c r="Z132" s="14">
        <v>0</v>
      </c>
      <c r="AA132" s="16">
        <f t="shared" si="32"/>
        <v>2.4731326321901771E-2</v>
      </c>
      <c r="AB132" s="27">
        <f t="shared" si="33"/>
        <v>6732333.37579343</v>
      </c>
      <c r="AE132" s="13">
        <v>406</v>
      </c>
      <c r="AF132" s="14">
        <v>0</v>
      </c>
      <c r="AG132" s="16">
        <f t="shared" si="34"/>
        <v>1.377478897046526E-2</v>
      </c>
      <c r="AH132" s="27">
        <f t="shared" si="35"/>
        <v>1736235.0916905443</v>
      </c>
      <c r="AK132" s="29"/>
      <c r="AL132" s="30"/>
      <c r="AM132" s="30"/>
      <c r="AN132" s="30"/>
    </row>
    <row r="133" spans="1:40" x14ac:dyDescent="0.25">
      <c r="A133" s="17">
        <v>407</v>
      </c>
      <c r="B133" s="18">
        <v>0</v>
      </c>
      <c r="C133" s="20">
        <f t="shared" si="24"/>
        <v>2.784703625468616E-2</v>
      </c>
      <c r="D133" s="28">
        <f t="shared" si="25"/>
        <v>42962523.254831135</v>
      </c>
      <c r="G133" s="17">
        <v>407</v>
      </c>
      <c r="H133" s="18">
        <v>0</v>
      </c>
      <c r="I133" s="20">
        <f t="shared" si="26"/>
        <v>0.25493374691049314</v>
      </c>
      <c r="J133" s="28">
        <f t="shared" si="27"/>
        <v>29790311.359352302</v>
      </c>
      <c r="M133" s="17">
        <v>407</v>
      </c>
      <c r="N133" s="18">
        <v>0</v>
      </c>
      <c r="O133" s="20">
        <f t="shared" si="28"/>
        <v>5.8861334176058974E-2</v>
      </c>
      <c r="P133" s="28">
        <f t="shared" si="29"/>
        <v>9221766.6494900659</v>
      </c>
      <c r="S133" s="17">
        <v>407</v>
      </c>
      <c r="T133" s="18">
        <v>0</v>
      </c>
      <c r="U133" s="20">
        <f t="shared" si="30"/>
        <v>5.6845838543618599E-3</v>
      </c>
      <c r="V133" s="28">
        <f t="shared" si="31"/>
        <v>1818725.8877004345</v>
      </c>
      <c r="Y133" s="17">
        <v>407</v>
      </c>
      <c r="Z133" s="18">
        <v>0</v>
      </c>
      <c r="AA133" s="20">
        <f t="shared" si="32"/>
        <v>1.0054872526765787E-2</v>
      </c>
      <c r="AB133" s="28">
        <f t="shared" si="33"/>
        <v>2737125.903407203</v>
      </c>
      <c r="AE133" s="17">
        <v>407</v>
      </c>
      <c r="AF133" s="18">
        <v>0</v>
      </c>
      <c r="AG133" s="20">
        <f t="shared" si="34"/>
        <v>6.4211968720358573E-2</v>
      </c>
      <c r="AH133" s="28">
        <f t="shared" si="35"/>
        <v>8093559.4467445789</v>
      </c>
      <c r="AK133" s="29"/>
      <c r="AL133" s="30"/>
      <c r="AM133" s="30"/>
      <c r="AN133" s="30"/>
    </row>
    <row r="134" spans="1:40" x14ac:dyDescent="0.25">
      <c r="A134" s="13">
        <v>408</v>
      </c>
      <c r="B134" s="14">
        <v>0</v>
      </c>
      <c r="C134" s="16">
        <f t="shared" si="24"/>
        <v>2.0441540651209015E-2</v>
      </c>
      <c r="D134" s="27">
        <f t="shared" si="25"/>
        <v>31537293.863520376</v>
      </c>
      <c r="G134" s="13">
        <v>408</v>
      </c>
      <c r="H134" s="14">
        <v>0</v>
      </c>
      <c r="I134" s="16">
        <f t="shared" si="26"/>
        <v>0</v>
      </c>
      <c r="J134" s="27">
        <f t="shared" si="27"/>
        <v>0</v>
      </c>
      <c r="M134" s="13">
        <v>408</v>
      </c>
      <c r="N134" s="14">
        <v>0</v>
      </c>
      <c r="O134" s="16">
        <f t="shared" si="28"/>
        <v>1.7435073208200442E-2</v>
      </c>
      <c r="P134" s="27">
        <f t="shared" si="29"/>
        <v>2731541.4931283789</v>
      </c>
      <c r="S134" s="13">
        <v>408</v>
      </c>
      <c r="T134" s="14">
        <v>0</v>
      </c>
      <c r="U134" s="16">
        <f t="shared" si="30"/>
        <v>6.7384973138392415E-3</v>
      </c>
      <c r="V134" s="27">
        <f t="shared" si="31"/>
        <v>2155914.9839043133</v>
      </c>
      <c r="Y134" s="13">
        <v>408</v>
      </c>
      <c r="Z134" s="14">
        <v>0</v>
      </c>
      <c r="AA134" s="16">
        <f t="shared" si="32"/>
        <v>0</v>
      </c>
      <c r="AB134" s="27">
        <f t="shared" si="33"/>
        <v>0</v>
      </c>
      <c r="AE134" s="13">
        <v>408</v>
      </c>
      <c r="AF134" s="14">
        <v>0</v>
      </c>
      <c r="AG134" s="16">
        <f t="shared" si="34"/>
        <v>0.13695473386180651</v>
      </c>
      <c r="AH134" s="27">
        <f t="shared" si="35"/>
        <v>17262378.059935987</v>
      </c>
      <c r="AK134" s="29"/>
      <c r="AL134" s="30"/>
      <c r="AM134" s="30"/>
      <c r="AN134" s="30"/>
    </row>
    <row r="135" spans="1:40" x14ac:dyDescent="0.25">
      <c r="A135" s="17">
        <v>409</v>
      </c>
      <c r="B135" s="18">
        <v>0</v>
      </c>
      <c r="C135" s="20">
        <f t="shared" si="24"/>
        <v>3.0467285420987904E-2</v>
      </c>
      <c r="D135" s="28">
        <f t="shared" si="25"/>
        <v>47005054.557304896</v>
      </c>
      <c r="G135" s="17">
        <v>409</v>
      </c>
      <c r="H135" s="18">
        <v>0</v>
      </c>
      <c r="I135" s="20">
        <f t="shared" si="26"/>
        <v>0</v>
      </c>
      <c r="J135" s="28">
        <f t="shared" si="27"/>
        <v>0</v>
      </c>
      <c r="M135" s="17">
        <v>409</v>
      </c>
      <c r="N135" s="18">
        <v>0</v>
      </c>
      <c r="O135" s="20">
        <f t="shared" si="28"/>
        <v>0</v>
      </c>
      <c r="P135" s="28">
        <f t="shared" si="29"/>
        <v>0</v>
      </c>
      <c r="S135" s="17">
        <v>409</v>
      </c>
      <c r="T135" s="18">
        <v>0</v>
      </c>
      <c r="U135" s="20">
        <f t="shared" si="30"/>
        <v>0</v>
      </c>
      <c r="V135" s="28">
        <f t="shared" si="31"/>
        <v>0</v>
      </c>
      <c r="Y135" s="17">
        <v>409</v>
      </c>
      <c r="Z135" s="18">
        <v>0</v>
      </c>
      <c r="AA135" s="20">
        <f t="shared" si="32"/>
        <v>0</v>
      </c>
      <c r="AB135" s="28">
        <f t="shared" si="33"/>
        <v>0</v>
      </c>
      <c r="AE135" s="17">
        <v>409</v>
      </c>
      <c r="AF135" s="18">
        <v>0</v>
      </c>
      <c r="AG135" s="20">
        <f t="shared" si="34"/>
        <v>0.24766149520497879</v>
      </c>
      <c r="AH135" s="28">
        <f t="shared" si="35"/>
        <v>31216346.018614173</v>
      </c>
      <c r="AK135" s="29"/>
      <c r="AL135" s="30"/>
      <c r="AM135" s="30"/>
      <c r="AN135" s="30"/>
    </row>
    <row r="136" spans="1:40" x14ac:dyDescent="0.25">
      <c r="A136" s="13">
        <v>410</v>
      </c>
      <c r="B136" s="14">
        <v>0</v>
      </c>
      <c r="C136" s="16">
        <f t="shared" si="24"/>
        <v>0</v>
      </c>
      <c r="D136" s="27">
        <f t="shared" si="25"/>
        <v>0</v>
      </c>
      <c r="G136" s="13">
        <v>410</v>
      </c>
      <c r="H136" s="14">
        <v>0</v>
      </c>
      <c r="I136" s="16">
        <f t="shared" si="26"/>
        <v>0</v>
      </c>
      <c r="J136" s="27">
        <f t="shared" si="27"/>
        <v>0</v>
      </c>
      <c r="M136" s="13">
        <v>410</v>
      </c>
      <c r="N136" s="14">
        <v>0</v>
      </c>
      <c r="O136" s="16">
        <f t="shared" si="28"/>
        <v>0.2953579769058704</v>
      </c>
      <c r="P136" s="27">
        <f t="shared" si="29"/>
        <v>46273540.673484243</v>
      </c>
      <c r="S136" s="13">
        <v>410</v>
      </c>
      <c r="T136" s="14">
        <v>0</v>
      </c>
      <c r="U136" s="16">
        <f t="shared" si="30"/>
        <v>0</v>
      </c>
      <c r="V136" s="27">
        <f t="shared" si="31"/>
        <v>0</v>
      </c>
      <c r="Y136" s="13">
        <v>410</v>
      </c>
      <c r="Z136" s="14">
        <v>0</v>
      </c>
      <c r="AA136" s="16">
        <f t="shared" si="32"/>
        <v>0</v>
      </c>
      <c r="AB136" s="27">
        <f t="shared" si="33"/>
        <v>0</v>
      </c>
      <c r="AE136" s="13">
        <v>410</v>
      </c>
      <c r="AF136" s="14">
        <v>0</v>
      </c>
      <c r="AG136" s="16">
        <f t="shared" si="34"/>
        <v>0</v>
      </c>
      <c r="AH136" s="27">
        <f t="shared" si="35"/>
        <v>0</v>
      </c>
      <c r="AK136" s="29"/>
      <c r="AL136" s="30"/>
      <c r="AM136" s="30"/>
      <c r="AN136" s="30"/>
    </row>
    <row r="137" spans="1:40" x14ac:dyDescent="0.25">
      <c r="A137" s="17">
        <v>505</v>
      </c>
      <c r="B137" s="18">
        <v>0</v>
      </c>
      <c r="C137" s="20">
        <f t="shared" si="24"/>
        <v>1.1763864166966584E-2</v>
      </c>
      <c r="D137" s="28">
        <f t="shared" si="25"/>
        <v>18149338.52269201</v>
      </c>
      <c r="G137" s="17">
        <v>505</v>
      </c>
      <c r="H137" s="18">
        <v>0</v>
      </c>
      <c r="I137" s="20">
        <f t="shared" si="26"/>
        <v>0</v>
      </c>
      <c r="J137" s="28">
        <f t="shared" si="27"/>
        <v>0</v>
      </c>
      <c r="M137" s="17">
        <v>505</v>
      </c>
      <c r="N137" s="18">
        <v>0</v>
      </c>
      <c r="O137" s="20">
        <f t="shared" si="28"/>
        <v>0</v>
      </c>
      <c r="P137" s="28">
        <f t="shared" si="29"/>
        <v>0</v>
      </c>
      <c r="S137" s="17">
        <v>505</v>
      </c>
      <c r="T137" s="18">
        <v>0</v>
      </c>
      <c r="U137" s="20">
        <f t="shared" si="30"/>
        <v>2.264045452505703E-2</v>
      </c>
      <c r="V137" s="28">
        <f t="shared" si="31"/>
        <v>7243587.5358633604</v>
      </c>
      <c r="Y137" s="17">
        <v>505</v>
      </c>
      <c r="Z137" s="18">
        <v>0</v>
      </c>
      <c r="AA137" s="20">
        <f t="shared" si="32"/>
        <v>6.2033717001829573E-2</v>
      </c>
      <c r="AB137" s="28">
        <f t="shared" si="33"/>
        <v>16886747.518514279</v>
      </c>
      <c r="AE137" s="17">
        <v>505</v>
      </c>
      <c r="AF137" s="18">
        <v>0</v>
      </c>
      <c r="AG137" s="20">
        <f t="shared" si="34"/>
        <v>0</v>
      </c>
      <c r="AH137" s="28">
        <f t="shared" si="35"/>
        <v>0</v>
      </c>
      <c r="AK137" s="29"/>
      <c r="AL137" s="30"/>
      <c r="AM137" s="30"/>
      <c r="AN137" s="30"/>
    </row>
    <row r="138" spans="1:40" x14ac:dyDescent="0.25">
      <c r="A138" s="13">
        <v>506</v>
      </c>
      <c r="B138" s="14">
        <v>0</v>
      </c>
      <c r="C138" s="16">
        <f t="shared" si="24"/>
        <v>4.5970323940659917E-3</v>
      </c>
      <c r="D138" s="27">
        <f t="shared" si="25"/>
        <v>7092320.6809858074</v>
      </c>
      <c r="G138" s="13">
        <v>506</v>
      </c>
      <c r="H138" s="14">
        <v>0</v>
      </c>
      <c r="I138" s="16">
        <f t="shared" si="26"/>
        <v>0</v>
      </c>
      <c r="J138" s="27">
        <f t="shared" si="27"/>
        <v>0</v>
      </c>
      <c r="M138" s="13">
        <v>506</v>
      </c>
      <c r="N138" s="14">
        <v>0</v>
      </c>
      <c r="O138" s="16">
        <f t="shared" si="28"/>
        <v>5.1475116416855341E-3</v>
      </c>
      <c r="P138" s="27">
        <f t="shared" si="29"/>
        <v>806457.27538511925</v>
      </c>
      <c r="S138" s="13">
        <v>506</v>
      </c>
      <c r="T138" s="14">
        <v>0</v>
      </c>
      <c r="U138" s="16">
        <f t="shared" si="30"/>
        <v>2.0365286703805066E-2</v>
      </c>
      <c r="V138" s="27">
        <f t="shared" si="31"/>
        <v>6515670.2913672887</v>
      </c>
      <c r="Y138" s="13">
        <v>506</v>
      </c>
      <c r="Z138" s="14">
        <v>0</v>
      </c>
      <c r="AA138" s="16">
        <f t="shared" si="32"/>
        <v>2.5532596783784309E-2</v>
      </c>
      <c r="AB138" s="27">
        <f t="shared" si="33"/>
        <v>6950454.3048271462</v>
      </c>
      <c r="AE138" s="13">
        <v>506</v>
      </c>
      <c r="AF138" s="14">
        <v>0</v>
      </c>
      <c r="AG138" s="16">
        <f t="shared" si="34"/>
        <v>7.7634964510973825E-3</v>
      </c>
      <c r="AH138" s="27">
        <f t="shared" si="35"/>
        <v>978545.29760937614</v>
      </c>
      <c r="AK138" s="29"/>
      <c r="AL138" s="30"/>
      <c r="AM138" s="30"/>
      <c r="AN138" s="30"/>
    </row>
    <row r="139" spans="1:40" x14ac:dyDescent="0.25">
      <c r="A139" s="17">
        <v>507</v>
      </c>
      <c r="B139" s="18">
        <v>0</v>
      </c>
      <c r="C139" s="20">
        <f t="shared" si="24"/>
        <v>9.2884885842496861E-3</v>
      </c>
      <c r="D139" s="28">
        <f t="shared" si="25"/>
        <v>14330318.787009388</v>
      </c>
      <c r="G139" s="17">
        <v>507</v>
      </c>
      <c r="H139" s="18">
        <v>0</v>
      </c>
      <c r="I139" s="20">
        <f t="shared" si="26"/>
        <v>8.1645385674483748E-2</v>
      </c>
      <c r="J139" s="28">
        <f t="shared" si="27"/>
        <v>9540680.6269208025</v>
      </c>
      <c r="M139" s="17">
        <v>507</v>
      </c>
      <c r="N139" s="18">
        <v>0</v>
      </c>
      <c r="O139" s="20">
        <f t="shared" si="28"/>
        <v>1.114876070146595E-2</v>
      </c>
      <c r="P139" s="28">
        <f t="shared" si="29"/>
        <v>1746669.0325504248</v>
      </c>
      <c r="S139" s="17">
        <v>507</v>
      </c>
      <c r="T139" s="18">
        <v>0</v>
      </c>
      <c r="U139" s="20">
        <f t="shared" si="30"/>
        <v>2.418759720507567E-2</v>
      </c>
      <c r="V139" s="28">
        <f t="shared" si="31"/>
        <v>7738580.4001091821</v>
      </c>
      <c r="Y139" s="17">
        <v>507</v>
      </c>
      <c r="Z139" s="18">
        <v>0</v>
      </c>
      <c r="AA139" s="20">
        <f t="shared" si="32"/>
        <v>0</v>
      </c>
      <c r="AB139" s="28">
        <f t="shared" si="33"/>
        <v>0</v>
      </c>
      <c r="AE139" s="17">
        <v>507</v>
      </c>
      <c r="AF139" s="18">
        <v>0</v>
      </c>
      <c r="AG139" s="20">
        <f t="shared" si="34"/>
        <v>0</v>
      </c>
      <c r="AH139" s="28">
        <f t="shared" si="35"/>
        <v>0</v>
      </c>
      <c r="AK139" s="29"/>
      <c r="AL139" s="30"/>
      <c r="AM139" s="30"/>
      <c r="AN139" s="30"/>
    </row>
    <row r="140" spans="1:40" x14ac:dyDescent="0.25">
      <c r="A140" s="13">
        <v>508</v>
      </c>
      <c r="B140" s="14">
        <v>0</v>
      </c>
      <c r="C140" s="16">
        <f t="shared" si="24"/>
        <v>4.0938623711546992E-3</v>
      </c>
      <c r="D140" s="27">
        <f t="shared" si="25"/>
        <v>6316027.8786656866</v>
      </c>
      <c r="G140" s="13">
        <v>508</v>
      </c>
      <c r="H140" s="14">
        <v>0</v>
      </c>
      <c r="I140" s="16">
        <f t="shared" si="26"/>
        <v>0</v>
      </c>
      <c r="J140" s="27">
        <f t="shared" si="27"/>
        <v>0</v>
      </c>
      <c r="M140" s="13">
        <v>508</v>
      </c>
      <c r="N140" s="14">
        <v>0</v>
      </c>
      <c r="O140" s="16">
        <f t="shared" si="28"/>
        <v>0</v>
      </c>
      <c r="P140" s="27">
        <f t="shared" si="29"/>
        <v>0</v>
      </c>
      <c r="S140" s="13">
        <v>508</v>
      </c>
      <c r="T140" s="14">
        <v>0</v>
      </c>
      <c r="U140" s="16">
        <f t="shared" si="30"/>
        <v>0</v>
      </c>
      <c r="V140" s="27">
        <f t="shared" si="31"/>
        <v>0</v>
      </c>
      <c r="Y140" s="13">
        <v>508</v>
      </c>
      <c r="Z140" s="14">
        <v>0</v>
      </c>
      <c r="AA140" s="16">
        <f t="shared" si="32"/>
        <v>0.10322581055975262</v>
      </c>
      <c r="AB140" s="27">
        <f t="shared" si="33"/>
        <v>28100012.13154963</v>
      </c>
      <c r="AE140" s="13">
        <v>508</v>
      </c>
      <c r="AF140" s="14">
        <v>0</v>
      </c>
      <c r="AG140" s="16">
        <f t="shared" si="34"/>
        <v>0</v>
      </c>
      <c r="AH140" s="27">
        <f t="shared" si="35"/>
        <v>0</v>
      </c>
      <c r="AK140" s="29"/>
      <c r="AL140" s="30"/>
      <c r="AM140" s="30"/>
      <c r="AN140" s="30"/>
    </row>
    <row r="141" spans="1:40" x14ac:dyDescent="0.25">
      <c r="A141" s="17">
        <v>509</v>
      </c>
      <c r="B141" s="18">
        <v>0</v>
      </c>
      <c r="C141" s="20">
        <f t="shared" si="24"/>
        <v>5.0595199661962907E-3</v>
      </c>
      <c r="D141" s="28">
        <f t="shared" si="25"/>
        <v>7805848.4291810812</v>
      </c>
      <c r="G141" s="17">
        <v>509</v>
      </c>
      <c r="H141" s="18">
        <v>0</v>
      </c>
      <c r="I141" s="20">
        <f t="shared" si="26"/>
        <v>0</v>
      </c>
      <c r="J141" s="28">
        <f t="shared" si="27"/>
        <v>0</v>
      </c>
      <c r="M141" s="17">
        <v>509</v>
      </c>
      <c r="N141" s="18">
        <v>0</v>
      </c>
      <c r="O141" s="20">
        <f t="shared" si="28"/>
        <v>3.2012925363648123E-2</v>
      </c>
      <c r="P141" s="28">
        <f t="shared" si="29"/>
        <v>5015444.0364550864</v>
      </c>
      <c r="S141" s="17">
        <v>509</v>
      </c>
      <c r="T141" s="18">
        <v>0</v>
      </c>
      <c r="U141" s="20">
        <f t="shared" si="30"/>
        <v>0</v>
      </c>
      <c r="V141" s="28">
        <f t="shared" si="31"/>
        <v>0</v>
      </c>
      <c r="Y141" s="17">
        <v>509</v>
      </c>
      <c r="Z141" s="18">
        <v>0</v>
      </c>
      <c r="AA141" s="20">
        <f t="shared" si="32"/>
        <v>0</v>
      </c>
      <c r="AB141" s="28">
        <f t="shared" si="33"/>
        <v>0</v>
      </c>
      <c r="AE141" s="17">
        <v>509</v>
      </c>
      <c r="AF141" s="18">
        <v>0</v>
      </c>
      <c r="AG141" s="20">
        <f t="shared" si="34"/>
        <v>1.3197374259574764E-3</v>
      </c>
      <c r="AH141" s="28">
        <f t="shared" si="35"/>
        <v>166345.51975189557</v>
      </c>
      <c r="AK141" s="29"/>
      <c r="AL141" s="30"/>
      <c r="AM141" s="30"/>
      <c r="AN141" s="30"/>
    </row>
    <row r="142" spans="1:40" x14ac:dyDescent="0.25">
      <c r="A142" s="13">
        <v>510</v>
      </c>
      <c r="B142" s="14">
        <v>0</v>
      </c>
      <c r="C142" s="16">
        <f t="shared" si="24"/>
        <v>0</v>
      </c>
      <c r="D142" s="27">
        <f t="shared" si="25"/>
        <v>0</v>
      </c>
      <c r="G142" s="13">
        <v>510</v>
      </c>
      <c r="H142" s="14">
        <v>0</v>
      </c>
      <c r="I142" s="16">
        <f t="shared" si="26"/>
        <v>0</v>
      </c>
      <c r="J142" s="27">
        <f t="shared" si="27"/>
        <v>0</v>
      </c>
      <c r="M142" s="13">
        <v>510</v>
      </c>
      <c r="N142" s="14">
        <v>0</v>
      </c>
      <c r="O142" s="16">
        <f t="shared" si="28"/>
        <v>0</v>
      </c>
      <c r="P142" s="27">
        <f t="shared" si="29"/>
        <v>0</v>
      </c>
      <c r="S142" s="13">
        <v>510</v>
      </c>
      <c r="T142" s="14">
        <v>0</v>
      </c>
      <c r="U142" s="16">
        <f t="shared" si="30"/>
        <v>0</v>
      </c>
      <c r="V142" s="27">
        <f t="shared" si="31"/>
        <v>0</v>
      </c>
      <c r="Y142" s="13">
        <v>510</v>
      </c>
      <c r="Z142" s="14">
        <v>0</v>
      </c>
      <c r="AA142" s="16">
        <f t="shared" si="32"/>
        <v>0</v>
      </c>
      <c r="AB142" s="27">
        <f t="shared" si="33"/>
        <v>0</v>
      </c>
      <c r="AE142" s="13">
        <v>510</v>
      </c>
      <c r="AF142" s="14">
        <v>0</v>
      </c>
      <c r="AG142" s="16">
        <f t="shared" si="34"/>
        <v>0</v>
      </c>
      <c r="AH142" s="27">
        <f t="shared" si="35"/>
        <v>0</v>
      </c>
      <c r="AK142" s="29"/>
      <c r="AL142" s="30"/>
      <c r="AM142" s="30"/>
      <c r="AN142" s="30"/>
    </row>
    <row r="143" spans="1:40" x14ac:dyDescent="0.25">
      <c r="A143" s="17">
        <v>535</v>
      </c>
      <c r="B143" s="18">
        <v>0</v>
      </c>
      <c r="C143" s="20">
        <f t="shared" si="24"/>
        <v>4.0105341650235639E-3</v>
      </c>
      <c r="D143" s="28">
        <f t="shared" si="25"/>
        <v>6187468.7759680049</v>
      </c>
      <c r="G143" s="17">
        <v>535</v>
      </c>
      <c r="H143" s="18">
        <v>0</v>
      </c>
      <c r="I143" s="20">
        <f t="shared" si="26"/>
        <v>0</v>
      </c>
      <c r="J143" s="28">
        <f t="shared" si="27"/>
        <v>0</v>
      </c>
      <c r="M143" s="17">
        <v>535</v>
      </c>
      <c r="N143" s="18">
        <v>0</v>
      </c>
      <c r="O143" s="20">
        <f t="shared" si="28"/>
        <v>0</v>
      </c>
      <c r="P143" s="28">
        <f t="shared" si="29"/>
        <v>0</v>
      </c>
      <c r="S143" s="17">
        <v>535</v>
      </c>
      <c r="T143" s="18">
        <v>0</v>
      </c>
      <c r="U143" s="20">
        <f t="shared" si="30"/>
        <v>5.9779514315900393E-3</v>
      </c>
      <c r="V143" s="28">
        <f t="shared" si="31"/>
        <v>1912585.9170335303</v>
      </c>
      <c r="Y143" s="17">
        <v>535</v>
      </c>
      <c r="Z143" s="18">
        <v>0</v>
      </c>
      <c r="AA143" s="20">
        <f t="shared" si="32"/>
        <v>4.0822297963110455E-3</v>
      </c>
      <c r="AB143" s="28">
        <f t="shared" si="33"/>
        <v>1111259.92790062</v>
      </c>
      <c r="AE143" s="17">
        <v>535</v>
      </c>
      <c r="AF143" s="18">
        <v>0</v>
      </c>
      <c r="AG143" s="20">
        <f t="shared" si="34"/>
        <v>4.9892705921137336E-3</v>
      </c>
      <c r="AH143" s="28">
        <f t="shared" si="35"/>
        <v>628869.6474799742</v>
      </c>
      <c r="AK143" s="29"/>
      <c r="AL143" s="30"/>
      <c r="AM143" s="30"/>
      <c r="AN143" s="30"/>
    </row>
    <row r="144" spans="1:40" x14ac:dyDescent="0.25">
      <c r="A144" s="13">
        <v>536</v>
      </c>
      <c r="B144" s="14">
        <v>0</v>
      </c>
      <c r="C144" s="16">
        <f t="shared" si="24"/>
        <v>5.729602693913015E-3</v>
      </c>
      <c r="D144" s="27">
        <f t="shared" si="25"/>
        <v>8839654.846097203</v>
      </c>
      <c r="G144" s="13">
        <v>536</v>
      </c>
      <c r="H144" s="14">
        <v>0</v>
      </c>
      <c r="I144" s="16">
        <f t="shared" si="26"/>
        <v>0</v>
      </c>
      <c r="J144" s="27">
        <f t="shared" si="27"/>
        <v>0</v>
      </c>
      <c r="M144" s="13">
        <v>536</v>
      </c>
      <c r="N144" s="14">
        <v>0</v>
      </c>
      <c r="O144" s="16">
        <f t="shared" si="28"/>
        <v>0</v>
      </c>
      <c r="P144" s="27">
        <f t="shared" si="29"/>
        <v>0</v>
      </c>
      <c r="S144" s="13">
        <v>536</v>
      </c>
      <c r="T144" s="14">
        <v>0</v>
      </c>
      <c r="U144" s="16">
        <f t="shared" si="30"/>
        <v>2.0902616946301411E-3</v>
      </c>
      <c r="V144" s="27">
        <f t="shared" si="31"/>
        <v>668758.37413769308</v>
      </c>
      <c r="Y144" s="13">
        <v>536</v>
      </c>
      <c r="Z144" s="14">
        <v>0</v>
      </c>
      <c r="AA144" s="16">
        <f t="shared" si="32"/>
        <v>0</v>
      </c>
      <c r="AB144" s="27">
        <f t="shared" si="33"/>
        <v>0</v>
      </c>
      <c r="AE144" s="13">
        <v>536</v>
      </c>
      <c r="AF144" s="14">
        <v>0</v>
      </c>
      <c r="AG144" s="16">
        <f t="shared" si="34"/>
        <v>0</v>
      </c>
      <c r="AH144" s="27">
        <f t="shared" si="35"/>
        <v>0</v>
      </c>
      <c r="AK144" s="29"/>
      <c r="AL144" s="30"/>
      <c r="AM144" s="30"/>
      <c r="AN144" s="30"/>
    </row>
    <row r="145" spans="1:40" x14ac:dyDescent="0.25">
      <c r="A145" s="17">
        <v>537</v>
      </c>
      <c r="B145" s="18">
        <v>0</v>
      </c>
      <c r="C145" s="20">
        <f t="shared" si="24"/>
        <v>3.2355727421232833E-3</v>
      </c>
      <c r="D145" s="28">
        <f t="shared" si="25"/>
        <v>4991855.0722889462</v>
      </c>
      <c r="G145" s="17">
        <v>537</v>
      </c>
      <c r="H145" s="18">
        <v>0</v>
      </c>
      <c r="I145" s="20">
        <f t="shared" si="26"/>
        <v>0</v>
      </c>
      <c r="J145" s="28">
        <f t="shared" si="27"/>
        <v>0</v>
      </c>
      <c r="M145" s="17">
        <v>537</v>
      </c>
      <c r="N145" s="18">
        <v>0</v>
      </c>
      <c r="O145" s="20">
        <f t="shared" si="28"/>
        <v>2.9096231338951841E-3</v>
      </c>
      <c r="P145" s="28">
        <f t="shared" si="29"/>
        <v>455848.7495115744</v>
      </c>
      <c r="S145" s="17">
        <v>537</v>
      </c>
      <c r="T145" s="18">
        <v>0</v>
      </c>
      <c r="U145" s="20">
        <f t="shared" si="30"/>
        <v>0</v>
      </c>
      <c r="V145" s="28">
        <f t="shared" si="31"/>
        <v>0</v>
      </c>
      <c r="Y145" s="17">
        <v>537</v>
      </c>
      <c r="Z145" s="18">
        <v>0</v>
      </c>
      <c r="AA145" s="20">
        <f t="shared" si="32"/>
        <v>9.8253733187708206E-3</v>
      </c>
      <c r="AB145" s="28">
        <f t="shared" si="33"/>
        <v>2674651.8913953854</v>
      </c>
      <c r="AE145" s="17">
        <v>537</v>
      </c>
      <c r="AF145" s="18">
        <v>0</v>
      </c>
      <c r="AG145" s="20">
        <f t="shared" si="34"/>
        <v>8.9828175005358061E-3</v>
      </c>
      <c r="AH145" s="28">
        <f t="shared" si="35"/>
        <v>1132233.8948438661</v>
      </c>
      <c r="AK145" s="29"/>
      <c r="AL145" s="30"/>
      <c r="AM145" s="30"/>
      <c r="AN145" s="30"/>
    </row>
    <row r="146" spans="1:40" x14ac:dyDescent="0.25">
      <c r="A146" s="13">
        <v>538</v>
      </c>
      <c r="B146" s="14">
        <v>0</v>
      </c>
      <c r="C146" s="16">
        <f t="shared" si="24"/>
        <v>0</v>
      </c>
      <c r="D146" s="27">
        <f t="shared" si="25"/>
        <v>0</v>
      </c>
      <c r="G146" s="13">
        <v>538</v>
      </c>
      <c r="H146" s="14">
        <v>0</v>
      </c>
      <c r="I146" s="16">
        <f t="shared" si="26"/>
        <v>0</v>
      </c>
      <c r="J146" s="27">
        <f t="shared" si="27"/>
        <v>0</v>
      </c>
      <c r="M146" s="13">
        <v>538</v>
      </c>
      <c r="N146" s="14">
        <v>0</v>
      </c>
      <c r="O146" s="16">
        <f t="shared" si="28"/>
        <v>0</v>
      </c>
      <c r="P146" s="27">
        <f t="shared" si="29"/>
        <v>0</v>
      </c>
      <c r="S146" s="13">
        <v>538</v>
      </c>
      <c r="T146" s="14">
        <v>0</v>
      </c>
      <c r="U146" s="16">
        <f t="shared" si="30"/>
        <v>3.1333385439395095E-2</v>
      </c>
      <c r="V146" s="27">
        <f t="shared" si="31"/>
        <v>10024804.050378626</v>
      </c>
      <c r="Y146" s="13">
        <v>538</v>
      </c>
      <c r="Z146" s="14">
        <v>0</v>
      </c>
      <c r="AA146" s="16">
        <f t="shared" si="32"/>
        <v>0</v>
      </c>
      <c r="AB146" s="27">
        <f t="shared" si="33"/>
        <v>0</v>
      </c>
      <c r="AE146" s="13">
        <v>538</v>
      </c>
      <c r="AF146" s="14">
        <v>0</v>
      </c>
      <c r="AG146" s="16">
        <f t="shared" si="34"/>
        <v>0</v>
      </c>
      <c r="AH146" s="27">
        <f t="shared" si="35"/>
        <v>0</v>
      </c>
      <c r="AK146" s="29"/>
      <c r="AL146" s="30"/>
      <c r="AM146" s="30"/>
      <c r="AN146" s="30"/>
    </row>
    <row r="147" spans="1:40" x14ac:dyDescent="0.25">
      <c r="A147" s="17">
        <v>539</v>
      </c>
      <c r="B147" s="18">
        <v>0</v>
      </c>
      <c r="C147" s="20">
        <f t="shared" si="24"/>
        <v>2.2114610271023035E-3</v>
      </c>
      <c r="D147" s="28">
        <f t="shared" si="25"/>
        <v>3411851.2625575005</v>
      </c>
      <c r="G147" s="17">
        <v>539</v>
      </c>
      <c r="H147" s="18">
        <v>0</v>
      </c>
      <c r="I147" s="20">
        <f t="shared" si="26"/>
        <v>0</v>
      </c>
      <c r="J147" s="28">
        <f t="shared" si="27"/>
        <v>0</v>
      </c>
      <c r="M147" s="17">
        <v>539</v>
      </c>
      <c r="N147" s="18">
        <v>0</v>
      </c>
      <c r="O147" s="20">
        <f t="shared" si="28"/>
        <v>0</v>
      </c>
      <c r="P147" s="28">
        <f t="shared" si="29"/>
        <v>0</v>
      </c>
      <c r="S147" s="17">
        <v>539</v>
      </c>
      <c r="T147" s="18">
        <v>0</v>
      </c>
      <c r="U147" s="20">
        <f t="shared" si="30"/>
        <v>0</v>
      </c>
      <c r="V147" s="28">
        <f t="shared" si="31"/>
        <v>0</v>
      </c>
      <c r="Y147" s="17">
        <v>539</v>
      </c>
      <c r="Z147" s="18">
        <v>0</v>
      </c>
      <c r="AA147" s="20">
        <f t="shared" si="32"/>
        <v>0</v>
      </c>
      <c r="AB147" s="28">
        <f t="shared" si="33"/>
        <v>0</v>
      </c>
      <c r="AE147" s="17">
        <v>539</v>
      </c>
      <c r="AF147" s="18">
        <v>0</v>
      </c>
      <c r="AG147" s="20">
        <f t="shared" si="34"/>
        <v>0</v>
      </c>
      <c r="AH147" s="28">
        <f t="shared" si="35"/>
        <v>0</v>
      </c>
      <c r="AK147" s="29"/>
      <c r="AL147" s="30"/>
      <c r="AM147" s="30"/>
      <c r="AN147" s="30"/>
    </row>
    <row r="148" spans="1:40" x14ac:dyDescent="0.25">
      <c r="A148" s="13">
        <v>540</v>
      </c>
      <c r="B148" s="14">
        <v>0</v>
      </c>
      <c r="C148" s="16">
        <f t="shared" si="24"/>
        <v>0</v>
      </c>
      <c r="D148" s="27">
        <f t="shared" si="25"/>
        <v>0</v>
      </c>
      <c r="G148" s="13">
        <v>540</v>
      </c>
      <c r="H148" s="14">
        <v>0</v>
      </c>
      <c r="I148" s="16">
        <f t="shared" si="26"/>
        <v>0</v>
      </c>
      <c r="J148" s="27">
        <f t="shared" si="27"/>
        <v>0</v>
      </c>
      <c r="M148" s="13">
        <v>540</v>
      </c>
      <c r="N148" s="14">
        <v>0</v>
      </c>
      <c r="O148" s="16">
        <f t="shared" si="28"/>
        <v>0</v>
      </c>
      <c r="P148" s="27">
        <f t="shared" si="29"/>
        <v>0</v>
      </c>
      <c r="S148" s="13">
        <v>540</v>
      </c>
      <c r="T148" s="14">
        <v>0</v>
      </c>
      <c r="U148" s="16">
        <f t="shared" si="30"/>
        <v>0</v>
      </c>
      <c r="V148" s="27">
        <f t="shared" si="31"/>
        <v>0</v>
      </c>
      <c r="Y148" s="13">
        <v>540</v>
      </c>
      <c r="Z148" s="14">
        <v>0</v>
      </c>
      <c r="AA148" s="16">
        <f t="shared" si="32"/>
        <v>0</v>
      </c>
      <c r="AB148" s="27">
        <f t="shared" si="33"/>
        <v>0</v>
      </c>
      <c r="AE148" s="13">
        <v>540</v>
      </c>
      <c r="AF148" s="14">
        <v>0</v>
      </c>
      <c r="AG148" s="16">
        <f t="shared" si="34"/>
        <v>0</v>
      </c>
      <c r="AH148" s="27">
        <f t="shared" si="35"/>
        <v>0</v>
      </c>
      <c r="AK148" s="29"/>
      <c r="AL148" s="30"/>
      <c r="AM148" s="30"/>
      <c r="AN148" s="30"/>
    </row>
    <row r="149" spans="1:40" x14ac:dyDescent="0.25">
      <c r="A149" s="21" t="s">
        <v>17</v>
      </c>
      <c r="B149" s="22"/>
      <c r="C149" s="24">
        <f>SUM(C118:C148)</f>
        <v>1.0000000000000004</v>
      </c>
      <c r="D149" s="23">
        <f>SUM(D118:D148)</f>
        <v>1542804155.5984728</v>
      </c>
      <c r="G149" s="21" t="s">
        <v>17</v>
      </c>
      <c r="H149" s="22"/>
      <c r="I149" s="24">
        <f>SUM(I118:I148)</f>
        <v>1</v>
      </c>
      <c r="J149" s="23">
        <f>SUM(J118:J148)</f>
        <v>116855111.26077645</v>
      </c>
      <c r="M149" s="21" t="s">
        <v>17</v>
      </c>
      <c r="N149" s="22"/>
      <c r="O149" s="24">
        <f>SUM(O118:O148)</f>
        <v>1</v>
      </c>
      <c r="P149" s="23">
        <f>SUM(P118:P148)</f>
        <v>156669344.63135043</v>
      </c>
      <c r="S149" s="21" t="s">
        <v>17</v>
      </c>
      <c r="T149" s="22"/>
      <c r="U149" s="24">
        <f>SUM(U118:U148)</f>
        <v>1</v>
      </c>
      <c r="V149" s="23">
        <f>SUM(V118:V148)</f>
        <v>319940022.75204384</v>
      </c>
      <c r="Y149" s="21" t="s">
        <v>17</v>
      </c>
      <c r="Z149" s="22"/>
      <c r="AA149" s="24">
        <f>SUM(AA118:AA148)</f>
        <v>1</v>
      </c>
      <c r="AB149" s="23">
        <f>SUM(AB118:AB148)</f>
        <v>272218856.69072896</v>
      </c>
      <c r="AE149" s="21" t="s">
        <v>17</v>
      </c>
      <c r="AF149" s="22"/>
      <c r="AG149" s="24">
        <f>SUM(AG118:AG148)</f>
        <v>1.0000000000000002</v>
      </c>
      <c r="AH149" s="23">
        <f>SUM(AH118:AH148)</f>
        <v>126044405.86445524</v>
      </c>
      <c r="AK149" s="29"/>
    </row>
    <row r="151" spans="1:40" x14ac:dyDescent="0.25">
      <c r="A151" t="str">
        <f>"7. Calcul de l'allocation de l'accès par tarif et paliers"</f>
        <v>7. Calcul de l'allocation de l'accès par tarif et paliers</v>
      </c>
    </row>
    <row r="152" spans="1:40" ht="32.25" customHeight="1" x14ac:dyDescent="0.25">
      <c r="A152" s="12" t="s">
        <v>21</v>
      </c>
      <c r="B152" s="12"/>
      <c r="C152" s="31" t="s">
        <v>30</v>
      </c>
      <c r="D152" s="31" t="s">
        <v>1</v>
      </c>
      <c r="E152" s="31" t="s">
        <v>2</v>
      </c>
      <c r="F152" s="31" t="s">
        <v>3</v>
      </c>
      <c r="G152" s="31" t="s">
        <v>4</v>
      </c>
      <c r="H152" s="31" t="s">
        <v>5</v>
      </c>
      <c r="I152" s="32" t="s">
        <v>31</v>
      </c>
      <c r="K152" s="31" t="s">
        <v>32</v>
      </c>
      <c r="L152" s="31" t="s">
        <v>33</v>
      </c>
      <c r="M152" s="32" t="s">
        <v>34</v>
      </c>
      <c r="N152" s="32" t="s">
        <v>40</v>
      </c>
    </row>
    <row r="153" spans="1:40" ht="15.75" x14ac:dyDescent="0.3">
      <c r="A153" s="13" t="s">
        <v>23</v>
      </c>
      <c r="B153" s="14">
        <v>365</v>
      </c>
      <c r="C153" s="16">
        <f>D48</f>
        <v>7.5832211469542846E-2</v>
      </c>
      <c r="D153" s="16">
        <f>J48</f>
        <v>4.4223669191853242E-2</v>
      </c>
      <c r="E153" s="16">
        <f>P48</f>
        <v>5.1921626745251616E-2</v>
      </c>
      <c r="F153" s="16">
        <f>V48</f>
        <v>3.7882247193125065E-2</v>
      </c>
      <c r="G153" s="16">
        <f>AB48</f>
        <v>3.5236689731977494E-2</v>
      </c>
      <c r="H153" s="16">
        <f>AH48</f>
        <v>3.5297642189806328E-2</v>
      </c>
      <c r="I153" s="16">
        <f t="shared" ref="I153:I183" si="36">C153*$M$223+D153*$M$224+E153*$M$225+F153*$M$226+G153*$M$227+H153*$M$228</f>
        <v>6.1730431942384471E-2</v>
      </c>
      <c r="K153" s="13" t="s">
        <v>30</v>
      </c>
      <c r="L153" s="34">
        <f>D44*D41</f>
        <v>1037822309.5567337</v>
      </c>
      <c r="M153" s="16">
        <f>L153/$L$159</f>
        <v>0.64647828021523601</v>
      </c>
      <c r="N153" s="34">
        <f>L153/C79</f>
        <v>9591.3461914185336</v>
      </c>
    </row>
    <row r="154" spans="1:40" ht="15.75" x14ac:dyDescent="0.3">
      <c r="A154" s="17" t="s">
        <v>23</v>
      </c>
      <c r="B154" s="18">
        <v>1095</v>
      </c>
      <c r="C154" s="20">
        <f t="shared" ref="C154:C183" si="37">D49</f>
        <v>0.10332957929379748</v>
      </c>
      <c r="D154" s="20">
        <f t="shared" ref="D154:D183" si="38">J49</f>
        <v>7.4144904553205007E-2</v>
      </c>
      <c r="E154" s="20">
        <f t="shared" ref="E154:E183" si="39">P49</f>
        <v>6.8691985711334322E-2</v>
      </c>
      <c r="F154" s="20">
        <f t="shared" ref="F154:F183" si="40">V49</f>
        <v>6.2095276966197301E-2</v>
      </c>
      <c r="G154" s="20">
        <f t="shared" ref="G154:G183" si="41">AB49</f>
        <v>0.11563535391710329</v>
      </c>
      <c r="H154" s="20">
        <f t="shared" ref="H154:H183" si="42">AH49</f>
        <v>7.8198292359038843E-2</v>
      </c>
      <c r="I154" s="20">
        <f t="shared" si="36"/>
        <v>9.4709713280588817E-2</v>
      </c>
      <c r="K154" s="17" t="s">
        <v>1</v>
      </c>
      <c r="L154" s="35">
        <f>J44*J41</f>
        <v>66630081.314620554</v>
      </c>
      <c r="M154" s="20">
        <f t="shared" ref="M154:M158" si="43">L154/$L$159</f>
        <v>4.150508230765923E-2</v>
      </c>
      <c r="N154" s="35">
        <f>L154/I79</f>
        <v>24406.563815343754</v>
      </c>
    </row>
    <row r="155" spans="1:40" ht="15.75" x14ac:dyDescent="0.3">
      <c r="A155" s="13" t="s">
        <v>23</v>
      </c>
      <c r="B155" s="14">
        <v>3650</v>
      </c>
      <c r="C155" s="16">
        <f t="shared" si="37"/>
        <v>0.49387187218562395</v>
      </c>
      <c r="D155" s="16">
        <f t="shared" si="38"/>
        <v>0.52738439728565667</v>
      </c>
      <c r="E155" s="16">
        <f t="shared" si="39"/>
        <v>0.40779755466119072</v>
      </c>
      <c r="F155" s="16">
        <f t="shared" si="40"/>
        <v>0.26238358886942775</v>
      </c>
      <c r="G155" s="16">
        <f t="shared" si="41"/>
        <v>0.23557853568189016</v>
      </c>
      <c r="H155" s="16">
        <f t="shared" si="42"/>
        <v>0.30794871018071107</v>
      </c>
      <c r="I155" s="16">
        <f t="shared" si="36"/>
        <v>0.42388721144124797</v>
      </c>
      <c r="K155" s="13" t="s">
        <v>2</v>
      </c>
      <c r="L155" s="34">
        <f>P44*P41</f>
        <v>81373457.431700334</v>
      </c>
      <c r="M155" s="16">
        <f t="shared" si="43"/>
        <v>5.0688997847889848E-2</v>
      </c>
      <c r="N155" s="34">
        <f>L155/O79</f>
        <v>19438.056510355775</v>
      </c>
    </row>
    <row r="156" spans="1:40" ht="15.75" x14ac:dyDescent="0.3">
      <c r="A156" s="17" t="s">
        <v>23</v>
      </c>
      <c r="B156" s="18">
        <v>10950</v>
      </c>
      <c r="C156" s="20">
        <f t="shared" si="37"/>
        <v>0.16036817392415964</v>
      </c>
      <c r="D156" s="20">
        <f t="shared" si="38"/>
        <v>0.21189763646411211</v>
      </c>
      <c r="E156" s="20">
        <f t="shared" si="39"/>
        <v>0.24917406416890178</v>
      </c>
      <c r="F156" s="20">
        <f t="shared" si="40"/>
        <v>0.25774512812317829</v>
      </c>
      <c r="G156" s="20">
        <f t="shared" si="41"/>
        <v>0.23769504639298492</v>
      </c>
      <c r="H156" s="20">
        <f t="shared" si="42"/>
        <v>0.2593533147185994</v>
      </c>
      <c r="I156" s="20">
        <f t="shared" si="36"/>
        <v>0.19375334568980335</v>
      </c>
      <c r="K156" s="17" t="s">
        <v>3</v>
      </c>
      <c r="L156" s="35">
        <f>V44*V41</f>
        <v>206420888.68151152</v>
      </c>
      <c r="M156" s="20">
        <f t="shared" si="43"/>
        <v>0.12858330360263781</v>
      </c>
      <c r="N156" s="35">
        <f>L156/U79</f>
        <v>30495.88019623619</v>
      </c>
    </row>
    <row r="157" spans="1:40" ht="15.75" x14ac:dyDescent="0.3">
      <c r="A157" s="13" t="s">
        <v>23</v>
      </c>
      <c r="B157" s="14">
        <v>36500</v>
      </c>
      <c r="C157" s="16">
        <f t="shared" si="37"/>
        <v>9.6220174192647015E-2</v>
      </c>
      <c r="D157" s="16">
        <f t="shared" si="38"/>
        <v>8.9582989162538873E-2</v>
      </c>
      <c r="E157" s="16">
        <f t="shared" si="39"/>
        <v>0.13066870150185286</v>
      </c>
      <c r="F157" s="16">
        <f t="shared" si="40"/>
        <v>0.2269006336749706</v>
      </c>
      <c r="G157" s="16">
        <f t="shared" si="41"/>
        <v>0.22444107758515486</v>
      </c>
      <c r="H157" s="16">
        <f t="shared" si="42"/>
        <v>0.20173835695519504</v>
      </c>
      <c r="I157" s="16">
        <f t="shared" si="36"/>
        <v>0.13355861640402589</v>
      </c>
      <c r="K157" s="13" t="s">
        <v>4</v>
      </c>
      <c r="L157" s="34">
        <f>AB44*AB41</f>
        <v>156808473.81743786</v>
      </c>
      <c r="M157" s="16">
        <f t="shared" si="43"/>
        <v>9.7678833402580087E-2</v>
      </c>
      <c r="N157" s="34">
        <f>L157/AA79</f>
        <v>21059.928263900314</v>
      </c>
    </row>
    <row r="158" spans="1:40" ht="15.75" x14ac:dyDescent="0.3">
      <c r="A158" s="17" t="s">
        <v>23</v>
      </c>
      <c r="B158" s="18">
        <v>109500</v>
      </c>
      <c r="C158" s="20">
        <f t="shared" si="37"/>
        <v>4.7587966195052213E-2</v>
      </c>
      <c r="D158" s="20">
        <f t="shared" si="38"/>
        <v>3.479845014010037E-2</v>
      </c>
      <c r="E158" s="20">
        <f t="shared" si="39"/>
        <v>5.4762962405575995E-2</v>
      </c>
      <c r="F158" s="20">
        <f t="shared" si="40"/>
        <v>9.447719707003055E-2</v>
      </c>
      <c r="G158" s="20">
        <f t="shared" si="41"/>
        <v>9.6187742268229945E-2</v>
      </c>
      <c r="H158" s="20">
        <f t="shared" si="42"/>
        <v>7.7206376135439861E-2</v>
      </c>
      <c r="I158" s="20">
        <f t="shared" si="36"/>
        <v>6.0053515998152909E-2</v>
      </c>
      <c r="K158" s="17" t="s">
        <v>5</v>
      </c>
      <c r="L158" s="35">
        <f>AH44*AH41</f>
        <v>56292317.983038858</v>
      </c>
      <c r="M158" s="20">
        <f t="shared" si="43"/>
        <v>3.5065502623996894E-2</v>
      </c>
      <c r="N158" s="35">
        <f>L158/AG79</f>
        <v>23875.43971287832</v>
      </c>
    </row>
    <row r="159" spans="1:40" ht="15.75" x14ac:dyDescent="0.3">
      <c r="A159" s="13" t="s">
        <v>23</v>
      </c>
      <c r="B159" s="14">
        <v>365000</v>
      </c>
      <c r="C159" s="16">
        <f t="shared" si="37"/>
        <v>1.2141504600099167E-2</v>
      </c>
      <c r="D159" s="16">
        <f t="shared" si="38"/>
        <v>8.6273165859805639E-3</v>
      </c>
      <c r="E159" s="16">
        <f t="shared" si="39"/>
        <v>1.1067858980951072E-2</v>
      </c>
      <c r="F159" s="16">
        <f t="shared" si="40"/>
        <v>1.9094930462415761E-2</v>
      </c>
      <c r="G159" s="16">
        <f t="shared" si="41"/>
        <v>2.0742430823889789E-2</v>
      </c>
      <c r="H159" s="16">
        <f t="shared" si="42"/>
        <v>1.8237726646166897E-2</v>
      </c>
      <c r="I159" s="16">
        <f t="shared" si="36"/>
        <v>1.4017807690480113E-2</v>
      </c>
      <c r="K159" s="21" t="s">
        <v>17</v>
      </c>
      <c r="L159" s="33">
        <f>SUM(L153:L158)</f>
        <v>1605347528.785043</v>
      </c>
      <c r="M159" s="24">
        <f>SUM(M153:M158)</f>
        <v>0.99999999999999989</v>
      </c>
      <c r="N159" s="33">
        <f>L159/(C79+I79+O79+U79+AA79+AG79)</f>
        <v>12190.101096752036</v>
      </c>
    </row>
    <row r="160" spans="1:40" ht="15.75" x14ac:dyDescent="0.3">
      <c r="A160" s="17" t="s">
        <v>23</v>
      </c>
      <c r="B160" s="18">
        <v>1095000</v>
      </c>
      <c r="C160" s="20">
        <f t="shared" si="37"/>
        <v>1.848818817180736E-3</v>
      </c>
      <c r="D160" s="20">
        <f t="shared" si="38"/>
        <v>1.8314973757947563E-3</v>
      </c>
      <c r="E160" s="20">
        <f t="shared" si="39"/>
        <v>1.3138105984582208E-3</v>
      </c>
      <c r="F160" s="20">
        <f t="shared" si="40"/>
        <v>2.6469439390195935E-3</v>
      </c>
      <c r="G160" s="20">
        <f t="shared" si="41"/>
        <v>2.6860701786332098E-3</v>
      </c>
      <c r="H160" s="20">
        <f t="shared" si="42"/>
        <v>2.1206658890891741E-3</v>
      </c>
      <c r="I160" s="20">
        <f t="shared" si="36"/>
        <v>2.0191418244656497E-3</v>
      </c>
    </row>
    <row r="161" spans="1:9" ht="15.75" x14ac:dyDescent="0.3">
      <c r="A161" s="13" t="s">
        <v>23</v>
      </c>
      <c r="B161" s="14">
        <v>3650000</v>
      </c>
      <c r="C161" s="16">
        <f t="shared" si="37"/>
        <v>2.9496744910682956E-4</v>
      </c>
      <c r="D161" s="16">
        <f t="shared" si="38"/>
        <v>1.8314973757947562E-4</v>
      </c>
      <c r="E161" s="16">
        <f t="shared" si="39"/>
        <v>7.1662396279539311E-4</v>
      </c>
      <c r="F161" s="16">
        <f t="shared" si="40"/>
        <v>3.6934101474691997E-4</v>
      </c>
      <c r="G161" s="16">
        <f t="shared" si="41"/>
        <v>3.3575877232915123E-4</v>
      </c>
      <c r="H161" s="16">
        <f t="shared" si="42"/>
        <v>4.2413317781783482E-4</v>
      </c>
      <c r="I161" s="16">
        <f t="shared" si="36"/>
        <v>3.3606933614807756E-4</v>
      </c>
    </row>
    <row r="162" spans="1:9" ht="15.75" x14ac:dyDescent="0.3">
      <c r="A162" s="17" t="s">
        <v>23</v>
      </c>
      <c r="B162" s="18">
        <v>10950000</v>
      </c>
      <c r="C162" s="20">
        <f t="shared" si="37"/>
        <v>4.6208999860077739E-6</v>
      </c>
      <c r="D162" s="20">
        <f t="shared" si="38"/>
        <v>3.6629947515895125E-4</v>
      </c>
      <c r="E162" s="20">
        <f t="shared" si="39"/>
        <v>0</v>
      </c>
      <c r="F162" s="20">
        <f t="shared" si="40"/>
        <v>0</v>
      </c>
      <c r="G162" s="20">
        <f t="shared" si="41"/>
        <v>0</v>
      </c>
      <c r="H162" s="20">
        <f t="shared" si="42"/>
        <v>0</v>
      </c>
      <c r="I162" s="20">
        <f t="shared" si="36"/>
        <v>1.9701117073557984E-5</v>
      </c>
    </row>
    <row r="163" spans="1:9" ht="15.75" x14ac:dyDescent="0.3">
      <c r="A163" s="13" t="s">
        <v>24</v>
      </c>
      <c r="B163" s="14">
        <v>0</v>
      </c>
      <c r="C163" s="16">
        <f t="shared" si="37"/>
        <v>6.8154848679053753E-3</v>
      </c>
      <c r="D163" s="16">
        <f t="shared" si="38"/>
        <v>5.8607916025432199E-3</v>
      </c>
      <c r="E163" s="16">
        <f t="shared" si="39"/>
        <v>1.8940105920399724E-2</v>
      </c>
      <c r="F163" s="16">
        <f t="shared" si="40"/>
        <v>2.7195810052531542E-2</v>
      </c>
      <c r="G163" s="16">
        <f t="shared" si="41"/>
        <v>2.4925190546466539E-2</v>
      </c>
      <c r="H163" s="16">
        <f t="shared" si="42"/>
        <v>1.2193828862262751E-2</v>
      </c>
      <c r="I163" s="16">
        <f t="shared" si="36"/>
        <v>1.2306120403179648E-2</v>
      </c>
    </row>
    <row r="164" spans="1:9" x14ac:dyDescent="0.25">
      <c r="A164" s="17">
        <v>303</v>
      </c>
      <c r="B164" s="18">
        <v>0</v>
      </c>
      <c r="C164" s="20">
        <f t="shared" si="37"/>
        <v>2.9373520911056084E-4</v>
      </c>
      <c r="D164" s="20">
        <f t="shared" si="38"/>
        <v>0</v>
      </c>
      <c r="E164" s="20">
        <f t="shared" si="39"/>
        <v>1.4810228564438126E-3</v>
      </c>
      <c r="F164" s="20">
        <f t="shared" si="40"/>
        <v>2.4376506973296718E-3</v>
      </c>
      <c r="G164" s="20">
        <f t="shared" si="41"/>
        <v>1.5221064345588189E-3</v>
      </c>
      <c r="H164" s="20">
        <f t="shared" si="42"/>
        <v>2.9689322447248438E-3</v>
      </c>
      <c r="I164" s="20">
        <f t="shared" si="36"/>
        <v>8.8918674812984272E-4</v>
      </c>
    </row>
    <row r="165" spans="1:9" x14ac:dyDescent="0.25">
      <c r="A165" s="13">
        <v>304</v>
      </c>
      <c r="B165" s="14">
        <v>0</v>
      </c>
      <c r="C165" s="16">
        <f t="shared" si="37"/>
        <v>3.558092989225986E-4</v>
      </c>
      <c r="D165" s="16">
        <f t="shared" si="38"/>
        <v>0</v>
      </c>
      <c r="E165" s="16">
        <f t="shared" si="39"/>
        <v>8.3606128992795873E-4</v>
      </c>
      <c r="F165" s="16">
        <f t="shared" si="40"/>
        <v>2.2652915571144423E-3</v>
      </c>
      <c r="G165" s="16">
        <f t="shared" si="41"/>
        <v>2.1488561429065679E-3</v>
      </c>
      <c r="H165" s="16">
        <f t="shared" si="42"/>
        <v>0</v>
      </c>
      <c r="I165" s="16">
        <f t="shared" si="36"/>
        <v>7.8501510933630609E-4</v>
      </c>
    </row>
    <row r="166" spans="1:9" x14ac:dyDescent="0.25">
      <c r="A166" s="17">
        <v>305</v>
      </c>
      <c r="B166" s="18">
        <v>0</v>
      </c>
      <c r="C166" s="20">
        <f t="shared" si="37"/>
        <v>2.8033459915113829E-4</v>
      </c>
      <c r="D166" s="20">
        <f t="shared" si="38"/>
        <v>0</v>
      </c>
      <c r="E166" s="20">
        <f t="shared" si="39"/>
        <v>2.3887465426513106E-4</v>
      </c>
      <c r="F166" s="20">
        <f t="shared" si="40"/>
        <v>1.6251004648864479E-3</v>
      </c>
      <c r="G166" s="20">
        <f t="shared" si="41"/>
        <v>5.3721403572664196E-4</v>
      </c>
      <c r="H166" s="20">
        <f t="shared" si="42"/>
        <v>4.2413317781783482E-4</v>
      </c>
      <c r="I166" s="20">
        <f t="shared" si="36"/>
        <v>4.6934102754176262E-4</v>
      </c>
    </row>
    <row r="167" spans="1:9" x14ac:dyDescent="0.25">
      <c r="A167" s="13">
        <v>406</v>
      </c>
      <c r="B167" s="14">
        <v>0</v>
      </c>
      <c r="C167" s="16">
        <f t="shared" si="37"/>
        <v>1.6635239949627987E-4</v>
      </c>
      <c r="D167" s="16">
        <f t="shared" si="38"/>
        <v>0</v>
      </c>
      <c r="E167" s="16">
        <f t="shared" si="39"/>
        <v>7.1662396279539311E-4</v>
      </c>
      <c r="F167" s="16">
        <f t="shared" si="40"/>
        <v>1.181891247190144E-3</v>
      </c>
      <c r="G167" s="16">
        <f t="shared" si="41"/>
        <v>5.3721403572664196E-4</v>
      </c>
      <c r="H167" s="16">
        <f t="shared" si="42"/>
        <v>1.2723995334535045E-3</v>
      </c>
      <c r="I167" s="16">
        <f t="shared" si="36"/>
        <v>4.1572770400036274E-4</v>
      </c>
    </row>
    <row r="168" spans="1:9" x14ac:dyDescent="0.25">
      <c r="A168" s="17">
        <v>407</v>
      </c>
      <c r="B168" s="18">
        <v>0</v>
      </c>
      <c r="C168" s="20">
        <f t="shared" si="37"/>
        <v>1.2014339963620212E-4</v>
      </c>
      <c r="D168" s="20">
        <f t="shared" si="38"/>
        <v>7.3259895031790249E-4</v>
      </c>
      <c r="E168" s="20">
        <f t="shared" si="39"/>
        <v>1.4332479255907862E-3</v>
      </c>
      <c r="F168" s="20">
        <f t="shared" si="40"/>
        <v>2.9547281179753601E-4</v>
      </c>
      <c r="G168" s="20">
        <f t="shared" si="41"/>
        <v>2.6860701786332098E-4</v>
      </c>
      <c r="H168" s="20">
        <f t="shared" si="42"/>
        <v>1.1310218075142261E-3</v>
      </c>
      <c r="I168" s="20">
        <f t="shared" si="36"/>
        <v>3.1789859400418297E-4</v>
      </c>
    </row>
    <row r="169" spans="1:9" x14ac:dyDescent="0.25">
      <c r="A169" s="13">
        <v>408</v>
      </c>
      <c r="B169" s="14">
        <v>0</v>
      </c>
      <c r="C169" s="16">
        <f t="shared" si="37"/>
        <v>2.1564199934702941E-5</v>
      </c>
      <c r="D169" s="16">
        <f t="shared" si="38"/>
        <v>0</v>
      </c>
      <c r="E169" s="16">
        <f t="shared" si="39"/>
        <v>0</v>
      </c>
      <c r="F169" s="16">
        <f t="shared" si="40"/>
        <v>2.9547281179753601E-4</v>
      </c>
      <c r="G169" s="16">
        <f t="shared" si="41"/>
        <v>0</v>
      </c>
      <c r="H169" s="16">
        <f t="shared" si="42"/>
        <v>8.4826635563566965E-4</v>
      </c>
      <c r="I169" s="16">
        <f t="shared" si="36"/>
        <v>9.2609662757839746E-5</v>
      </c>
    </row>
    <row r="170" spans="1:9" x14ac:dyDescent="0.25">
      <c r="A170" s="17">
        <v>409</v>
      </c>
      <c r="B170" s="18">
        <v>0</v>
      </c>
      <c r="C170" s="20">
        <f t="shared" si="37"/>
        <v>1.8483599944031096E-5</v>
      </c>
      <c r="D170" s="20">
        <f t="shared" si="38"/>
        <v>0</v>
      </c>
      <c r="E170" s="20">
        <f t="shared" si="39"/>
        <v>0</v>
      </c>
      <c r="F170" s="20">
        <f t="shared" si="40"/>
        <v>0</v>
      </c>
      <c r="G170" s="20">
        <f t="shared" si="41"/>
        <v>0</v>
      </c>
      <c r="H170" s="20">
        <f t="shared" si="42"/>
        <v>0</v>
      </c>
      <c r="I170" s="20">
        <f t="shared" si="36"/>
        <v>1.1251219540815096E-5</v>
      </c>
    </row>
    <row r="171" spans="1:9" x14ac:dyDescent="0.25">
      <c r="A171" s="13">
        <v>410</v>
      </c>
      <c r="B171" s="14">
        <v>0</v>
      </c>
      <c r="C171" s="16">
        <f t="shared" si="37"/>
        <v>0</v>
      </c>
      <c r="D171" s="16">
        <f t="shared" si="38"/>
        <v>0</v>
      </c>
      <c r="E171" s="16">
        <f t="shared" si="39"/>
        <v>2.3887465426513106E-4</v>
      </c>
      <c r="F171" s="16">
        <f t="shared" si="40"/>
        <v>0</v>
      </c>
      <c r="G171" s="16">
        <f t="shared" si="41"/>
        <v>0</v>
      </c>
      <c r="H171" s="16">
        <f t="shared" si="42"/>
        <v>0</v>
      </c>
      <c r="I171" s="16">
        <f t="shared" si="36"/>
        <v>1.4765778083140739E-5</v>
      </c>
    </row>
    <row r="172" spans="1:9" x14ac:dyDescent="0.25">
      <c r="A172" s="17">
        <v>505</v>
      </c>
      <c r="B172" s="18">
        <v>0</v>
      </c>
      <c r="C172" s="20">
        <f t="shared" si="37"/>
        <v>2.5260919923509163E-4</v>
      </c>
      <c r="D172" s="20">
        <f t="shared" si="38"/>
        <v>0</v>
      </c>
      <c r="E172" s="20">
        <f t="shared" si="39"/>
        <v>0</v>
      </c>
      <c r="F172" s="20">
        <f t="shared" si="40"/>
        <v>5.17077420645688E-4</v>
      </c>
      <c r="G172" s="20">
        <f t="shared" si="41"/>
        <v>1.0744280714532839E-3</v>
      </c>
      <c r="H172" s="20">
        <f t="shared" si="42"/>
        <v>0</v>
      </c>
      <c r="I172" s="20">
        <f t="shared" si="36"/>
        <v>3.3443645602827582E-4</v>
      </c>
    </row>
    <row r="173" spans="1:9" x14ac:dyDescent="0.25">
      <c r="A173" s="13">
        <v>506</v>
      </c>
      <c r="B173" s="14">
        <v>0</v>
      </c>
      <c r="C173" s="16">
        <f t="shared" si="37"/>
        <v>1.3862699958023323E-5</v>
      </c>
      <c r="D173" s="16">
        <f t="shared" si="38"/>
        <v>0</v>
      </c>
      <c r="E173" s="16">
        <f t="shared" si="39"/>
        <v>0</v>
      </c>
      <c r="F173" s="16">
        <f t="shared" si="40"/>
        <v>2.9547281179753601E-4</v>
      </c>
      <c r="G173" s="16">
        <f t="shared" si="41"/>
        <v>1.7907134524221399E-4</v>
      </c>
      <c r="H173" s="16">
        <f t="shared" si="42"/>
        <v>4.2413317781783482E-4</v>
      </c>
      <c r="I173" s="16">
        <f t="shared" si="36"/>
        <v>8.6062132727984829E-5</v>
      </c>
    </row>
    <row r="174" spans="1:9" x14ac:dyDescent="0.25">
      <c r="A174" s="17">
        <v>507</v>
      </c>
      <c r="B174" s="18">
        <v>0</v>
      </c>
      <c r="C174" s="20">
        <f t="shared" si="37"/>
        <v>9.2417999720155478E-6</v>
      </c>
      <c r="D174" s="20">
        <f t="shared" si="38"/>
        <v>3.6629947515895125E-4</v>
      </c>
      <c r="E174" s="20">
        <f t="shared" si="39"/>
        <v>0</v>
      </c>
      <c r="F174" s="20">
        <f t="shared" si="40"/>
        <v>0</v>
      </c>
      <c r="G174" s="20">
        <f t="shared" si="41"/>
        <v>0</v>
      </c>
      <c r="H174" s="20">
        <f t="shared" si="42"/>
        <v>0</v>
      </c>
      <c r="I174" s="20">
        <f t="shared" si="36"/>
        <v>2.2513921958761759E-5</v>
      </c>
    </row>
    <row r="175" spans="1:9" x14ac:dyDescent="0.25">
      <c r="A175" s="13">
        <v>508</v>
      </c>
      <c r="B175" s="14">
        <v>0</v>
      </c>
      <c r="C175" s="16">
        <f t="shared" si="37"/>
        <v>0</v>
      </c>
      <c r="D175" s="16">
        <f t="shared" si="38"/>
        <v>0</v>
      </c>
      <c r="E175" s="16">
        <f t="shared" si="39"/>
        <v>0</v>
      </c>
      <c r="F175" s="16">
        <f t="shared" si="40"/>
        <v>0</v>
      </c>
      <c r="G175" s="16">
        <f t="shared" si="41"/>
        <v>0</v>
      </c>
      <c r="H175" s="16">
        <f t="shared" si="42"/>
        <v>0</v>
      </c>
      <c r="I175" s="16">
        <f t="shared" si="36"/>
        <v>0</v>
      </c>
    </row>
    <row r="176" spans="1:9" x14ac:dyDescent="0.25">
      <c r="A176" s="17">
        <v>509</v>
      </c>
      <c r="B176" s="18">
        <v>0</v>
      </c>
      <c r="C176" s="20">
        <f t="shared" si="37"/>
        <v>0</v>
      </c>
      <c r="D176" s="20">
        <f t="shared" si="38"/>
        <v>0</v>
      </c>
      <c r="E176" s="20">
        <f t="shared" si="39"/>
        <v>0</v>
      </c>
      <c r="F176" s="20">
        <f t="shared" si="40"/>
        <v>0</v>
      </c>
      <c r="G176" s="20">
        <f t="shared" si="41"/>
        <v>0</v>
      </c>
      <c r="H176" s="20">
        <f t="shared" si="42"/>
        <v>0</v>
      </c>
      <c r="I176" s="20">
        <f t="shared" si="36"/>
        <v>0</v>
      </c>
    </row>
    <row r="177" spans="1:14" x14ac:dyDescent="0.25">
      <c r="A177" s="13">
        <v>510</v>
      </c>
      <c r="B177" s="14">
        <v>0</v>
      </c>
      <c r="C177" s="16">
        <f t="shared" si="37"/>
        <v>0</v>
      </c>
      <c r="D177" s="16">
        <f t="shared" si="38"/>
        <v>0</v>
      </c>
      <c r="E177" s="16">
        <f t="shared" si="39"/>
        <v>0</v>
      </c>
      <c r="F177" s="16">
        <f t="shared" si="40"/>
        <v>0</v>
      </c>
      <c r="G177" s="16">
        <f t="shared" si="41"/>
        <v>0</v>
      </c>
      <c r="H177" s="16">
        <f t="shared" si="42"/>
        <v>0</v>
      </c>
      <c r="I177" s="16">
        <f t="shared" si="36"/>
        <v>0</v>
      </c>
    </row>
    <row r="178" spans="1:14" x14ac:dyDescent="0.25">
      <c r="A178" s="17">
        <v>535</v>
      </c>
      <c r="B178" s="18">
        <v>0</v>
      </c>
      <c r="C178" s="20">
        <f t="shared" si="37"/>
        <v>1.2014339963620212E-4</v>
      </c>
      <c r="D178" s="20">
        <f t="shared" si="38"/>
        <v>0</v>
      </c>
      <c r="E178" s="20">
        <f t="shared" si="39"/>
        <v>0</v>
      </c>
      <c r="F178" s="20">
        <f t="shared" si="40"/>
        <v>2.9547281179753601E-4</v>
      </c>
      <c r="G178" s="20">
        <f t="shared" si="41"/>
        <v>1.3430350893166049E-4</v>
      </c>
      <c r="H178" s="20">
        <f t="shared" si="42"/>
        <v>2.1206658890891741E-4</v>
      </c>
      <c r="I178" s="20">
        <f t="shared" si="36"/>
        <v>1.3540215044948204E-4</v>
      </c>
    </row>
    <row r="179" spans="1:14" x14ac:dyDescent="0.25">
      <c r="A179" s="13">
        <v>536</v>
      </c>
      <c r="B179" s="14">
        <v>0</v>
      </c>
      <c r="C179" s="16">
        <f t="shared" si="37"/>
        <v>3.2346299902054415E-5</v>
      </c>
      <c r="D179" s="16">
        <f t="shared" si="38"/>
        <v>0</v>
      </c>
      <c r="E179" s="16">
        <f t="shared" si="39"/>
        <v>0</v>
      </c>
      <c r="F179" s="16">
        <f t="shared" si="40"/>
        <v>0</v>
      </c>
      <c r="G179" s="16">
        <f t="shared" si="41"/>
        <v>0</v>
      </c>
      <c r="H179" s="16">
        <f t="shared" si="42"/>
        <v>0</v>
      </c>
      <c r="I179" s="16">
        <f t="shared" si="36"/>
        <v>1.9689634196426417E-5</v>
      </c>
    </row>
    <row r="180" spans="1:14" x14ac:dyDescent="0.25">
      <c r="A180" s="17">
        <v>537</v>
      </c>
      <c r="B180" s="18">
        <v>0</v>
      </c>
      <c r="C180" s="20">
        <f t="shared" si="37"/>
        <v>0</v>
      </c>
      <c r="D180" s="20">
        <f t="shared" si="38"/>
        <v>0</v>
      </c>
      <c r="E180" s="20">
        <f t="shared" si="39"/>
        <v>0</v>
      </c>
      <c r="F180" s="20">
        <f t="shared" si="40"/>
        <v>0</v>
      </c>
      <c r="G180" s="20">
        <f t="shared" si="41"/>
        <v>1.3430350893166049E-4</v>
      </c>
      <c r="H180" s="20">
        <f t="shared" si="42"/>
        <v>0</v>
      </c>
      <c r="I180" s="20">
        <f t="shared" si="36"/>
        <v>1.4424733694265279E-5</v>
      </c>
    </row>
    <row r="181" spans="1:14" x14ac:dyDescent="0.25">
      <c r="A181" s="13">
        <v>538</v>
      </c>
      <c r="B181" s="14">
        <v>0</v>
      </c>
      <c r="C181" s="16">
        <f t="shared" si="37"/>
        <v>0</v>
      </c>
      <c r="D181" s="16">
        <f t="shared" si="38"/>
        <v>0</v>
      </c>
      <c r="E181" s="16">
        <f t="shared" si="39"/>
        <v>0</v>
      </c>
      <c r="F181" s="16">
        <f t="shared" si="40"/>
        <v>0</v>
      </c>
      <c r="G181" s="16">
        <f t="shared" si="41"/>
        <v>0</v>
      </c>
      <c r="H181" s="16">
        <f t="shared" si="42"/>
        <v>0</v>
      </c>
      <c r="I181" s="16">
        <f t="shared" si="36"/>
        <v>0</v>
      </c>
    </row>
    <row r="182" spans="1:14" x14ac:dyDescent="0.25">
      <c r="A182" s="17">
        <v>539</v>
      </c>
      <c r="B182" s="18">
        <v>0</v>
      </c>
      <c r="C182" s="20">
        <f t="shared" si="37"/>
        <v>0</v>
      </c>
      <c r="D182" s="20">
        <f t="shared" si="38"/>
        <v>0</v>
      </c>
      <c r="E182" s="20">
        <f t="shared" si="39"/>
        <v>0</v>
      </c>
      <c r="F182" s="20">
        <f t="shared" si="40"/>
        <v>0</v>
      </c>
      <c r="G182" s="20">
        <f t="shared" si="41"/>
        <v>0</v>
      </c>
      <c r="H182" s="20">
        <f t="shared" si="42"/>
        <v>0</v>
      </c>
      <c r="I182" s="20">
        <f t="shared" si="36"/>
        <v>0</v>
      </c>
    </row>
    <row r="183" spans="1:14" x14ac:dyDescent="0.25">
      <c r="A183" s="13">
        <v>540</v>
      </c>
      <c r="B183" s="14">
        <v>0</v>
      </c>
      <c r="C183" s="16">
        <f t="shared" si="37"/>
        <v>0</v>
      </c>
      <c r="D183" s="16">
        <f t="shared" si="38"/>
        <v>0</v>
      </c>
      <c r="E183" s="16">
        <f t="shared" si="39"/>
        <v>0</v>
      </c>
      <c r="F183" s="16">
        <f t="shared" si="40"/>
        <v>0</v>
      </c>
      <c r="G183" s="16">
        <f t="shared" si="41"/>
        <v>0</v>
      </c>
      <c r="H183" s="16">
        <f t="shared" si="42"/>
        <v>0</v>
      </c>
      <c r="I183" s="16">
        <f t="shared" si="36"/>
        <v>0</v>
      </c>
    </row>
    <row r="184" spans="1:14" x14ac:dyDescent="0.25">
      <c r="A184" s="21" t="s">
        <v>17</v>
      </c>
      <c r="B184" s="22"/>
      <c r="C184" s="24">
        <f>SUM(C153:C183)</f>
        <v>1.0000000000000002</v>
      </c>
      <c r="D184" s="24">
        <f t="shared" ref="D184:I184" si="44">SUM(D153:D183)</f>
        <v>1.0000000000000002</v>
      </c>
      <c r="E184" s="24">
        <f t="shared" si="44"/>
        <v>0.99999999999999978</v>
      </c>
      <c r="F184" s="24">
        <f t="shared" si="44"/>
        <v>0.99999999999999989</v>
      </c>
      <c r="G184" s="24">
        <f t="shared" si="44"/>
        <v>1.0000000000000002</v>
      </c>
      <c r="H184" s="24">
        <f t="shared" si="44"/>
        <v>1</v>
      </c>
      <c r="I184" s="24">
        <f t="shared" si="44"/>
        <v>0.99999999999999989</v>
      </c>
    </row>
    <row r="186" spans="1:14" x14ac:dyDescent="0.25">
      <c r="A186" t="str">
        <f>"8. Calcul de l'allocation de la capacité par tarif et paliers"</f>
        <v>8. Calcul de l'allocation de la capacité par tarif et paliers</v>
      </c>
    </row>
    <row r="187" spans="1:14" ht="30" x14ac:dyDescent="0.25">
      <c r="A187" s="12" t="s">
        <v>21</v>
      </c>
      <c r="B187" s="12"/>
      <c r="C187" s="31" t="s">
        <v>30</v>
      </c>
      <c r="D187" s="31" t="s">
        <v>1</v>
      </c>
      <c r="E187" s="31" t="s">
        <v>2</v>
      </c>
      <c r="F187" s="31" t="s">
        <v>3</v>
      </c>
      <c r="G187" s="31" t="s">
        <v>4</v>
      </c>
      <c r="H187" s="31" t="s">
        <v>5</v>
      </c>
      <c r="I187" s="32" t="s">
        <v>31</v>
      </c>
      <c r="K187" s="31" t="s">
        <v>32</v>
      </c>
      <c r="L187" s="31" t="s">
        <v>33</v>
      </c>
      <c r="M187" s="32" t="s">
        <v>34</v>
      </c>
      <c r="N187" s="32" t="s">
        <v>44</v>
      </c>
    </row>
    <row r="188" spans="1:14" ht="15.75" x14ac:dyDescent="0.3">
      <c r="A188" s="13" t="s">
        <v>23</v>
      </c>
      <c r="B188" s="14">
        <v>365</v>
      </c>
      <c r="C188" s="16">
        <f>D83</f>
        <v>0</v>
      </c>
      <c r="D188" s="16">
        <f>J83</f>
        <v>0</v>
      </c>
      <c r="E188" s="16">
        <f>P83</f>
        <v>0</v>
      </c>
      <c r="F188" s="16">
        <f>V83</f>
        <v>0</v>
      </c>
      <c r="G188" s="16">
        <f>AB83</f>
        <v>0</v>
      </c>
      <c r="H188" s="16">
        <f>AH83</f>
        <v>0</v>
      </c>
      <c r="I188" s="16">
        <f t="shared" ref="I188:I218" si="45">C188*$M$223+D188*$M$224+E188*$M$225+F188*$M$226+G188*$M$227+H188*$M$228</f>
        <v>0</v>
      </c>
      <c r="K188" s="13" t="s">
        <v>30</v>
      </c>
      <c r="L188" s="34">
        <f>L223-L153</f>
        <v>504981846.04173887</v>
      </c>
      <c r="M188" s="16">
        <f>L188/$L$159</f>
        <v>0.3145623218568247</v>
      </c>
      <c r="N188" s="34">
        <f>L188/C114</f>
        <v>24.613334938878793</v>
      </c>
    </row>
    <row r="189" spans="1:14" ht="15.75" x14ac:dyDescent="0.3">
      <c r="A189" s="17" t="s">
        <v>23</v>
      </c>
      <c r="B189" s="18">
        <v>1095</v>
      </c>
      <c r="C189" s="20">
        <f t="shared" ref="C189:C218" si="46">D84</f>
        <v>0</v>
      </c>
      <c r="D189" s="20">
        <f t="shared" ref="D189:D218" si="47">J84</f>
        <v>0</v>
      </c>
      <c r="E189" s="20">
        <f t="shared" ref="E189:E218" si="48">P84</f>
        <v>0</v>
      </c>
      <c r="F189" s="20">
        <f t="shared" ref="F189:F218" si="49">V84</f>
        <v>0</v>
      </c>
      <c r="G189" s="20">
        <f t="shared" ref="G189:G218" si="50">AB84</f>
        <v>0</v>
      </c>
      <c r="H189" s="20">
        <f t="shared" ref="H189:H218" si="51">AH84</f>
        <v>0</v>
      </c>
      <c r="I189" s="20">
        <f t="shared" si="45"/>
        <v>0</v>
      </c>
      <c r="K189" s="17" t="s">
        <v>1</v>
      </c>
      <c r="L189" s="35">
        <f t="shared" ref="L189:L193" si="52">L224-L154</f>
        <v>50225029.946155906</v>
      </c>
      <c r="M189" s="20">
        <f t="shared" ref="M189:M193" si="53">L189/$L$159</f>
        <v>3.128607921062871E-2</v>
      </c>
      <c r="N189" s="35">
        <f>L189/I114</f>
        <v>43.711784585128775</v>
      </c>
    </row>
    <row r="190" spans="1:14" ht="15.75" x14ac:dyDescent="0.3">
      <c r="A190" s="13" t="s">
        <v>23</v>
      </c>
      <c r="B190" s="14">
        <v>3650</v>
      </c>
      <c r="C190" s="16">
        <f t="shared" si="46"/>
        <v>0</v>
      </c>
      <c r="D190" s="16">
        <f t="shared" si="47"/>
        <v>0</v>
      </c>
      <c r="E190" s="16">
        <f t="shared" si="48"/>
        <v>0</v>
      </c>
      <c r="F190" s="16">
        <f t="shared" si="49"/>
        <v>0</v>
      </c>
      <c r="G190" s="16">
        <f t="shared" si="50"/>
        <v>0</v>
      </c>
      <c r="H190" s="16">
        <f t="shared" si="51"/>
        <v>0</v>
      </c>
      <c r="I190" s="16">
        <f t="shared" si="45"/>
        <v>0</v>
      </c>
      <c r="K190" s="13" t="s">
        <v>2</v>
      </c>
      <c r="L190" s="34">
        <f t="shared" si="52"/>
        <v>75295887.199650064</v>
      </c>
      <c r="M190" s="16">
        <f t="shared" si="53"/>
        <v>4.690316946925218E-2</v>
      </c>
      <c r="N190" s="34">
        <f>L190/O114</f>
        <v>15.175230517379886</v>
      </c>
    </row>
    <row r="191" spans="1:14" ht="15.75" x14ac:dyDescent="0.3">
      <c r="A191" s="17" t="s">
        <v>23</v>
      </c>
      <c r="B191" s="18">
        <v>10950</v>
      </c>
      <c r="C191" s="20">
        <f t="shared" si="46"/>
        <v>0</v>
      </c>
      <c r="D191" s="20">
        <f t="shared" si="47"/>
        <v>0</v>
      </c>
      <c r="E191" s="20">
        <f t="shared" si="48"/>
        <v>0</v>
      </c>
      <c r="F191" s="20">
        <f t="shared" si="49"/>
        <v>0</v>
      </c>
      <c r="G191" s="20">
        <f t="shared" si="50"/>
        <v>0</v>
      </c>
      <c r="H191" s="20">
        <f t="shared" si="51"/>
        <v>0</v>
      </c>
      <c r="I191" s="20">
        <f t="shared" si="45"/>
        <v>0</v>
      </c>
      <c r="K191" s="17" t="s">
        <v>3</v>
      </c>
      <c r="L191" s="35">
        <f t="shared" si="52"/>
        <v>113519134.07053232</v>
      </c>
      <c r="M191" s="20">
        <f t="shared" si="53"/>
        <v>7.0713121012772676E-2</v>
      </c>
      <c r="N191" s="35">
        <f>L191/U114</f>
        <v>45.321115081166511</v>
      </c>
    </row>
    <row r="192" spans="1:14" ht="15.75" x14ac:dyDescent="0.3">
      <c r="A192" s="13" t="s">
        <v>23</v>
      </c>
      <c r="B192" s="14">
        <v>36500</v>
      </c>
      <c r="C192" s="16">
        <f t="shared" si="46"/>
        <v>0</v>
      </c>
      <c r="D192" s="16">
        <f t="shared" si="47"/>
        <v>0</v>
      </c>
      <c r="E192" s="16">
        <f t="shared" si="48"/>
        <v>0</v>
      </c>
      <c r="F192" s="16">
        <f t="shared" si="49"/>
        <v>0</v>
      </c>
      <c r="G192" s="16">
        <f t="shared" si="50"/>
        <v>0</v>
      </c>
      <c r="H192" s="16">
        <f t="shared" si="51"/>
        <v>0</v>
      </c>
      <c r="I192" s="16">
        <f t="shared" si="45"/>
        <v>0</v>
      </c>
      <c r="K192" s="13" t="s">
        <v>4</v>
      </c>
      <c r="L192" s="34">
        <f t="shared" si="52"/>
        <v>115410382.87329105</v>
      </c>
      <c r="M192" s="16">
        <f t="shared" si="53"/>
        <v>7.1891214085361185E-2</v>
      </c>
      <c r="N192" s="34">
        <f>L192/AA114</f>
        <v>41.208043530266089</v>
      </c>
    </row>
    <row r="193" spans="1:14" ht="15.75" x14ac:dyDescent="0.3">
      <c r="A193" s="17" t="s">
        <v>23</v>
      </c>
      <c r="B193" s="18">
        <v>109500</v>
      </c>
      <c r="C193" s="20">
        <f t="shared" si="46"/>
        <v>0.18865485175570465</v>
      </c>
      <c r="D193" s="20">
        <f t="shared" si="47"/>
        <v>4.4605192406452422E-2</v>
      </c>
      <c r="E193" s="20">
        <f t="shared" si="48"/>
        <v>2.5971973698318277E-2</v>
      </c>
      <c r="F193" s="20">
        <f t="shared" si="49"/>
        <v>0.13594939201180922</v>
      </c>
      <c r="G193" s="20">
        <f t="shared" si="50"/>
        <v>0.1429939614423513</v>
      </c>
      <c r="H193" s="20">
        <f t="shared" si="51"/>
        <v>4.0773394182425052E-2</v>
      </c>
      <c r="I193" s="20">
        <f t="shared" si="45"/>
        <v>0.15304577902051941</v>
      </c>
      <c r="K193" s="17" t="s">
        <v>5</v>
      </c>
      <c r="L193" s="35">
        <f t="shared" si="52"/>
        <v>69752087.881416351</v>
      </c>
      <c r="M193" s="20">
        <f t="shared" si="53"/>
        <v>4.3449836643288095E-2</v>
      </c>
      <c r="N193" s="35">
        <f>L193/AG114</f>
        <v>28.839375823837649</v>
      </c>
    </row>
    <row r="194" spans="1:14" ht="15.75" x14ac:dyDescent="0.3">
      <c r="A194" s="13" t="s">
        <v>23</v>
      </c>
      <c r="B194" s="14">
        <v>365000</v>
      </c>
      <c r="C194" s="16">
        <f t="shared" si="46"/>
        <v>0.13719113752679638</v>
      </c>
      <c r="D194" s="16">
        <f t="shared" si="47"/>
        <v>3.6593314745417813E-2</v>
      </c>
      <c r="E194" s="16">
        <f t="shared" si="48"/>
        <v>1.6197464034781485E-2</v>
      </c>
      <c r="F194" s="16">
        <f t="shared" si="49"/>
        <v>8.6958084196703256E-2</v>
      </c>
      <c r="G194" s="16">
        <f t="shared" si="50"/>
        <v>9.9025514604122178E-2</v>
      </c>
      <c r="H194" s="16">
        <f t="shared" si="51"/>
        <v>2.4894005042770288E-2</v>
      </c>
      <c r="I194" s="16">
        <f t="shared" si="45"/>
        <v>0.1090491515447598</v>
      </c>
      <c r="K194" s="21" t="s">
        <v>17</v>
      </c>
      <c r="L194" s="33">
        <f>SUM(L188:L193)</f>
        <v>929184368.01278448</v>
      </c>
      <c r="M194" s="24">
        <f>SUM(M188:M193)</f>
        <v>0.57880574227812742</v>
      </c>
      <c r="N194" s="33">
        <f>L194/(C114+I114+O114+U114+AA114+AG114)</f>
        <v>27.049346901342982</v>
      </c>
    </row>
    <row r="195" spans="1:14" ht="15.75" x14ac:dyDescent="0.3">
      <c r="A195" s="17" t="s">
        <v>23</v>
      </c>
      <c r="B195" s="18">
        <v>1095000</v>
      </c>
      <c r="C195" s="20">
        <f t="shared" si="46"/>
        <v>6.185712326964006E-2</v>
      </c>
      <c r="D195" s="20">
        <f t="shared" si="47"/>
        <v>1.4134902094340008E-2</v>
      </c>
      <c r="E195" s="20">
        <f t="shared" si="48"/>
        <v>4.3167230440874539E-3</v>
      </c>
      <c r="F195" s="20">
        <f t="shared" si="49"/>
        <v>2.0197117842269977E-2</v>
      </c>
      <c r="G195" s="20">
        <f t="shared" si="50"/>
        <v>3.4779734598146858E-2</v>
      </c>
      <c r="H195" s="20">
        <f t="shared" si="51"/>
        <v>3.7919725773395826E-3</v>
      </c>
      <c r="I195" s="20">
        <f t="shared" si="45"/>
        <v>4.5045392234376071E-2</v>
      </c>
    </row>
    <row r="196" spans="1:14" ht="15.75" x14ac:dyDescent="0.3">
      <c r="A196" s="13" t="s">
        <v>23</v>
      </c>
      <c r="B196" s="14">
        <v>3650000</v>
      </c>
      <c r="C196" s="16">
        <f t="shared" si="46"/>
        <v>2.3736738921939341E-2</v>
      </c>
      <c r="D196" s="16">
        <f t="shared" si="47"/>
        <v>1.5199785296775334E-2</v>
      </c>
      <c r="E196" s="16">
        <f t="shared" si="48"/>
        <v>5.5873460467918907E-3</v>
      </c>
      <c r="F196" s="16">
        <f t="shared" si="49"/>
        <v>9.4061111377156167E-3</v>
      </c>
      <c r="G196" s="16">
        <f t="shared" si="50"/>
        <v>8.9026718855559012E-4</v>
      </c>
      <c r="H196" s="16">
        <f t="shared" si="51"/>
        <v>0</v>
      </c>
      <c r="I196" s="16">
        <f t="shared" si="45"/>
        <v>1.6778016041483254E-2</v>
      </c>
    </row>
    <row r="197" spans="1:14" ht="15.75" x14ac:dyDescent="0.3">
      <c r="A197" s="17" t="s">
        <v>23</v>
      </c>
      <c r="B197" s="18">
        <v>10950000</v>
      </c>
      <c r="C197" s="20">
        <f t="shared" si="46"/>
        <v>9.2098528431820391E-3</v>
      </c>
      <c r="D197" s="20">
        <f t="shared" si="47"/>
        <v>3.7101588279956917E-2</v>
      </c>
      <c r="E197" s="20">
        <f t="shared" si="48"/>
        <v>0</v>
      </c>
      <c r="F197" s="20">
        <f t="shared" si="49"/>
        <v>0</v>
      </c>
      <c r="G197" s="20">
        <f t="shared" si="50"/>
        <v>0</v>
      </c>
      <c r="H197" s="20">
        <f t="shared" si="51"/>
        <v>0</v>
      </c>
      <c r="I197" s="20">
        <f t="shared" si="45"/>
        <v>7.316739429772812E-3</v>
      </c>
    </row>
    <row r="198" spans="1:14" ht="15.75" x14ac:dyDescent="0.3">
      <c r="A198" s="13" t="s">
        <v>24</v>
      </c>
      <c r="B198" s="14">
        <v>0</v>
      </c>
      <c r="C198" s="16">
        <f t="shared" si="46"/>
        <v>0.12220272766389371</v>
      </c>
      <c r="D198" s="16">
        <f t="shared" si="47"/>
        <v>7.0727608659677713E-2</v>
      </c>
      <c r="E198" s="16">
        <f t="shared" si="48"/>
        <v>4.4214370271487502E-2</v>
      </c>
      <c r="F198" s="16">
        <f t="shared" si="49"/>
        <v>0.1854923627635445</v>
      </c>
      <c r="G198" s="16">
        <f t="shared" si="50"/>
        <v>0.14072572003108086</v>
      </c>
      <c r="H198" s="16">
        <f t="shared" si="51"/>
        <v>5.2158751349419295E-2</v>
      </c>
      <c r="I198" s="16">
        <f t="shared" si="45"/>
        <v>0.12150399040093601</v>
      </c>
    </row>
    <row r="199" spans="1:14" x14ac:dyDescent="0.25">
      <c r="A199" s="17">
        <v>303</v>
      </c>
      <c r="B199" s="18">
        <v>0</v>
      </c>
      <c r="C199" s="20">
        <f t="shared" si="46"/>
        <v>1.1312742727925356E-3</v>
      </c>
      <c r="D199" s="20">
        <f t="shared" si="47"/>
        <v>0</v>
      </c>
      <c r="E199" s="20">
        <f t="shared" si="48"/>
        <v>1.2820697966290043E-3</v>
      </c>
      <c r="F199" s="20">
        <f t="shared" si="49"/>
        <v>3.8959790174755153E-3</v>
      </c>
      <c r="G199" s="20">
        <f t="shared" si="50"/>
        <v>2.370978938499366E-3</v>
      </c>
      <c r="H199" s="20">
        <f t="shared" si="51"/>
        <v>1.7190363596330924E-3</v>
      </c>
      <c r="I199" s="20">
        <f t="shared" si="45"/>
        <v>1.5998123350100268E-3</v>
      </c>
    </row>
    <row r="200" spans="1:14" x14ac:dyDescent="0.25">
      <c r="A200" s="13">
        <v>304</v>
      </c>
      <c r="B200" s="14">
        <v>0</v>
      </c>
      <c r="C200" s="16">
        <f t="shared" si="46"/>
        <v>5.4670002220482215E-3</v>
      </c>
      <c r="D200" s="16">
        <f t="shared" si="47"/>
        <v>0</v>
      </c>
      <c r="E200" s="16">
        <f t="shared" si="48"/>
        <v>2.5970883397266873E-3</v>
      </c>
      <c r="F200" s="16">
        <f t="shared" si="49"/>
        <v>2.0460717281409958E-2</v>
      </c>
      <c r="G200" s="16">
        <f t="shared" si="50"/>
        <v>1.2034893190695197E-2</v>
      </c>
      <c r="H200" s="16">
        <f t="shared" si="51"/>
        <v>0</v>
      </c>
      <c r="I200" s="16">
        <f t="shared" si="45"/>
        <v>7.363774758665325E-3</v>
      </c>
    </row>
    <row r="201" spans="1:14" x14ac:dyDescent="0.25">
      <c r="A201" s="17">
        <v>305</v>
      </c>
      <c r="B201" s="18">
        <v>0</v>
      </c>
      <c r="C201" s="20">
        <f t="shared" si="46"/>
        <v>1.0859782866826727E-2</v>
      </c>
      <c r="D201" s="20">
        <f t="shared" si="47"/>
        <v>0</v>
      </c>
      <c r="E201" s="20">
        <f t="shared" si="48"/>
        <v>1.4457185800661001E-3</v>
      </c>
      <c r="F201" s="20">
        <f t="shared" si="49"/>
        <v>3.4085749461256941E-2</v>
      </c>
      <c r="G201" s="20">
        <f t="shared" si="50"/>
        <v>5.4656362556084904E-3</v>
      </c>
      <c r="H201" s="20">
        <f t="shared" si="51"/>
        <v>2.1993422344334748E-3</v>
      </c>
      <c r="I201" s="20">
        <f t="shared" si="45"/>
        <v>1.1698995562745063E-2</v>
      </c>
    </row>
    <row r="202" spans="1:14" x14ac:dyDescent="0.25">
      <c r="A202" s="13">
        <v>406</v>
      </c>
      <c r="B202" s="14">
        <v>0</v>
      </c>
      <c r="C202" s="16">
        <f t="shared" si="46"/>
        <v>4.7558766864296935E-2</v>
      </c>
      <c r="D202" s="16">
        <f t="shared" si="47"/>
        <v>0</v>
      </c>
      <c r="E202" s="16">
        <f t="shared" si="48"/>
        <v>2.0315362406128891E-2</v>
      </c>
      <c r="F202" s="16">
        <f t="shared" si="49"/>
        <v>0.17120589036920639</v>
      </c>
      <c r="G202" s="16">
        <f t="shared" si="50"/>
        <v>5.7603947731780458E-2</v>
      </c>
      <c r="H202" s="16">
        <f t="shared" si="51"/>
        <v>2.3864644387159645E-2</v>
      </c>
      <c r="I202" s="16">
        <f t="shared" si="45"/>
        <v>5.9190874666996247E-2</v>
      </c>
    </row>
    <row r="203" spans="1:14" x14ac:dyDescent="0.25">
      <c r="A203" s="17">
        <v>407</v>
      </c>
      <c r="B203" s="18">
        <v>0</v>
      </c>
      <c r="C203" s="20">
        <f t="shared" si="46"/>
        <v>8.4830447054926345E-2</v>
      </c>
      <c r="D203" s="20">
        <f t="shared" si="47"/>
        <v>0.59216486806690216</v>
      </c>
      <c r="E203" s="20">
        <f t="shared" si="48"/>
        <v>0.12092477622695769</v>
      </c>
      <c r="F203" s="20">
        <f t="shared" si="49"/>
        <v>1.5484033962202682E-2</v>
      </c>
      <c r="G203" s="20">
        <f t="shared" si="50"/>
        <v>2.3351504256235306E-2</v>
      </c>
      <c r="H203" s="20">
        <f t="shared" si="51"/>
        <v>0.11512044802388767</v>
      </c>
      <c r="I203" s="20">
        <f t="shared" si="45"/>
        <v>9.6601835618492587E-2</v>
      </c>
    </row>
    <row r="204" spans="1:14" x14ac:dyDescent="0.25">
      <c r="A204" s="13">
        <v>408</v>
      </c>
      <c r="B204" s="14">
        <v>0</v>
      </c>
      <c r="C204" s="16">
        <f t="shared" si="46"/>
        <v>6.2408013877662379E-2</v>
      </c>
      <c r="D204" s="16">
        <f t="shared" si="47"/>
        <v>0</v>
      </c>
      <c r="E204" s="16">
        <f t="shared" si="48"/>
        <v>3.6277432868087302E-2</v>
      </c>
      <c r="F204" s="16">
        <f t="shared" si="49"/>
        <v>1.8454362259407404E-2</v>
      </c>
      <c r="G204" s="16">
        <f t="shared" si="50"/>
        <v>0</v>
      </c>
      <c r="H204" s="16">
        <f t="shared" si="51"/>
        <v>0.24679730318290044</v>
      </c>
      <c r="I204" s="16">
        <f t="shared" si="45"/>
        <v>5.4834036016998454E-2</v>
      </c>
    </row>
    <row r="205" spans="1:14" x14ac:dyDescent="0.25">
      <c r="A205" s="17">
        <v>409</v>
      </c>
      <c r="B205" s="18">
        <v>0</v>
      </c>
      <c r="C205" s="20">
        <f t="shared" si="46"/>
        <v>9.304467523578755E-2</v>
      </c>
      <c r="D205" s="20">
        <f t="shared" si="47"/>
        <v>0</v>
      </c>
      <c r="E205" s="20">
        <f t="shared" si="48"/>
        <v>0</v>
      </c>
      <c r="F205" s="20">
        <f t="shared" si="49"/>
        <v>0</v>
      </c>
      <c r="G205" s="20">
        <f t="shared" si="50"/>
        <v>0</v>
      </c>
      <c r="H205" s="20">
        <f t="shared" si="51"/>
        <v>0.44753278312878952</v>
      </c>
      <c r="I205" s="20">
        <f t="shared" si="45"/>
        <v>7.8893745869621557E-2</v>
      </c>
    </row>
    <row r="206" spans="1:14" x14ac:dyDescent="0.25">
      <c r="A206" s="13">
        <v>410</v>
      </c>
      <c r="B206" s="14">
        <v>0</v>
      </c>
      <c r="C206" s="16">
        <f t="shared" si="46"/>
        <v>0</v>
      </c>
      <c r="D206" s="16">
        <f t="shared" si="47"/>
        <v>0</v>
      </c>
      <c r="E206" s="16">
        <f t="shared" si="48"/>
        <v>0.614297863232945</v>
      </c>
      <c r="F206" s="16">
        <f t="shared" si="49"/>
        <v>0</v>
      </c>
      <c r="G206" s="16">
        <f t="shared" si="50"/>
        <v>0</v>
      </c>
      <c r="H206" s="16">
        <f t="shared" si="51"/>
        <v>0</v>
      </c>
      <c r="I206" s="16">
        <f t="shared" si="45"/>
        <v>3.7972157210859253E-2</v>
      </c>
    </row>
    <row r="207" spans="1:14" x14ac:dyDescent="0.25">
      <c r="A207" s="17">
        <v>505</v>
      </c>
      <c r="B207" s="18">
        <v>0</v>
      </c>
      <c r="C207" s="20">
        <f t="shared" si="46"/>
        <v>3.5421421978500428E-2</v>
      </c>
      <c r="D207" s="20">
        <f t="shared" si="47"/>
        <v>0</v>
      </c>
      <c r="E207" s="20">
        <f t="shared" si="48"/>
        <v>0</v>
      </c>
      <c r="F207" s="20">
        <f t="shared" si="49"/>
        <v>6.2869154293779456E-2</v>
      </c>
      <c r="G207" s="20">
        <f t="shared" si="50"/>
        <v>0.14485930707601971</v>
      </c>
      <c r="H207" s="20">
        <f t="shared" si="51"/>
        <v>0</v>
      </c>
      <c r="I207" s="20">
        <f t="shared" si="45"/>
        <v>4.5056095280676396E-2</v>
      </c>
    </row>
    <row r="208" spans="1:14" x14ac:dyDescent="0.25">
      <c r="A208" s="13">
        <v>506</v>
      </c>
      <c r="B208" s="14">
        <v>0</v>
      </c>
      <c r="C208" s="16">
        <f t="shared" si="46"/>
        <v>1.401621408210714E-2</v>
      </c>
      <c r="D208" s="16">
        <f t="shared" si="47"/>
        <v>0</v>
      </c>
      <c r="E208" s="16">
        <f t="shared" si="48"/>
        <v>1.0710508971715353E-2</v>
      </c>
      <c r="F208" s="16">
        <f t="shared" si="49"/>
        <v>5.6859828819380884E-2</v>
      </c>
      <c r="G208" s="16">
        <f t="shared" si="50"/>
        <v>5.9980516727644401E-2</v>
      </c>
      <c r="H208" s="16">
        <f t="shared" si="51"/>
        <v>1.3686613360154986E-2</v>
      </c>
      <c r="I208" s="16">
        <f t="shared" si="45"/>
        <v>2.3494265545001839E-2</v>
      </c>
    </row>
    <row r="209" spans="1:13" x14ac:dyDescent="0.25">
      <c r="A209" s="17">
        <v>507</v>
      </c>
      <c r="B209" s="18">
        <v>0</v>
      </c>
      <c r="C209" s="20">
        <f t="shared" si="46"/>
        <v>2.8358895578266593E-2</v>
      </c>
      <c r="D209" s="20">
        <f t="shared" si="47"/>
        <v>0.18947274045047754</v>
      </c>
      <c r="E209" s="20">
        <f t="shared" si="48"/>
        <v>2.3197402906204714E-2</v>
      </c>
      <c r="F209" s="20">
        <f t="shared" si="49"/>
        <v>6.8169832896197088E-2</v>
      </c>
      <c r="G209" s="20">
        <f t="shared" si="50"/>
        <v>0</v>
      </c>
      <c r="H209" s="20">
        <f t="shared" si="51"/>
        <v>0</v>
      </c>
      <c r="I209" s="20">
        <f t="shared" si="45"/>
        <v>3.6037289578494565E-2</v>
      </c>
    </row>
    <row r="210" spans="1:13" x14ac:dyDescent="0.25">
      <c r="A210" s="13">
        <v>508</v>
      </c>
      <c r="B210" s="14">
        <v>0</v>
      </c>
      <c r="C210" s="16">
        <f t="shared" si="46"/>
        <v>1.2507435521045723E-2</v>
      </c>
      <c r="D210" s="16">
        <f t="shared" si="47"/>
        <v>0</v>
      </c>
      <c r="E210" s="16">
        <f t="shared" si="48"/>
        <v>0</v>
      </c>
      <c r="F210" s="16">
        <f t="shared" si="49"/>
        <v>0</v>
      </c>
      <c r="G210" s="16">
        <f t="shared" si="50"/>
        <v>0.24347906515829346</v>
      </c>
      <c r="H210" s="16">
        <f t="shared" si="51"/>
        <v>0</v>
      </c>
      <c r="I210" s="16">
        <f t="shared" si="45"/>
        <v>3.3764071523970873E-2</v>
      </c>
    </row>
    <row r="211" spans="1:13" x14ac:dyDescent="0.25">
      <c r="A211" s="17">
        <v>509</v>
      </c>
      <c r="B211" s="18">
        <v>0</v>
      </c>
      <c r="C211" s="20">
        <f t="shared" si="46"/>
        <v>1.5457681281746304E-2</v>
      </c>
      <c r="D211" s="20">
        <f t="shared" si="47"/>
        <v>0</v>
      </c>
      <c r="E211" s="20">
        <f t="shared" si="48"/>
        <v>6.6609800654269941E-2</v>
      </c>
      <c r="F211" s="20">
        <f t="shared" si="49"/>
        <v>0</v>
      </c>
      <c r="G211" s="20">
        <f t="shared" si="50"/>
        <v>0</v>
      </c>
      <c r="H211" s="20">
        <f t="shared" si="51"/>
        <v>2.3848106172061128E-3</v>
      </c>
      <c r="I211" s="20">
        <f t="shared" si="45"/>
        <v>1.3645312893068704E-2</v>
      </c>
    </row>
    <row r="212" spans="1:13" x14ac:dyDescent="0.25">
      <c r="A212" s="13">
        <v>510</v>
      </c>
      <c r="B212" s="14">
        <v>0</v>
      </c>
      <c r="C212" s="16">
        <f t="shared" si="46"/>
        <v>0</v>
      </c>
      <c r="D212" s="16">
        <f t="shared" si="47"/>
        <v>0</v>
      </c>
      <c r="E212" s="16">
        <f t="shared" si="48"/>
        <v>0</v>
      </c>
      <c r="F212" s="16">
        <f t="shared" si="49"/>
        <v>0</v>
      </c>
      <c r="G212" s="16">
        <f t="shared" si="50"/>
        <v>0</v>
      </c>
      <c r="H212" s="16">
        <f t="shared" si="51"/>
        <v>0</v>
      </c>
      <c r="I212" s="16">
        <f t="shared" si="45"/>
        <v>0</v>
      </c>
    </row>
    <row r="213" spans="1:13" x14ac:dyDescent="0.25">
      <c r="A213" s="17">
        <v>535</v>
      </c>
      <c r="B213" s="18">
        <v>0</v>
      </c>
      <c r="C213" s="20">
        <f t="shared" si="46"/>
        <v>1.2005939070883848E-2</v>
      </c>
      <c r="D213" s="20">
        <f t="shared" si="47"/>
        <v>0</v>
      </c>
      <c r="E213" s="20">
        <f t="shared" si="48"/>
        <v>0</v>
      </c>
      <c r="F213" s="20">
        <f t="shared" si="49"/>
        <v>1.6310855185792866E-2</v>
      </c>
      <c r="G213" s="20">
        <f t="shared" si="50"/>
        <v>9.4462904679351867E-3</v>
      </c>
      <c r="H213" s="20">
        <f t="shared" si="51"/>
        <v>8.8446374346867491E-3</v>
      </c>
      <c r="I213" s="20">
        <f t="shared" si="45"/>
        <v>1.0821557845065385E-2</v>
      </c>
    </row>
    <row r="214" spans="1:13" x14ac:dyDescent="0.25">
      <c r="A214" s="13">
        <v>536</v>
      </c>
      <c r="B214" s="14">
        <v>0</v>
      </c>
      <c r="C214" s="16">
        <f t="shared" si="46"/>
        <v>1.7438419229231814E-2</v>
      </c>
      <c r="D214" s="16">
        <f t="shared" si="47"/>
        <v>0</v>
      </c>
      <c r="E214" s="16">
        <f t="shared" si="48"/>
        <v>0</v>
      </c>
      <c r="F214" s="16">
        <f t="shared" si="49"/>
        <v>5.8911511227893662E-3</v>
      </c>
      <c r="G214" s="16">
        <f t="shared" si="50"/>
        <v>0</v>
      </c>
      <c r="H214" s="16">
        <f t="shared" si="51"/>
        <v>0</v>
      </c>
      <c r="I214" s="16">
        <f t="shared" si="45"/>
        <v>1.1358657870733643E-2</v>
      </c>
    </row>
    <row r="215" spans="1:13" x14ac:dyDescent="0.25">
      <c r="A215" s="17">
        <v>537</v>
      </c>
      <c r="B215" s="18">
        <v>0</v>
      </c>
      <c r="C215" s="20">
        <f t="shared" si="46"/>
        <v>9.8852168873341025E-3</v>
      </c>
      <c r="D215" s="20">
        <f t="shared" si="47"/>
        <v>0</v>
      </c>
      <c r="E215" s="20">
        <f t="shared" si="48"/>
        <v>6.0540989218026368E-3</v>
      </c>
      <c r="F215" s="20">
        <f t="shared" si="49"/>
        <v>0</v>
      </c>
      <c r="G215" s="20">
        <f t="shared" si="50"/>
        <v>2.299266233303169E-2</v>
      </c>
      <c r="H215" s="20">
        <f t="shared" si="51"/>
        <v>1.6232258119194175E-2</v>
      </c>
      <c r="I215" s="20">
        <f t="shared" si="45"/>
        <v>9.6682417045881302E-3</v>
      </c>
    </row>
    <row r="216" spans="1:13" x14ac:dyDescent="0.25">
      <c r="A216" s="13">
        <v>538</v>
      </c>
      <c r="B216" s="14">
        <v>0</v>
      </c>
      <c r="C216" s="16">
        <f t="shared" si="46"/>
        <v>0</v>
      </c>
      <c r="D216" s="16">
        <f t="shared" si="47"/>
        <v>0</v>
      </c>
      <c r="E216" s="16">
        <f t="shared" si="48"/>
        <v>0</v>
      </c>
      <c r="F216" s="16">
        <f t="shared" si="49"/>
        <v>8.8309377379058945E-2</v>
      </c>
      <c r="G216" s="16">
        <f t="shared" si="50"/>
        <v>0</v>
      </c>
      <c r="H216" s="16">
        <f t="shared" si="51"/>
        <v>0</v>
      </c>
      <c r="I216" s="16">
        <f t="shared" si="45"/>
        <v>1.1147503901438831E-2</v>
      </c>
    </row>
    <row r="217" spans="1:13" x14ac:dyDescent="0.25">
      <c r="A217" s="17">
        <v>539</v>
      </c>
      <c r="B217" s="18">
        <v>0</v>
      </c>
      <c r="C217" s="20">
        <f t="shared" si="46"/>
        <v>6.7563839953872253E-3</v>
      </c>
      <c r="D217" s="20">
        <f t="shared" si="47"/>
        <v>0</v>
      </c>
      <c r="E217" s="20">
        <f t="shared" si="48"/>
        <v>0</v>
      </c>
      <c r="F217" s="20">
        <f t="shared" si="49"/>
        <v>0</v>
      </c>
      <c r="G217" s="20">
        <f t="shared" si="50"/>
        <v>0</v>
      </c>
      <c r="H217" s="20">
        <f t="shared" si="51"/>
        <v>0</v>
      </c>
      <c r="I217" s="20">
        <f t="shared" si="45"/>
        <v>4.1127031457256491E-3</v>
      </c>
    </row>
    <row r="218" spans="1:13" x14ac:dyDescent="0.25">
      <c r="A218" s="13">
        <v>540</v>
      </c>
      <c r="B218" s="14">
        <v>0</v>
      </c>
      <c r="C218" s="16">
        <f t="shared" si="46"/>
        <v>0</v>
      </c>
      <c r="D218" s="16">
        <f t="shared" si="47"/>
        <v>0</v>
      </c>
      <c r="E218" s="16">
        <f t="shared" si="48"/>
        <v>0</v>
      </c>
      <c r="F218" s="16">
        <f t="shared" si="49"/>
        <v>0</v>
      </c>
      <c r="G218" s="16">
        <f t="shared" si="50"/>
        <v>0</v>
      </c>
      <c r="H218" s="16">
        <f t="shared" si="51"/>
        <v>0</v>
      </c>
      <c r="I218" s="16">
        <f t="shared" si="45"/>
        <v>0</v>
      </c>
    </row>
    <row r="219" spans="1:13" x14ac:dyDescent="0.25">
      <c r="A219" s="21" t="s">
        <v>17</v>
      </c>
      <c r="B219" s="22"/>
      <c r="C219" s="24">
        <f>SUM(C188:C218)</f>
        <v>1.0000000000000002</v>
      </c>
      <c r="D219" s="24">
        <f t="shared" ref="D219:I219" si="54">SUM(D188:D218)</f>
        <v>0.99999999999999989</v>
      </c>
      <c r="E219" s="24">
        <f t="shared" si="54"/>
        <v>1</v>
      </c>
      <c r="F219" s="24">
        <f t="shared" si="54"/>
        <v>1</v>
      </c>
      <c r="G219" s="24">
        <f t="shared" si="54"/>
        <v>0.99999999999999989</v>
      </c>
      <c r="H219" s="24">
        <f t="shared" si="54"/>
        <v>1</v>
      </c>
      <c r="I219" s="24">
        <f t="shared" si="54"/>
        <v>0.99999999999999989</v>
      </c>
    </row>
    <row r="221" spans="1:13" x14ac:dyDescent="0.25">
      <c r="A221" t="str">
        <f>"9. Calcul de l'allocation totale par tarif et paliers"</f>
        <v>9. Calcul de l'allocation totale par tarif et paliers</v>
      </c>
    </row>
    <row r="222" spans="1:13" ht="30" x14ac:dyDescent="0.25">
      <c r="A222" s="12" t="s">
        <v>21</v>
      </c>
      <c r="B222" s="12"/>
      <c r="C222" s="31" t="s">
        <v>30</v>
      </c>
      <c r="D222" s="31" t="s">
        <v>1</v>
      </c>
      <c r="E222" s="31" t="s">
        <v>2</v>
      </c>
      <c r="F222" s="31" t="s">
        <v>3</v>
      </c>
      <c r="G222" s="31" t="s">
        <v>4</v>
      </c>
      <c r="H222" s="31" t="s">
        <v>5</v>
      </c>
      <c r="I222" s="32" t="s">
        <v>31</v>
      </c>
      <c r="K222" s="31" t="s">
        <v>32</v>
      </c>
      <c r="L222" s="31" t="s">
        <v>33</v>
      </c>
      <c r="M222" s="32" t="s">
        <v>34</v>
      </c>
    </row>
    <row r="223" spans="1:13" ht="15.75" x14ac:dyDescent="0.3">
      <c r="A223" s="13" t="s">
        <v>23</v>
      </c>
      <c r="B223" s="14">
        <v>365</v>
      </c>
      <c r="C223" s="16">
        <f>C118</f>
        <v>5.1011245050469001E-2</v>
      </c>
      <c r="D223" s="16">
        <f>I118</f>
        <v>2.5216070075944765E-2</v>
      </c>
      <c r="E223" s="16">
        <f>O118</f>
        <v>2.6967894029818466E-2</v>
      </c>
      <c r="F223" s="16">
        <f>U118</f>
        <v>2.4441103253024062E-2</v>
      </c>
      <c r="G223" s="16">
        <f>AA118</f>
        <v>2.0297681088005816E-2</v>
      </c>
      <c r="H223" s="16">
        <f>AG118</f>
        <v>1.5764175209305661E-2</v>
      </c>
      <c r="I223" s="16">
        <f>C223*$M$223+D223*$M$224+E223*$M$225+F223*$M$226+G223*$M$227+H223*$M$228</f>
        <v>3.9930100978531662E-2</v>
      </c>
      <c r="K223" s="13" t="s">
        <v>30</v>
      </c>
      <c r="L223" s="34">
        <f>D41</f>
        <v>1542804155.5984726</v>
      </c>
      <c r="M223" s="16">
        <f t="shared" ref="M223:M228" si="55">L223/$L$229</f>
        <v>0.60871364749746437</v>
      </c>
    </row>
    <row r="224" spans="1:13" ht="15.75" x14ac:dyDescent="0.3">
      <c r="A224" s="17" t="s">
        <v>23</v>
      </c>
      <c r="B224" s="18">
        <v>1095</v>
      </c>
      <c r="C224" s="20">
        <f t="shared" ref="C224:C239" si="56">C119</f>
        <v>6.9508331461951317E-2</v>
      </c>
      <c r="D224" s="20">
        <f t="shared" ref="D224:D253" si="57">I119</f>
        <v>4.2276978440592035E-2</v>
      </c>
      <c r="E224" s="20">
        <f t="shared" ref="E224:E253" si="58">O119</f>
        <v>3.567835423281461E-2</v>
      </c>
      <c r="F224" s="20">
        <f t="shared" ref="F224:F253" si="59">U119</f>
        <v>4.0063016011663261E-2</v>
      </c>
      <c r="G224" s="20">
        <f t="shared" ref="G224:G253" si="60">AA119</f>
        <v>6.6610386905272032E-2</v>
      </c>
      <c r="H224" s="20">
        <f t="shared" ref="H224:H253" si="61">AG119</f>
        <v>3.4923907245351341E-2</v>
      </c>
      <c r="I224" s="20">
        <f t="shared" ref="I224:I253" si="62">C224*$M$223+D224*$M$224+E224*$M$225+F224*$M$226+G224*$M$227+H224*$M$228</f>
        <v>6.0413544993009216E-2</v>
      </c>
      <c r="K224" s="17" t="s">
        <v>1</v>
      </c>
      <c r="L224" s="35">
        <f>J41</f>
        <v>116855111.26077646</v>
      </c>
      <c r="M224" s="20">
        <f t="shared" si="55"/>
        <v>4.6105204439688949E-2</v>
      </c>
    </row>
    <row r="225" spans="1:13" ht="15.75" x14ac:dyDescent="0.3">
      <c r="A225" s="13" t="s">
        <v>23</v>
      </c>
      <c r="B225" s="14">
        <v>3650</v>
      </c>
      <c r="C225" s="16">
        <f t="shared" si="56"/>
        <v>0.33222055123254929</v>
      </c>
      <c r="D225" s="16">
        <f t="shared" si="57"/>
        <v>0.30071141001942997</v>
      </c>
      <c r="E225" s="16">
        <f t="shared" si="58"/>
        <v>0.21180848769781357</v>
      </c>
      <c r="F225" s="16">
        <f t="shared" si="59"/>
        <v>0.16928627160799825</v>
      </c>
      <c r="G225" s="16">
        <f t="shared" si="60"/>
        <v>0.13570224742510326</v>
      </c>
      <c r="H225" s="16">
        <f t="shared" si="61"/>
        <v>0.13753205941246624</v>
      </c>
      <c r="I225" s="16">
        <f t="shared" si="62"/>
        <v>0.27196821672203675</v>
      </c>
      <c r="K225" s="13" t="s">
        <v>2</v>
      </c>
      <c r="L225" s="34">
        <f>P41</f>
        <v>156669344.6313504</v>
      </c>
      <c r="M225" s="16">
        <f t="shared" si="55"/>
        <v>6.1813917129742657E-2</v>
      </c>
    </row>
    <row r="226" spans="1:13" ht="15.75" x14ac:dyDescent="0.3">
      <c r="A226" s="17" t="s">
        <v>23</v>
      </c>
      <c r="B226" s="18">
        <v>10950</v>
      </c>
      <c r="C226" s="20">
        <f t="shared" si="56"/>
        <v>0.10787737901626644</v>
      </c>
      <c r="D226" s="20">
        <f t="shared" si="57"/>
        <v>0.12082275730731167</v>
      </c>
      <c r="E226" s="20">
        <f t="shared" si="58"/>
        <v>0.12942005439189491</v>
      </c>
      <c r="F226" s="20">
        <f t="shared" si="59"/>
        <v>0.16629360072825286</v>
      </c>
      <c r="G226" s="20">
        <f t="shared" si="60"/>
        <v>0.13692143855116876</v>
      </c>
      <c r="H226" s="20">
        <f t="shared" si="61"/>
        <v>0.11582901408408849</v>
      </c>
      <c r="I226" s="20">
        <f t="shared" si="62"/>
        <v>0.12069477444770946</v>
      </c>
      <c r="K226" s="17" t="s">
        <v>3</v>
      </c>
      <c r="L226" s="35">
        <f>V41</f>
        <v>319940022.75204384</v>
      </c>
      <c r="M226" s="20">
        <f t="shared" si="55"/>
        <v>0.12623239153401924</v>
      </c>
    </row>
    <row r="227" spans="1:13" ht="15.75" x14ac:dyDescent="0.3">
      <c r="A227" s="13" t="s">
        <v>23</v>
      </c>
      <c r="B227" s="14">
        <v>36500</v>
      </c>
      <c r="C227" s="16">
        <f t="shared" si="56"/>
        <v>6.4725936240317847E-2</v>
      </c>
      <c r="D227" s="16">
        <f t="shared" si="57"/>
        <v>5.1079681392680883E-2</v>
      </c>
      <c r="E227" s="16">
        <f t="shared" si="58"/>
        <v>6.7868822993651989E-2</v>
      </c>
      <c r="F227" s="16">
        <f t="shared" si="59"/>
        <v>0.14639315845109074</v>
      </c>
      <c r="G227" s="16">
        <f t="shared" si="60"/>
        <v>0.12928664555392616</v>
      </c>
      <c r="H227" s="16">
        <f t="shared" si="61"/>
        <v>9.0097768807843176E-2</v>
      </c>
      <c r="I227" s="16">
        <f t="shared" si="62"/>
        <v>8.2795936624852406E-2</v>
      </c>
      <c r="K227" s="13" t="s">
        <v>4</v>
      </c>
      <c r="L227" s="34">
        <f>AB41</f>
        <v>272218856.6907289</v>
      </c>
      <c r="M227" s="16">
        <f t="shared" si="55"/>
        <v>0.10740399717780431</v>
      </c>
    </row>
    <row r="228" spans="1:13" ht="15.75" x14ac:dyDescent="0.3">
      <c r="A228" s="17" t="s">
        <v>23</v>
      </c>
      <c r="B228" s="18">
        <v>109500</v>
      </c>
      <c r="C228" s="20">
        <f t="shared" si="56"/>
        <v>9.3761173615629578E-2</v>
      </c>
      <c r="D228" s="20">
        <f t="shared" si="57"/>
        <v>3.901344697410785E-2</v>
      </c>
      <c r="E228" s="20">
        <f t="shared" si="58"/>
        <v>4.0925902940183438E-2</v>
      </c>
      <c r="F228" s="20">
        <f t="shared" si="59"/>
        <v>0.10919210399945736</v>
      </c>
      <c r="G228" s="20">
        <f t="shared" si="60"/>
        <v>0.1160317888614963</v>
      </c>
      <c r="H228" s="20">
        <f t="shared" si="61"/>
        <v>5.7044620113506084E-2</v>
      </c>
      <c r="I228" s="20">
        <f t="shared" si="62"/>
        <v>9.0484954656991731E-2</v>
      </c>
      <c r="K228" s="17" t="s">
        <v>5</v>
      </c>
      <c r="L228" s="35">
        <f>AH41</f>
        <v>126044405.86445521</v>
      </c>
      <c r="M228" s="20">
        <f t="shared" si="55"/>
        <v>4.9730842221280359E-2</v>
      </c>
    </row>
    <row r="229" spans="1:13" ht="15.75" x14ac:dyDescent="0.3">
      <c r="A229" s="13" t="s">
        <v>23</v>
      </c>
      <c r="B229" s="14">
        <v>365000</v>
      </c>
      <c r="C229" s="16">
        <f t="shared" si="56"/>
        <v>5.3072036354902208E-2</v>
      </c>
      <c r="D229" s="16">
        <f t="shared" si="57"/>
        <v>2.0647270868488204E-2</v>
      </c>
      <c r="E229" s="16">
        <f t="shared" si="58"/>
        <v>1.3533166820342399E-2</v>
      </c>
      <c r="F229" s="16">
        <f t="shared" si="59"/>
        <v>4.317371366979901E-2</v>
      </c>
      <c r="G229" s="16">
        <f t="shared" si="60"/>
        <v>5.393146402096529E-2</v>
      </c>
      <c r="H229" s="16">
        <f t="shared" si="61"/>
        <v>2.1921264304968966E-2</v>
      </c>
      <c r="I229" s="16">
        <f t="shared" si="62"/>
        <v>4.6426696400447186E-2</v>
      </c>
      <c r="K229" s="21" t="s">
        <v>17</v>
      </c>
      <c r="L229" s="33">
        <f>SUM(L223:L228)</f>
        <v>2534531896.7978277</v>
      </c>
      <c r="M229" s="24">
        <f>SUM(M223:M228)</f>
        <v>0.99999999999999978</v>
      </c>
    </row>
    <row r="230" spans="1:13" ht="15.75" x14ac:dyDescent="0.3">
      <c r="A230" s="17" t="s">
        <v>23</v>
      </c>
      <c r="B230" s="18">
        <v>1095000</v>
      </c>
      <c r="C230" s="20">
        <f t="shared" si="56"/>
        <v>2.1490394353696363E-2</v>
      </c>
      <c r="D230" s="20">
        <f t="shared" si="57"/>
        <v>7.1195747543666274E-3</v>
      </c>
      <c r="E230" s="20">
        <f t="shared" si="58"/>
        <v>2.7570218234018321E-3</v>
      </c>
      <c r="F230" s="20">
        <f t="shared" si="59"/>
        <v>8.873987767882079E-3</v>
      </c>
      <c r="G230" s="20">
        <f t="shared" si="60"/>
        <v>1.6292556310749624E-2</v>
      </c>
      <c r="H230" s="20">
        <f t="shared" si="61"/>
        <v>3.0455552580073422E-3</v>
      </c>
      <c r="I230" s="20">
        <f t="shared" si="62"/>
        <v>1.6601696499702313E-2</v>
      </c>
    </row>
    <row r="231" spans="1:13" ht="15.75" x14ac:dyDescent="0.3">
      <c r="A231" s="13" t="s">
        <v>23</v>
      </c>
      <c r="B231" s="14">
        <v>3650000</v>
      </c>
      <c r="C231" s="16">
        <f t="shared" si="56"/>
        <v>7.967794223576824E-3</v>
      </c>
      <c r="D231" s="16">
        <f t="shared" si="57"/>
        <v>6.6373900571835339E-3</v>
      </c>
      <c r="E231" s="16">
        <f t="shared" si="58"/>
        <v>3.0575116551541763E-3</v>
      </c>
      <c r="F231" s="16">
        <f t="shared" si="59"/>
        <v>3.5757117286382032E-3</v>
      </c>
      <c r="G231" s="16">
        <f t="shared" si="60"/>
        <v>5.7084913087790596E-4</v>
      </c>
      <c r="H231" s="16">
        <f t="shared" si="61"/>
        <v>1.8942085964968036E-4</v>
      </c>
      <c r="I231" s="16">
        <f t="shared" si="62"/>
        <v>5.8672222622186652E-3</v>
      </c>
    </row>
    <row r="232" spans="1:13" ht="15.75" x14ac:dyDescent="0.3">
      <c r="A232" s="17" t="s">
        <v>23</v>
      </c>
      <c r="B232" s="18">
        <v>10950000</v>
      </c>
      <c r="C232" s="20">
        <f t="shared" si="56"/>
        <v>3.0176248532417043E-3</v>
      </c>
      <c r="D232" s="20">
        <f t="shared" si="57"/>
        <v>1.615534764254507E-2</v>
      </c>
      <c r="E232" s="20">
        <f t="shared" si="58"/>
        <v>0</v>
      </c>
      <c r="F232" s="20">
        <f t="shared" si="59"/>
        <v>0</v>
      </c>
      <c r="G232" s="20">
        <f t="shared" si="60"/>
        <v>0</v>
      </c>
      <c r="H232" s="20">
        <f t="shared" si="61"/>
        <v>0</v>
      </c>
      <c r="I232" s="20">
        <f t="shared" si="62"/>
        <v>2.5817150370495458E-3</v>
      </c>
    </row>
    <row r="233" spans="1:13" ht="15.75" x14ac:dyDescent="0.3">
      <c r="A233" s="13" t="s">
        <v>24</v>
      </c>
      <c r="B233" s="14">
        <v>0</v>
      </c>
      <c r="C233" s="16">
        <f t="shared" si="56"/>
        <v>4.4583378262113581E-2</v>
      </c>
      <c r="D233" s="16">
        <f t="shared" si="57"/>
        <v>3.3740939882372506E-2</v>
      </c>
      <c r="E233" s="16">
        <f t="shared" si="58"/>
        <v>3.1087014188329196E-2</v>
      </c>
      <c r="F233" s="16">
        <f t="shared" si="59"/>
        <v>8.3361610865864688E-2</v>
      </c>
      <c r="G233" s="16">
        <f t="shared" si="60"/>
        <v>7.4020185680961692E-2</v>
      </c>
      <c r="H233" s="16">
        <f t="shared" si="61"/>
        <v>3.4310135939753253E-2</v>
      </c>
      <c r="I233" s="16">
        <f t="shared" si="62"/>
        <v>5.0795025122518371E-2</v>
      </c>
    </row>
    <row r="234" spans="1:13" x14ac:dyDescent="0.25">
      <c r="A234" s="17">
        <v>303</v>
      </c>
      <c r="B234" s="18">
        <v>0</v>
      </c>
      <c r="C234" s="20">
        <f t="shared" si="56"/>
        <v>5.6787371267592673E-4</v>
      </c>
      <c r="D234" s="20">
        <f t="shared" si="57"/>
        <v>0</v>
      </c>
      <c r="E234" s="20">
        <f t="shared" si="58"/>
        <v>1.3854052537462943E-3</v>
      </c>
      <c r="F234" s="20">
        <f t="shared" si="59"/>
        <v>2.9550857048960474E-3</v>
      </c>
      <c r="G234" s="20">
        <f t="shared" si="60"/>
        <v>1.8819959068803165E-3</v>
      </c>
      <c r="H234" s="20">
        <f t="shared" si="61"/>
        <v>2.2772486509817415E-3</v>
      </c>
      <c r="I234" s="20">
        <f t="shared" si="62"/>
        <v>1.1197207166559042E-3</v>
      </c>
    </row>
    <row r="235" spans="1:13" x14ac:dyDescent="0.25">
      <c r="A235" s="13">
        <v>304</v>
      </c>
      <c r="B235" s="14">
        <v>0</v>
      </c>
      <c r="C235" s="16">
        <f t="shared" si="56"/>
        <v>2.0287751244719419E-3</v>
      </c>
      <c r="D235" s="16">
        <f t="shared" si="57"/>
        <v>0</v>
      </c>
      <c r="E235" s="16">
        <f t="shared" si="58"/>
        <v>1.68241763621374E-3</v>
      </c>
      <c r="F235" s="16">
        <f t="shared" si="59"/>
        <v>8.7212796341907418E-3</v>
      </c>
      <c r="G235" s="16">
        <f t="shared" si="60"/>
        <v>6.3401577105311581E-3</v>
      </c>
      <c r="H235" s="16">
        <f t="shared" si="61"/>
        <v>0</v>
      </c>
      <c r="I235" s="16">
        <f t="shared" si="62"/>
        <v>3.1208061966215284E-3</v>
      </c>
    </row>
    <row r="236" spans="1:13" x14ac:dyDescent="0.25">
      <c r="A236" s="17">
        <v>305</v>
      </c>
      <c r="B236" s="18">
        <v>0</v>
      </c>
      <c r="C236" s="20">
        <f t="shared" si="56"/>
        <v>3.7431391922859688E-3</v>
      </c>
      <c r="D236" s="20">
        <f t="shared" si="57"/>
        <v>0</v>
      </c>
      <c r="E236" s="20">
        <f t="shared" si="58"/>
        <v>8.1888846818970243E-4</v>
      </c>
      <c r="F236" s="20">
        <f t="shared" si="59"/>
        <v>1.3142586566621536E-2</v>
      </c>
      <c r="G236" s="20">
        <f t="shared" si="60"/>
        <v>2.6266765449458676E-3</v>
      </c>
      <c r="H236" s="20">
        <f t="shared" si="61"/>
        <v>1.4065213867645926E-3</v>
      </c>
      <c r="I236" s="20">
        <f t="shared" si="62"/>
        <v>4.3402018013722126E-3</v>
      </c>
    </row>
    <row r="237" spans="1:13" x14ac:dyDescent="0.25">
      <c r="A237" s="13">
        <v>406</v>
      </c>
      <c r="B237" s="14">
        <v>0</v>
      </c>
      <c r="C237" s="16">
        <f t="shared" si="56"/>
        <v>1.5678566868173677E-2</v>
      </c>
      <c r="D237" s="16">
        <f t="shared" si="57"/>
        <v>0</v>
      </c>
      <c r="E237" s="16">
        <f t="shared" si="58"/>
        <v>1.0135852737620993E-2</v>
      </c>
      <c r="F237" s="16">
        <f t="shared" si="59"/>
        <v>6.1508751842866999E-2</v>
      </c>
      <c r="G237" s="16">
        <f t="shared" si="60"/>
        <v>2.4731326321901771E-2</v>
      </c>
      <c r="H237" s="16">
        <f t="shared" si="61"/>
        <v>1.377478897046526E-2</v>
      </c>
      <c r="I237" s="16">
        <f t="shared" si="62"/>
        <v>2.1275966391821624E-2</v>
      </c>
    </row>
    <row r="238" spans="1:13" x14ac:dyDescent="0.25">
      <c r="A238" s="17">
        <v>407</v>
      </c>
      <c r="B238" s="18">
        <v>0</v>
      </c>
      <c r="C238" s="20">
        <f t="shared" si="56"/>
        <v>2.784703625468616E-2</v>
      </c>
      <c r="D238" s="20">
        <f t="shared" si="57"/>
        <v>0.25493374691049314</v>
      </c>
      <c r="E238" s="20">
        <f t="shared" si="58"/>
        <v>5.8861334176058974E-2</v>
      </c>
      <c r="F238" s="20">
        <f t="shared" si="59"/>
        <v>5.6845838543618599E-3</v>
      </c>
      <c r="G238" s="20">
        <f t="shared" si="60"/>
        <v>1.0054872526765787E-2</v>
      </c>
      <c r="H238" s="20">
        <f t="shared" si="61"/>
        <v>6.4211968720358573E-2</v>
      </c>
      <c r="I238" s="20">
        <f t="shared" si="62"/>
        <v>3.7333920563822988E-2</v>
      </c>
    </row>
    <row r="239" spans="1:13" x14ac:dyDescent="0.25">
      <c r="A239" s="13">
        <v>408</v>
      </c>
      <c r="B239" s="14">
        <v>0</v>
      </c>
      <c r="C239" s="16">
        <f t="shared" si="56"/>
        <v>2.0441540651209015E-2</v>
      </c>
      <c r="D239" s="16">
        <f t="shared" si="57"/>
        <v>0</v>
      </c>
      <c r="E239" s="16">
        <f t="shared" si="58"/>
        <v>1.7435073208200442E-2</v>
      </c>
      <c r="F239" s="16">
        <f t="shared" si="59"/>
        <v>6.7384973138392415E-3</v>
      </c>
      <c r="G239" s="16">
        <f t="shared" si="60"/>
        <v>0</v>
      </c>
      <c r="H239" s="16">
        <f t="shared" si="61"/>
        <v>0.13695473386180651</v>
      </c>
      <c r="I239" s="16">
        <f t="shared" si="62"/>
        <v>2.1182265833118268E-2</v>
      </c>
    </row>
    <row r="240" spans="1:13" x14ac:dyDescent="0.25">
      <c r="A240" s="17">
        <v>409</v>
      </c>
      <c r="B240" s="18">
        <v>0</v>
      </c>
      <c r="C240" s="20">
        <f t="shared" ref="C240:C253" si="63">C135</f>
        <v>3.0467285420987904E-2</v>
      </c>
      <c r="D240" s="20">
        <f t="shared" si="57"/>
        <v>0</v>
      </c>
      <c r="E240" s="20">
        <f t="shared" si="58"/>
        <v>0</v>
      </c>
      <c r="F240" s="20">
        <f t="shared" si="59"/>
        <v>0</v>
      </c>
      <c r="G240" s="20">
        <f t="shared" si="60"/>
        <v>0</v>
      </c>
      <c r="H240" s="20">
        <f t="shared" si="61"/>
        <v>0.24766149520497879</v>
      </c>
      <c r="I240" s="20">
        <f t="shared" si="62"/>
        <v>3.0862267180281053E-2</v>
      </c>
    </row>
    <row r="241" spans="1:9" x14ac:dyDescent="0.25">
      <c r="A241" s="13">
        <v>410</v>
      </c>
      <c r="B241" s="14">
        <v>0</v>
      </c>
      <c r="C241" s="16">
        <f t="shared" si="63"/>
        <v>0</v>
      </c>
      <c r="D241" s="16">
        <f t="shared" si="57"/>
        <v>0</v>
      </c>
      <c r="E241" s="16">
        <f t="shared" si="58"/>
        <v>0.2953579769058704</v>
      </c>
      <c r="F241" s="16">
        <f t="shared" si="59"/>
        <v>0</v>
      </c>
      <c r="G241" s="16">
        <f t="shared" si="60"/>
        <v>0</v>
      </c>
      <c r="H241" s="16">
        <f t="shared" si="61"/>
        <v>0</v>
      </c>
      <c r="I241" s="16">
        <f t="shared" si="62"/>
        <v>1.8257233508067919E-2</v>
      </c>
    </row>
    <row r="242" spans="1:9" x14ac:dyDescent="0.25">
      <c r="A242" s="17">
        <v>505</v>
      </c>
      <c r="B242" s="18">
        <v>0</v>
      </c>
      <c r="C242" s="20">
        <f t="shared" si="63"/>
        <v>1.1763864166966584E-2</v>
      </c>
      <c r="D242" s="20">
        <f t="shared" si="57"/>
        <v>0</v>
      </c>
      <c r="E242" s="20">
        <f t="shared" si="58"/>
        <v>0</v>
      </c>
      <c r="F242" s="20">
        <f t="shared" si="59"/>
        <v>2.264045452505703E-2</v>
      </c>
      <c r="G242" s="20">
        <f t="shared" si="60"/>
        <v>6.2033717001829573E-2</v>
      </c>
      <c r="H242" s="20">
        <f t="shared" si="61"/>
        <v>0</v>
      </c>
      <c r="I242" s="20">
        <f t="shared" si="62"/>
        <v>1.6681452551647321E-2</v>
      </c>
    </row>
    <row r="243" spans="1:9" x14ac:dyDescent="0.25">
      <c r="A243" s="13">
        <v>506</v>
      </c>
      <c r="B243" s="14">
        <v>0</v>
      </c>
      <c r="C243" s="16">
        <f t="shared" si="63"/>
        <v>4.5970323940659917E-3</v>
      </c>
      <c r="D243" s="16">
        <f t="shared" si="57"/>
        <v>0</v>
      </c>
      <c r="E243" s="16">
        <f t="shared" si="58"/>
        <v>5.1475116416855341E-3</v>
      </c>
      <c r="F243" s="16">
        <f t="shared" si="59"/>
        <v>2.0365286703805066E-2</v>
      </c>
      <c r="G243" s="16">
        <f t="shared" si="60"/>
        <v>2.5532596783784309E-2</v>
      </c>
      <c r="H243" s="16">
        <f t="shared" si="61"/>
        <v>7.7634964510973825E-3</v>
      </c>
      <c r="I243" s="16">
        <f t="shared" si="62"/>
        <v>8.8156112291993046E-3</v>
      </c>
    </row>
    <row r="244" spans="1:9" x14ac:dyDescent="0.25">
      <c r="A244" s="17">
        <v>507</v>
      </c>
      <c r="B244" s="18">
        <v>0</v>
      </c>
      <c r="C244" s="20">
        <f t="shared" si="63"/>
        <v>9.2884885842496861E-3</v>
      </c>
      <c r="D244" s="20">
        <f t="shared" si="57"/>
        <v>8.1645385674483748E-2</v>
      </c>
      <c r="E244" s="20">
        <f t="shared" si="58"/>
        <v>1.114876070146595E-2</v>
      </c>
      <c r="F244" s="20">
        <f t="shared" si="59"/>
        <v>2.418759720507567E-2</v>
      </c>
      <c r="G244" s="20">
        <f t="shared" si="60"/>
        <v>0</v>
      </c>
      <c r="H244" s="20">
        <f t="shared" si="61"/>
        <v>0</v>
      </c>
      <c r="I244" s="20">
        <f t="shared" si="62"/>
        <v>1.316071377469452E-2</v>
      </c>
    </row>
    <row r="245" spans="1:9" x14ac:dyDescent="0.25">
      <c r="A245" s="13">
        <v>508</v>
      </c>
      <c r="B245" s="14">
        <v>0</v>
      </c>
      <c r="C245" s="16">
        <f t="shared" si="63"/>
        <v>4.0938623711546992E-3</v>
      </c>
      <c r="D245" s="16">
        <f t="shared" si="57"/>
        <v>0</v>
      </c>
      <c r="E245" s="16">
        <f t="shared" si="58"/>
        <v>0</v>
      </c>
      <c r="F245" s="16">
        <f t="shared" si="59"/>
        <v>0</v>
      </c>
      <c r="G245" s="16">
        <f t="shared" si="60"/>
        <v>0.10322581055975262</v>
      </c>
      <c r="H245" s="16">
        <f t="shared" si="61"/>
        <v>0</v>
      </c>
      <c r="I245" s="16">
        <f t="shared" si="62"/>
        <v>1.3578854562334429E-2</v>
      </c>
    </row>
    <row r="246" spans="1:9" x14ac:dyDescent="0.25">
      <c r="A246" s="17">
        <v>509</v>
      </c>
      <c r="B246" s="18">
        <v>0</v>
      </c>
      <c r="C246" s="20">
        <f t="shared" si="63"/>
        <v>5.0595199661962907E-3</v>
      </c>
      <c r="D246" s="20">
        <f t="shared" si="57"/>
        <v>0</v>
      </c>
      <c r="E246" s="20">
        <f t="shared" si="58"/>
        <v>3.2012925363648123E-2</v>
      </c>
      <c r="F246" s="20">
        <f t="shared" si="59"/>
        <v>0</v>
      </c>
      <c r="G246" s="20">
        <f t="shared" si="60"/>
        <v>0</v>
      </c>
      <c r="H246" s="20">
        <f t="shared" si="61"/>
        <v>1.3197374259574764E-3</v>
      </c>
      <c r="I246" s="20">
        <f t="shared" si="62"/>
        <v>5.124274822422583E-3</v>
      </c>
    </row>
    <row r="247" spans="1:9" x14ac:dyDescent="0.25">
      <c r="A247" s="13">
        <v>510</v>
      </c>
      <c r="B247" s="14">
        <v>0</v>
      </c>
      <c r="C247" s="16">
        <f t="shared" si="63"/>
        <v>0</v>
      </c>
      <c r="D247" s="16">
        <f t="shared" si="57"/>
        <v>0</v>
      </c>
      <c r="E247" s="16">
        <f t="shared" si="58"/>
        <v>0</v>
      </c>
      <c r="F247" s="16">
        <f t="shared" si="59"/>
        <v>0</v>
      </c>
      <c r="G247" s="16">
        <f t="shared" si="60"/>
        <v>0</v>
      </c>
      <c r="H247" s="16">
        <f t="shared" si="61"/>
        <v>0</v>
      </c>
      <c r="I247" s="16">
        <f t="shared" si="62"/>
        <v>0</v>
      </c>
    </row>
    <row r="248" spans="1:9" x14ac:dyDescent="0.25">
      <c r="A248" s="17">
        <v>535</v>
      </c>
      <c r="B248" s="18">
        <v>0</v>
      </c>
      <c r="C248" s="20">
        <f t="shared" si="63"/>
        <v>4.0105341650235639E-3</v>
      </c>
      <c r="D248" s="20">
        <f t="shared" si="57"/>
        <v>0</v>
      </c>
      <c r="E248" s="20">
        <f t="shared" si="58"/>
        <v>0</v>
      </c>
      <c r="F248" s="20">
        <f t="shared" si="59"/>
        <v>5.9779514315900393E-3</v>
      </c>
      <c r="G248" s="20">
        <f t="shared" si="60"/>
        <v>4.0822297963110455E-3</v>
      </c>
      <c r="H248" s="20">
        <f t="shared" si="61"/>
        <v>4.9892705921137336E-3</v>
      </c>
      <c r="I248" s="20">
        <f t="shared" si="62"/>
        <v>3.8824464118263381E-3</v>
      </c>
    </row>
    <row r="249" spans="1:9" x14ac:dyDescent="0.25">
      <c r="A249" s="13">
        <v>536</v>
      </c>
      <c r="B249" s="14">
        <v>0</v>
      </c>
      <c r="C249" s="16">
        <f t="shared" si="63"/>
        <v>5.729602693913015E-3</v>
      </c>
      <c r="D249" s="16">
        <f t="shared" si="57"/>
        <v>0</v>
      </c>
      <c r="E249" s="16">
        <f t="shared" si="58"/>
        <v>0</v>
      </c>
      <c r="F249" s="16">
        <f t="shared" si="59"/>
        <v>2.0902616946301411E-3</v>
      </c>
      <c r="G249" s="16">
        <f t="shared" si="60"/>
        <v>0</v>
      </c>
      <c r="H249" s="16">
        <f t="shared" si="61"/>
        <v>0</v>
      </c>
      <c r="I249" s="16">
        <f t="shared" si="62"/>
        <v>3.7515460871682038E-3</v>
      </c>
    </row>
    <row r="250" spans="1:9" x14ac:dyDescent="0.25">
      <c r="A250" s="17">
        <v>537</v>
      </c>
      <c r="B250" s="18">
        <v>0</v>
      </c>
      <c r="C250" s="20">
        <f t="shared" si="63"/>
        <v>3.2355727421232833E-3</v>
      </c>
      <c r="D250" s="20">
        <f t="shared" si="57"/>
        <v>0</v>
      </c>
      <c r="E250" s="20">
        <f t="shared" si="58"/>
        <v>2.9096231338951841E-3</v>
      </c>
      <c r="F250" s="20">
        <f t="shared" si="59"/>
        <v>0</v>
      </c>
      <c r="G250" s="20">
        <f t="shared" si="60"/>
        <v>9.8253733187708206E-3</v>
      </c>
      <c r="H250" s="20">
        <f t="shared" si="61"/>
        <v>8.9828175005358061E-3</v>
      </c>
      <c r="I250" s="20">
        <f t="shared" si="62"/>
        <v>3.6513999369004527E-3</v>
      </c>
    </row>
    <row r="251" spans="1:9" x14ac:dyDescent="0.25">
      <c r="A251" s="13">
        <v>538</v>
      </c>
      <c r="B251" s="14">
        <v>0</v>
      </c>
      <c r="C251" s="16">
        <f t="shared" si="63"/>
        <v>0</v>
      </c>
      <c r="D251" s="16">
        <f t="shared" si="57"/>
        <v>0</v>
      </c>
      <c r="E251" s="16">
        <f t="shared" si="58"/>
        <v>0</v>
      </c>
      <c r="F251" s="16">
        <f t="shared" si="59"/>
        <v>3.1333385439395095E-2</v>
      </c>
      <c r="G251" s="16">
        <f t="shared" si="60"/>
        <v>0</v>
      </c>
      <c r="H251" s="16">
        <f t="shared" si="61"/>
        <v>0</v>
      </c>
      <c r="I251" s="16">
        <f t="shared" si="62"/>
        <v>3.955288178872059E-3</v>
      </c>
    </row>
    <row r="252" spans="1:9" x14ac:dyDescent="0.25">
      <c r="A252" s="17">
        <v>539</v>
      </c>
      <c r="B252" s="18">
        <v>0</v>
      </c>
      <c r="C252" s="20">
        <f t="shared" si="63"/>
        <v>2.2114610271023035E-3</v>
      </c>
      <c r="D252" s="20">
        <f t="shared" si="57"/>
        <v>0</v>
      </c>
      <c r="E252" s="20">
        <f t="shared" si="58"/>
        <v>0</v>
      </c>
      <c r="F252" s="20">
        <f t="shared" si="59"/>
        <v>0</v>
      </c>
      <c r="G252" s="20">
        <f t="shared" si="60"/>
        <v>0</v>
      </c>
      <c r="H252" s="20">
        <f t="shared" si="61"/>
        <v>0</v>
      </c>
      <c r="I252" s="20">
        <f t="shared" si="62"/>
        <v>1.346146508105932E-3</v>
      </c>
    </row>
    <row r="253" spans="1:9" x14ac:dyDescent="0.25">
      <c r="A253" s="13">
        <v>540</v>
      </c>
      <c r="B253" s="14">
        <v>0</v>
      </c>
      <c r="C253" s="16">
        <f t="shared" si="63"/>
        <v>0</v>
      </c>
      <c r="D253" s="16">
        <f t="shared" si="57"/>
        <v>0</v>
      </c>
      <c r="E253" s="16">
        <f t="shared" si="58"/>
        <v>0</v>
      </c>
      <c r="F253" s="16">
        <f t="shared" si="59"/>
        <v>0</v>
      </c>
      <c r="G253" s="16">
        <f t="shared" si="60"/>
        <v>0</v>
      </c>
      <c r="H253" s="16">
        <f t="shared" si="61"/>
        <v>0</v>
      </c>
      <c r="I253" s="16">
        <f t="shared" si="62"/>
        <v>0</v>
      </c>
    </row>
    <row r="254" spans="1:9" x14ac:dyDescent="0.25">
      <c r="A254" s="21" t="s">
        <v>17</v>
      </c>
      <c r="B254" s="22"/>
      <c r="C254" s="24">
        <f>SUM(C223:C253)</f>
        <v>1.0000000000000004</v>
      </c>
      <c r="D254" s="24">
        <f t="shared" ref="D254:I254" si="64">SUM(D223:D253)</f>
        <v>1</v>
      </c>
      <c r="E254" s="24">
        <f t="shared" si="64"/>
        <v>1</v>
      </c>
      <c r="F254" s="24">
        <f t="shared" si="64"/>
        <v>1</v>
      </c>
      <c r="G254" s="24">
        <f t="shared" si="64"/>
        <v>1</v>
      </c>
      <c r="H254" s="24">
        <f t="shared" si="64"/>
        <v>1.0000000000000002</v>
      </c>
      <c r="I254" s="24">
        <f t="shared" si="64"/>
        <v>0.99999999999999978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5"/>
  <sheetViews>
    <sheetView workbookViewId="0">
      <selection activeCell="D11" sqref="D11"/>
    </sheetView>
  </sheetViews>
  <sheetFormatPr baseColWidth="10" defaultRowHeight="15" x14ac:dyDescent="0.25"/>
  <cols>
    <col min="4" max="4" width="14.28515625" bestFit="1" customWidth="1"/>
    <col min="12" max="12" width="13.28515625" customWidth="1"/>
  </cols>
  <sheetData>
    <row r="1" spans="1:35" ht="27.75" customHeight="1" x14ac:dyDescent="0.25">
      <c r="C1" s="32" t="s">
        <v>53</v>
      </c>
      <c r="D1" s="32" t="s">
        <v>33</v>
      </c>
      <c r="E1" s="32" t="s">
        <v>52</v>
      </c>
      <c r="I1" s="32" t="s">
        <v>53</v>
      </c>
      <c r="J1" s="32" t="s">
        <v>33</v>
      </c>
      <c r="K1" s="32" t="s">
        <v>52</v>
      </c>
      <c r="O1" s="32" t="s">
        <v>53</v>
      </c>
      <c r="P1" s="32" t="s">
        <v>33</v>
      </c>
      <c r="Q1" s="32" t="s">
        <v>52</v>
      </c>
      <c r="U1" s="32" t="s">
        <v>53</v>
      </c>
      <c r="V1" s="32" t="s">
        <v>33</v>
      </c>
      <c r="W1" s="32" t="s">
        <v>52</v>
      </c>
      <c r="AA1" s="32" t="s">
        <v>53</v>
      </c>
      <c r="AB1" s="32" t="s">
        <v>33</v>
      </c>
      <c r="AC1" s="32" t="s">
        <v>52</v>
      </c>
      <c r="AG1" s="32" t="s">
        <v>53</v>
      </c>
      <c r="AH1" s="32" t="s">
        <v>33</v>
      </c>
      <c r="AI1" s="32" t="s">
        <v>52</v>
      </c>
    </row>
    <row r="2" spans="1:35" x14ac:dyDescent="0.25">
      <c r="A2" s="9" t="s">
        <v>17</v>
      </c>
      <c r="B2" s="9"/>
      <c r="C2" s="10">
        <v>6132168.1000000015</v>
      </c>
      <c r="D2" s="11">
        <f>C2*E2</f>
        <v>1672918468.1806781</v>
      </c>
      <c r="E2" s="11">
        <v>272.81027540335657</v>
      </c>
      <c r="G2" s="9" t="s">
        <v>17</v>
      </c>
      <c r="H2" s="9"/>
      <c r="I2" s="10">
        <v>344281.62</v>
      </c>
      <c r="J2" s="11">
        <f>I2*K2</f>
        <v>93923563.568513751</v>
      </c>
      <c r="K2" s="11">
        <v>272.81027540335657</v>
      </c>
      <c r="M2" s="9" t="s">
        <v>17</v>
      </c>
      <c r="N2" s="9"/>
      <c r="O2" s="10">
        <v>523889.63</v>
      </c>
      <c r="P2" s="11">
        <f>O2*Q2</f>
        <v>142922474.24126258</v>
      </c>
      <c r="Q2" s="11">
        <v>272.81027540335657</v>
      </c>
      <c r="S2" s="9" t="s">
        <v>17</v>
      </c>
      <c r="T2" s="9"/>
      <c r="U2" s="10">
        <v>1124104.5099999998</v>
      </c>
      <c r="V2" s="11">
        <f>U2*W2</f>
        <v>306667260.95525515</v>
      </c>
      <c r="W2" s="11">
        <v>272.81027540335657</v>
      </c>
      <c r="Y2" s="9" t="s">
        <v>17</v>
      </c>
      <c r="Z2" s="9"/>
      <c r="AA2" s="10">
        <v>784998.11</v>
      </c>
      <c r="AB2" s="11">
        <f>AA2*AC2</f>
        <v>214155550.58021438</v>
      </c>
      <c r="AC2" s="11">
        <v>272.81027540335657</v>
      </c>
      <c r="AE2" s="9" t="s">
        <v>17</v>
      </c>
      <c r="AF2" s="9"/>
      <c r="AG2" s="10">
        <v>343314.52999999997</v>
      </c>
      <c r="AH2" s="11">
        <f>AG2*AI2</f>
        <v>93659731.479273915</v>
      </c>
      <c r="AI2" s="11">
        <v>272.81027540335657</v>
      </c>
    </row>
    <row r="4" spans="1:35" ht="30" x14ac:dyDescent="0.25">
      <c r="A4" s="51"/>
      <c r="B4" s="51"/>
      <c r="C4" s="51" t="s">
        <v>54</v>
      </c>
      <c r="D4" s="51" t="s">
        <v>55</v>
      </c>
      <c r="E4" s="51" t="s">
        <v>56</v>
      </c>
      <c r="F4" s="51"/>
      <c r="G4" s="51"/>
      <c r="H4" s="51"/>
      <c r="I4" s="51" t="s">
        <v>54</v>
      </c>
      <c r="J4" s="51" t="s">
        <v>55</v>
      </c>
      <c r="K4" s="51" t="s">
        <v>56</v>
      </c>
      <c r="L4" s="51"/>
      <c r="M4" s="51"/>
      <c r="N4" s="51"/>
      <c r="O4" s="51" t="s">
        <v>54</v>
      </c>
      <c r="P4" s="51" t="s">
        <v>55</v>
      </c>
      <c r="Q4" s="51" t="s">
        <v>56</v>
      </c>
      <c r="R4" s="51"/>
      <c r="S4" s="51"/>
      <c r="T4" s="51"/>
      <c r="U4" s="51" t="s">
        <v>54</v>
      </c>
      <c r="V4" s="51" t="s">
        <v>55</v>
      </c>
      <c r="W4" s="51" t="s">
        <v>56</v>
      </c>
      <c r="X4" s="51"/>
      <c r="Y4" s="51"/>
      <c r="Z4" s="51"/>
      <c r="AA4" s="51" t="s">
        <v>54</v>
      </c>
      <c r="AB4" s="51" t="s">
        <v>55</v>
      </c>
      <c r="AC4" s="51" t="s">
        <v>56</v>
      </c>
      <c r="AD4" s="51"/>
      <c r="AE4" s="51"/>
      <c r="AF4" s="51"/>
      <c r="AG4" s="51" t="s">
        <v>54</v>
      </c>
      <c r="AH4" s="51" t="s">
        <v>55</v>
      </c>
      <c r="AI4" s="51" t="s">
        <v>56</v>
      </c>
    </row>
    <row r="5" spans="1:35" x14ac:dyDescent="0.25">
      <c r="A5" t="s">
        <v>18</v>
      </c>
      <c r="C5" s="26">
        <v>143.47854203464249</v>
      </c>
      <c r="D5" s="25">
        <v>0.52592792490131102</v>
      </c>
      <c r="E5" s="25">
        <v>0.47407207509868898</v>
      </c>
      <c r="G5" t="s">
        <v>18</v>
      </c>
      <c r="I5" s="26">
        <v>143.47854203464249</v>
      </c>
      <c r="J5" s="25">
        <v>0.52592792490131102</v>
      </c>
      <c r="K5" s="25">
        <v>0.47407207509868898</v>
      </c>
      <c r="M5" t="s">
        <v>18</v>
      </c>
      <c r="O5" s="26">
        <v>143.47854203464249</v>
      </c>
      <c r="P5" s="25">
        <v>0.52592792490131102</v>
      </c>
      <c r="Q5" s="25">
        <v>0.47407207509868898</v>
      </c>
      <c r="S5" t="s">
        <v>18</v>
      </c>
      <c r="U5" s="26">
        <v>143.47854203464249</v>
      </c>
      <c r="V5" s="25">
        <v>0.52592792490131102</v>
      </c>
      <c r="W5" s="25">
        <v>0.47407207509868898</v>
      </c>
      <c r="Y5" t="s">
        <v>18</v>
      </c>
      <c r="AA5" s="26">
        <v>143.47854203464249</v>
      </c>
      <c r="AB5" s="25">
        <v>0.52592792490131102</v>
      </c>
      <c r="AC5" s="25">
        <v>0.47407207509868898</v>
      </c>
      <c r="AE5" t="s">
        <v>18</v>
      </c>
      <c r="AG5" s="26">
        <v>143.47854203464249</v>
      </c>
      <c r="AH5" s="25">
        <v>0.52592792490131102</v>
      </c>
      <c r="AI5" s="25">
        <v>0.47407207509868898</v>
      </c>
    </row>
    <row r="7" spans="1:35" x14ac:dyDescent="0.25">
      <c r="A7" t="s">
        <v>41</v>
      </c>
      <c r="G7" t="s">
        <v>41</v>
      </c>
      <c r="M7" t="s">
        <v>41</v>
      </c>
      <c r="S7" t="s">
        <v>41</v>
      </c>
      <c r="Y7" t="s">
        <v>41</v>
      </c>
      <c r="AE7" t="s">
        <v>41</v>
      </c>
    </row>
    <row r="8" spans="1:35" x14ac:dyDescent="0.25">
      <c r="A8" s="12" t="s">
        <v>21</v>
      </c>
      <c r="B8" s="12"/>
      <c r="C8" s="12" t="s">
        <v>27</v>
      </c>
      <c r="D8" s="12" t="s">
        <v>22</v>
      </c>
      <c r="E8" s="12" t="s">
        <v>28</v>
      </c>
      <c r="G8" s="12" t="s">
        <v>21</v>
      </c>
      <c r="H8" s="12"/>
      <c r="I8" s="12" t="s">
        <v>27</v>
      </c>
      <c r="J8" s="12" t="s">
        <v>22</v>
      </c>
      <c r="K8" s="12" t="s">
        <v>28</v>
      </c>
      <c r="M8" s="12" t="s">
        <v>21</v>
      </c>
      <c r="N8" s="12"/>
      <c r="O8" s="12" t="s">
        <v>27</v>
      </c>
      <c r="P8" s="12" t="s">
        <v>22</v>
      </c>
      <c r="Q8" s="12" t="s">
        <v>28</v>
      </c>
      <c r="S8" s="12" t="s">
        <v>21</v>
      </c>
      <c r="T8" s="12"/>
      <c r="U8" s="12" t="s">
        <v>27</v>
      </c>
      <c r="V8" s="12" t="s">
        <v>22</v>
      </c>
      <c r="W8" s="12" t="s">
        <v>28</v>
      </c>
      <c r="Y8" s="12" t="s">
        <v>21</v>
      </c>
      <c r="Z8" s="12"/>
      <c r="AA8" s="12" t="s">
        <v>27</v>
      </c>
      <c r="AB8" s="12" t="s">
        <v>22</v>
      </c>
      <c r="AC8" s="12" t="s">
        <v>28</v>
      </c>
      <c r="AE8" s="12" t="s">
        <v>21</v>
      </c>
      <c r="AF8" s="12"/>
      <c r="AG8" s="12" t="s">
        <v>27</v>
      </c>
      <c r="AH8" s="12" t="s">
        <v>22</v>
      </c>
      <c r="AI8" s="12" t="s">
        <v>28</v>
      </c>
    </row>
    <row r="9" spans="1:35" ht="15.75" x14ac:dyDescent="0.3">
      <c r="A9" s="13" t="s">
        <v>23</v>
      </c>
      <c r="B9" s="14">
        <v>365</v>
      </c>
      <c r="C9" s="15">
        <v>8205.3508731161783</v>
      </c>
      <c r="D9" s="16">
        <f>C9/C$40</f>
        <v>7.5832211469542846E-2</v>
      </c>
      <c r="E9" s="15">
        <f>D9*D$5*D$2</f>
        <v>66719798.78168989</v>
      </c>
      <c r="G9" s="13" t="s">
        <v>23</v>
      </c>
      <c r="H9" s="14">
        <v>365</v>
      </c>
      <c r="I9" s="15">
        <v>120.73091060985799</v>
      </c>
      <c r="J9" s="16">
        <f>I9/I$40</f>
        <v>4.4223669191853242E-2</v>
      </c>
      <c r="K9" s="15">
        <f>J9*J$5*J$2</f>
        <v>2184517.6876611048</v>
      </c>
      <c r="M9" s="13" t="s">
        <v>23</v>
      </c>
      <c r="N9" s="14">
        <v>365</v>
      </c>
      <c r="O9" s="15">
        <v>217.35929625929637</v>
      </c>
      <c r="P9" s="16">
        <f>O9/O$40</f>
        <v>5.1921626745251616E-2</v>
      </c>
      <c r="Q9" s="15">
        <f>P9*P$5*P$2</f>
        <v>3902788.7793790703</v>
      </c>
      <c r="S9" s="13" t="s">
        <v>23</v>
      </c>
      <c r="T9" s="14">
        <v>365</v>
      </c>
      <c r="U9" s="15">
        <v>256.41782039210267</v>
      </c>
      <c r="V9" s="16">
        <f>U9/U$40</f>
        <v>3.7882247193125065E-2</v>
      </c>
      <c r="W9" s="15">
        <f>V9*V$5*V$2</f>
        <v>6109833.5483181402</v>
      </c>
      <c r="Y9" s="13" t="s">
        <v>23</v>
      </c>
      <c r="Z9" s="14">
        <v>365</v>
      </c>
      <c r="AA9" s="15">
        <v>262.36611397776261</v>
      </c>
      <c r="AB9" s="16">
        <f>AA9/AA$40</f>
        <v>3.5236689731977494E-2</v>
      </c>
      <c r="AC9" s="15">
        <f>AB9*AB$5*AB$2</f>
        <v>3968721.9067741199</v>
      </c>
      <c r="AE9" s="13" t="s">
        <v>23</v>
      </c>
      <c r="AF9" s="14">
        <v>365</v>
      </c>
      <c r="AG9" s="15">
        <v>83.223015873015868</v>
      </c>
      <c r="AH9" s="16">
        <f>AG9/AG$40</f>
        <v>3.5297642189806328E-2</v>
      </c>
      <c r="AI9" s="15">
        <f>AH9*AH$5*AH$2</f>
        <v>1738700.7266499705</v>
      </c>
    </row>
    <row r="10" spans="1:35" ht="15.75" x14ac:dyDescent="0.3">
      <c r="A10" s="17" t="s">
        <v>23</v>
      </c>
      <c r="B10" s="18">
        <v>1095</v>
      </c>
      <c r="C10" s="19">
        <v>11180.676881850137</v>
      </c>
      <c r="D10" s="20">
        <f t="shared" ref="D10:D39" si="0">C10/C$40</f>
        <v>0.10332957929379748</v>
      </c>
      <c r="E10" s="19">
        <f t="shared" ref="E10:E39" si="1">D10*D$5*D$2</f>
        <v>90912932.711289674</v>
      </c>
      <c r="G10" s="17" t="s">
        <v>23</v>
      </c>
      <c r="H10" s="18">
        <v>1095</v>
      </c>
      <c r="I10" s="19">
        <v>202.41608187134506</v>
      </c>
      <c r="J10" s="20">
        <f t="shared" ref="J10:J39" si="2">I10/I$40</f>
        <v>7.4144904553205007E-2</v>
      </c>
      <c r="K10" s="19">
        <f t="shared" ref="K10:K39" si="3">J10*J$5*J$2</f>
        <v>3662537.6954533323</v>
      </c>
      <c r="M10" s="17" t="s">
        <v>23</v>
      </c>
      <c r="N10" s="18">
        <v>1095</v>
      </c>
      <c r="O10" s="19">
        <v>287.56498223998227</v>
      </c>
      <c r="P10" s="20">
        <f t="shared" ref="P10:P39" si="4">O10/O$40</f>
        <v>6.8691985711334322E-2</v>
      </c>
      <c r="Q10" s="19">
        <f t="shared" ref="Q10:Q39" si="5">P10*P$5*P$2</f>
        <v>5163365.015176083</v>
      </c>
      <c r="S10" s="17" t="s">
        <v>23</v>
      </c>
      <c r="T10" s="18">
        <v>1095</v>
      </c>
      <c r="U10" s="19">
        <v>420.31127391000871</v>
      </c>
      <c r="V10" s="20">
        <f t="shared" ref="V10:V39" si="6">U10/U$40</f>
        <v>6.2095276966197301E-2</v>
      </c>
      <c r="W10" s="19">
        <f t="shared" ref="W10:W39" si="7">V10*V$5*V$2</f>
        <v>10015029.057437534</v>
      </c>
      <c r="Y10" s="17" t="s">
        <v>23</v>
      </c>
      <c r="Z10" s="18">
        <v>1095</v>
      </c>
      <c r="AA10" s="19">
        <v>861.00024367899152</v>
      </c>
      <c r="AB10" s="20">
        <f t="shared" ref="AB10:AB39" si="8">AA10/AA$40</f>
        <v>0.11563535391710329</v>
      </c>
      <c r="AC10" s="19">
        <f t="shared" ref="AC10:AC39" si="9">AB10*AB$5*AB$2</f>
        <v>13024054.352980547</v>
      </c>
      <c r="AE10" s="17" t="s">
        <v>23</v>
      </c>
      <c r="AF10" s="18">
        <v>1095</v>
      </c>
      <c r="AG10" s="19">
        <v>184.37202380952382</v>
      </c>
      <c r="AH10" s="20">
        <f t="shared" ref="AH10:AH39" si="10">AG10/AG$40</f>
        <v>7.8198292359038843E-2</v>
      </c>
      <c r="AI10" s="19">
        <f t="shared" ref="AI10:AI39" si="11">AH10*AH$5*AH$2</f>
        <v>3851912.4596575121</v>
      </c>
    </row>
    <row r="11" spans="1:35" ht="15.75" x14ac:dyDescent="0.3">
      <c r="A11" s="13" t="s">
        <v>23</v>
      </c>
      <c r="B11" s="14">
        <v>3650</v>
      </c>
      <c r="C11" s="15">
        <v>53438.926797927139</v>
      </c>
      <c r="D11" s="16">
        <f t="shared" si="0"/>
        <v>0.49387187218562395</v>
      </c>
      <c r="E11" s="15">
        <f t="shared" si="1"/>
        <v>434525530.74224544</v>
      </c>
      <c r="G11" s="13" t="s">
        <v>23</v>
      </c>
      <c r="H11" s="14">
        <v>3650</v>
      </c>
      <c r="I11" s="15">
        <v>1439.7629072681705</v>
      </c>
      <c r="J11" s="16">
        <f t="shared" si="2"/>
        <v>0.52738439728565667</v>
      </c>
      <c r="K11" s="15">
        <f t="shared" si="3"/>
        <v>26051220.197695423</v>
      </c>
      <c r="M11" s="13" t="s">
        <v>23</v>
      </c>
      <c r="N11" s="14">
        <v>3650</v>
      </c>
      <c r="O11" s="15">
        <v>1707.1612554112553</v>
      </c>
      <c r="P11" s="16">
        <f t="shared" si="4"/>
        <v>0.40779755466119072</v>
      </c>
      <c r="Q11" s="15">
        <f t="shared" si="5"/>
        <v>30652886.289535791</v>
      </c>
      <c r="S11" s="13" t="s">
        <v>23</v>
      </c>
      <c r="T11" s="14">
        <v>3650</v>
      </c>
      <c r="U11" s="15">
        <v>1776.025261161547</v>
      </c>
      <c r="V11" s="16">
        <f t="shared" si="6"/>
        <v>0.26238358886942775</v>
      </c>
      <c r="W11" s="15">
        <f t="shared" si="7"/>
        <v>42318504.644927211</v>
      </c>
      <c r="Y11" s="13" t="s">
        <v>23</v>
      </c>
      <c r="Z11" s="14">
        <v>3650</v>
      </c>
      <c r="AA11" s="15">
        <v>1754.0758060294825</v>
      </c>
      <c r="AB11" s="16">
        <f t="shared" si="8"/>
        <v>0.23557853568189016</v>
      </c>
      <c r="AC11" s="15">
        <f t="shared" si="9"/>
        <v>26533301.012041941</v>
      </c>
      <c r="AE11" s="13" t="s">
        <v>23</v>
      </c>
      <c r="AF11" s="14">
        <v>3650</v>
      </c>
      <c r="AG11" s="15">
        <v>726.06607142857149</v>
      </c>
      <c r="AH11" s="16">
        <f t="shared" si="10"/>
        <v>0.30794871018071107</v>
      </c>
      <c r="AI11" s="15">
        <f t="shared" si="11"/>
        <v>15169020.165226547</v>
      </c>
    </row>
    <row r="12" spans="1:35" ht="15.75" x14ac:dyDescent="0.3">
      <c r="A12" s="17" t="s">
        <v>23</v>
      </c>
      <c r="B12" s="18">
        <v>10950</v>
      </c>
      <c r="C12" s="19">
        <v>17352.482677590877</v>
      </c>
      <c r="D12" s="20">
        <f t="shared" si="0"/>
        <v>0.16036817392415964</v>
      </c>
      <c r="E12" s="19">
        <f t="shared" si="1"/>
        <v>141097458.2945455</v>
      </c>
      <c r="G12" s="17" t="s">
        <v>23</v>
      </c>
      <c r="H12" s="18">
        <v>10950</v>
      </c>
      <c r="I12" s="19">
        <v>578.48195488721808</v>
      </c>
      <c r="J12" s="20">
        <f t="shared" si="2"/>
        <v>0.21189763646411211</v>
      </c>
      <c r="K12" s="19">
        <f t="shared" si="3"/>
        <v>10467112.821898293</v>
      </c>
      <c r="M12" s="17" t="s">
        <v>23</v>
      </c>
      <c r="N12" s="18">
        <v>10950</v>
      </c>
      <c r="O12" s="19">
        <v>1043.116378066378</v>
      </c>
      <c r="P12" s="20">
        <f t="shared" si="4"/>
        <v>0.24917406416890178</v>
      </c>
      <c r="Q12" s="19">
        <f t="shared" si="5"/>
        <v>18729647.022078443</v>
      </c>
      <c r="S12" s="17" t="s">
        <v>23</v>
      </c>
      <c r="T12" s="18">
        <v>10950</v>
      </c>
      <c r="U12" s="19">
        <v>1744.6283910533909</v>
      </c>
      <c r="V12" s="20">
        <f t="shared" si="6"/>
        <v>0.25774512812317829</v>
      </c>
      <c r="W12" s="19">
        <f t="shared" si="7"/>
        <v>41570391.077759132</v>
      </c>
      <c r="Y12" s="17" t="s">
        <v>23</v>
      </c>
      <c r="Z12" s="18">
        <v>10950</v>
      </c>
      <c r="AA12" s="19">
        <v>1769.8349677068718</v>
      </c>
      <c r="AB12" s="20">
        <f t="shared" si="8"/>
        <v>0.23769504639298492</v>
      </c>
      <c r="AC12" s="19">
        <f t="shared" si="9"/>
        <v>26771684.426855762</v>
      </c>
      <c r="AE12" s="17" t="s">
        <v>23</v>
      </c>
      <c r="AF12" s="18">
        <v>10950</v>
      </c>
      <c r="AG12" s="19">
        <v>611.49027777777781</v>
      </c>
      <c r="AH12" s="20">
        <f t="shared" si="10"/>
        <v>0.2593533147185994</v>
      </c>
      <c r="AI12" s="19">
        <f t="shared" si="11"/>
        <v>12775295.141116662</v>
      </c>
    </row>
    <row r="13" spans="1:35" ht="15.75" x14ac:dyDescent="0.3">
      <c r="A13" s="13" t="s">
        <v>23</v>
      </c>
      <c r="B13" s="14">
        <v>36500</v>
      </c>
      <c r="C13" s="15">
        <v>10411.410600100049</v>
      </c>
      <c r="D13" s="16">
        <f t="shared" si="0"/>
        <v>9.6220174192647015E-2</v>
      </c>
      <c r="E13" s="15">
        <f t="shared" si="1"/>
        <v>84657832.555114076</v>
      </c>
      <c r="G13" s="13" t="s">
        <v>23</v>
      </c>
      <c r="H13" s="14">
        <v>36500</v>
      </c>
      <c r="I13" s="15">
        <v>244.56215538847118</v>
      </c>
      <c r="J13" s="16">
        <f t="shared" si="2"/>
        <v>8.9582989162538873E-2</v>
      </c>
      <c r="K13" s="15">
        <f t="shared" si="3"/>
        <v>4425133.1451070486</v>
      </c>
      <c r="M13" s="13" t="s">
        <v>23</v>
      </c>
      <c r="N13" s="14">
        <v>36500</v>
      </c>
      <c r="O13" s="15">
        <v>547.01785714285722</v>
      </c>
      <c r="P13" s="16">
        <f t="shared" si="4"/>
        <v>0.13066870150185286</v>
      </c>
      <c r="Q13" s="15">
        <f t="shared" si="5"/>
        <v>9821963.8714247886</v>
      </c>
      <c r="S13" s="13" t="s">
        <v>23</v>
      </c>
      <c r="T13" s="14">
        <v>36500</v>
      </c>
      <c r="U13" s="15">
        <v>1535.8477979384957</v>
      </c>
      <c r="V13" s="16">
        <f t="shared" si="6"/>
        <v>0.2269006336749706</v>
      </c>
      <c r="W13" s="15">
        <f t="shared" si="7"/>
        <v>36595640.609556362</v>
      </c>
      <c r="Y13" s="13" t="s">
        <v>23</v>
      </c>
      <c r="Z13" s="14">
        <v>36500</v>
      </c>
      <c r="AA13" s="15">
        <v>1671.1482772900617</v>
      </c>
      <c r="AB13" s="16">
        <f t="shared" si="8"/>
        <v>0.22444107758515486</v>
      </c>
      <c r="AC13" s="15">
        <f t="shared" si="9"/>
        <v>25278884.826228119</v>
      </c>
      <c r="AE13" s="13" t="s">
        <v>23</v>
      </c>
      <c r="AF13" s="14">
        <v>36500</v>
      </c>
      <c r="AG13" s="15">
        <v>475.64861111111111</v>
      </c>
      <c r="AH13" s="16">
        <f t="shared" si="10"/>
        <v>0.20173835695519504</v>
      </c>
      <c r="AI13" s="15">
        <f t="shared" si="11"/>
        <v>9937282.0979092512</v>
      </c>
    </row>
    <row r="14" spans="1:35" ht="15.75" x14ac:dyDescent="0.3">
      <c r="A14" s="17" t="s">
        <v>23</v>
      </c>
      <c r="B14" s="18">
        <v>109500</v>
      </c>
      <c r="C14" s="19">
        <v>5149.2097144657992</v>
      </c>
      <c r="D14" s="20">
        <f t="shared" si="0"/>
        <v>4.7587966195052213E-2</v>
      </c>
      <c r="E14" s="19">
        <f t="shared" si="1"/>
        <v>41869536.275346145</v>
      </c>
      <c r="G14" s="17" t="s">
        <v>23</v>
      </c>
      <c r="H14" s="18">
        <v>109500</v>
      </c>
      <c r="I14" s="19">
        <v>95</v>
      </c>
      <c r="J14" s="20">
        <f t="shared" si="2"/>
        <v>3.479845014010037E-2</v>
      </c>
      <c r="K14" s="19">
        <f t="shared" si="3"/>
        <v>1718939.9075969502</v>
      </c>
      <c r="M14" s="17" t="s">
        <v>23</v>
      </c>
      <c r="N14" s="18">
        <v>109500</v>
      </c>
      <c r="O14" s="19">
        <v>229.25396825396825</v>
      </c>
      <c r="P14" s="20">
        <f t="shared" si="4"/>
        <v>5.4762962405575995E-2</v>
      </c>
      <c r="Q14" s="19">
        <f t="shared" si="5"/>
        <v>4116363.2305027102</v>
      </c>
      <c r="S14" s="17" t="s">
        <v>23</v>
      </c>
      <c r="T14" s="18">
        <v>109500</v>
      </c>
      <c r="U14" s="19">
        <v>639.49841269841272</v>
      </c>
      <c r="V14" s="20">
        <f t="shared" si="6"/>
        <v>9.447719707003055E-2</v>
      </c>
      <c r="W14" s="19">
        <f t="shared" si="7"/>
        <v>15237743.032158226</v>
      </c>
      <c r="Y14" s="17" t="s">
        <v>23</v>
      </c>
      <c r="Z14" s="18">
        <v>109500</v>
      </c>
      <c r="AA14" s="19">
        <v>716.1967921268124</v>
      </c>
      <c r="AB14" s="20">
        <f t="shared" si="8"/>
        <v>9.6187742268229945E-2</v>
      </c>
      <c r="AC14" s="19">
        <f t="shared" si="9"/>
        <v>10833662.378808353</v>
      </c>
      <c r="AE14" s="17" t="s">
        <v>23</v>
      </c>
      <c r="AF14" s="18">
        <v>109500</v>
      </c>
      <c r="AG14" s="19">
        <v>182.03333333333333</v>
      </c>
      <c r="AH14" s="20">
        <f t="shared" si="10"/>
        <v>7.7206376135439861E-2</v>
      </c>
      <c r="AI14" s="19">
        <f t="shared" si="11"/>
        <v>3803052.3842600258</v>
      </c>
    </row>
    <row r="15" spans="1:35" ht="15.75" x14ac:dyDescent="0.3">
      <c r="A15" s="13" t="s">
        <v>23</v>
      </c>
      <c r="B15" s="14">
        <v>365000</v>
      </c>
      <c r="C15" s="15">
        <v>1313.7597261208871</v>
      </c>
      <c r="D15" s="16">
        <f t="shared" si="0"/>
        <v>1.2141504600099167E-2</v>
      </c>
      <c r="E15" s="15">
        <f t="shared" si="1"/>
        <v>10682515.096515913</v>
      </c>
      <c r="G15" s="13" t="s">
        <v>23</v>
      </c>
      <c r="H15" s="14">
        <v>365000</v>
      </c>
      <c r="I15" s="15">
        <v>23.55263157894737</v>
      </c>
      <c r="J15" s="16">
        <f t="shared" si="2"/>
        <v>8.6273165859805639E-3</v>
      </c>
      <c r="K15" s="15">
        <f t="shared" si="3"/>
        <v>426163.7721050611</v>
      </c>
      <c r="M15" s="13" t="s">
        <v>23</v>
      </c>
      <c r="N15" s="14">
        <v>365000</v>
      </c>
      <c r="O15" s="15">
        <v>46.333333333333336</v>
      </c>
      <c r="P15" s="16">
        <f t="shared" si="4"/>
        <v>1.1067858980951072E-2</v>
      </c>
      <c r="Q15" s="15">
        <f t="shared" si="5"/>
        <v>831936.87390690367</v>
      </c>
      <c r="S15" s="13" t="s">
        <v>23</v>
      </c>
      <c r="T15" s="14">
        <v>365000</v>
      </c>
      <c r="U15" s="15">
        <v>129.25</v>
      </c>
      <c r="V15" s="16">
        <f t="shared" si="6"/>
        <v>1.9094930462415761E-2</v>
      </c>
      <c r="W15" s="15">
        <f t="shared" si="7"/>
        <v>3079723.4954752829</v>
      </c>
      <c r="Y15" s="13" t="s">
        <v>23</v>
      </c>
      <c r="Z15" s="14">
        <v>365000</v>
      </c>
      <c r="AA15" s="15">
        <v>154.44444444444446</v>
      </c>
      <c r="AB15" s="16">
        <f t="shared" si="8"/>
        <v>2.0742430823889789E-2</v>
      </c>
      <c r="AC15" s="15">
        <f t="shared" si="9"/>
        <v>2336227.9554827609</v>
      </c>
      <c r="AE15" s="13" t="s">
        <v>23</v>
      </c>
      <c r="AF15" s="14">
        <v>365000</v>
      </c>
      <c r="AG15" s="15">
        <v>43</v>
      </c>
      <c r="AH15" s="16">
        <f t="shared" si="10"/>
        <v>1.8237726646166897E-2</v>
      </c>
      <c r="AI15" s="15">
        <f t="shared" si="11"/>
        <v>898358.83092756511</v>
      </c>
    </row>
    <row r="16" spans="1:35" ht="15.75" x14ac:dyDescent="0.3">
      <c r="A16" s="17" t="s">
        <v>23</v>
      </c>
      <c r="B16" s="18">
        <v>1095000</v>
      </c>
      <c r="C16" s="19">
        <v>200.04964647352418</v>
      </c>
      <c r="D16" s="20">
        <f t="shared" si="0"/>
        <v>1.848818817180736E-3</v>
      </c>
      <c r="E16" s="19">
        <f t="shared" si="1"/>
        <v>1626654.6507831158</v>
      </c>
      <c r="G16" s="17" t="s">
        <v>23</v>
      </c>
      <c r="H16" s="18">
        <v>1095000</v>
      </c>
      <c r="I16" s="19">
        <v>5</v>
      </c>
      <c r="J16" s="20">
        <f t="shared" si="2"/>
        <v>1.8314973757947563E-3</v>
      </c>
      <c r="K16" s="19">
        <f t="shared" si="3"/>
        <v>90470.521452471061</v>
      </c>
      <c r="M16" s="17" t="s">
        <v>23</v>
      </c>
      <c r="N16" s="18">
        <v>1095000</v>
      </c>
      <c r="O16" s="19">
        <v>5.5</v>
      </c>
      <c r="P16" s="20">
        <f t="shared" si="4"/>
        <v>1.3138105984582208E-3</v>
      </c>
      <c r="Q16" s="19">
        <f t="shared" si="5"/>
        <v>98755.096542905841</v>
      </c>
      <c r="S16" s="17" t="s">
        <v>23</v>
      </c>
      <c r="T16" s="18">
        <v>1095000</v>
      </c>
      <c r="U16" s="19">
        <v>17.916666666666668</v>
      </c>
      <c r="V16" s="20">
        <f t="shared" si="6"/>
        <v>2.6469439390195935E-3</v>
      </c>
      <c r="W16" s="19">
        <f t="shared" si="7"/>
        <v>426912.02548496838</v>
      </c>
      <c r="Y16" s="17" t="s">
        <v>23</v>
      </c>
      <c r="Z16" s="18">
        <v>1095000</v>
      </c>
      <c r="AA16" s="19">
        <v>20</v>
      </c>
      <c r="AB16" s="20">
        <f t="shared" si="8"/>
        <v>2.6860701786332098E-3</v>
      </c>
      <c r="AC16" s="19">
        <f t="shared" si="9"/>
        <v>302533.11653733591</v>
      </c>
      <c r="AE16" s="17" t="s">
        <v>23</v>
      </c>
      <c r="AF16" s="18">
        <v>1095000</v>
      </c>
      <c r="AG16" s="19">
        <v>5</v>
      </c>
      <c r="AH16" s="20">
        <f t="shared" si="10"/>
        <v>2.1206658890891741E-3</v>
      </c>
      <c r="AI16" s="19">
        <f t="shared" si="11"/>
        <v>104460.32917762385</v>
      </c>
    </row>
    <row r="17" spans="1:35" ht="15.75" x14ac:dyDescent="0.3">
      <c r="A17" s="13" t="s">
        <v>23</v>
      </c>
      <c r="B17" s="14">
        <v>3650000</v>
      </c>
      <c r="C17" s="15">
        <v>31.916666666666668</v>
      </c>
      <c r="D17" s="16">
        <f t="shared" si="0"/>
        <v>2.9496744910682956E-4</v>
      </c>
      <c r="E17" s="15">
        <f t="shared" si="1"/>
        <v>259522.54945723613</v>
      </c>
      <c r="G17" s="13" t="s">
        <v>23</v>
      </c>
      <c r="H17" s="14">
        <v>3650000</v>
      </c>
      <c r="I17" s="15">
        <v>0.5</v>
      </c>
      <c r="J17" s="16">
        <f t="shared" si="2"/>
        <v>1.8314973757947562E-4</v>
      </c>
      <c r="K17" s="15">
        <f t="shared" si="3"/>
        <v>9047.0521452471057</v>
      </c>
      <c r="M17" s="13" t="s">
        <v>23</v>
      </c>
      <c r="N17" s="14">
        <v>3650000</v>
      </c>
      <c r="O17" s="15">
        <v>3</v>
      </c>
      <c r="P17" s="16">
        <f t="shared" si="4"/>
        <v>7.1662396279539311E-4</v>
      </c>
      <c r="Q17" s="15">
        <f t="shared" si="5"/>
        <v>53866.416296130454</v>
      </c>
      <c r="S17" s="13" t="s">
        <v>23</v>
      </c>
      <c r="T17" s="14">
        <v>3650000</v>
      </c>
      <c r="U17" s="15">
        <v>2.5</v>
      </c>
      <c r="V17" s="16">
        <f t="shared" si="6"/>
        <v>3.6934101474691997E-4</v>
      </c>
      <c r="W17" s="15">
        <f t="shared" si="7"/>
        <v>59569.119835111858</v>
      </c>
      <c r="Y17" s="13" t="s">
        <v>23</v>
      </c>
      <c r="Z17" s="14">
        <v>3650000</v>
      </c>
      <c r="AA17" s="15">
        <v>2.5</v>
      </c>
      <c r="AB17" s="16">
        <f t="shared" si="8"/>
        <v>3.3575877232915123E-4</v>
      </c>
      <c r="AC17" s="15">
        <f t="shared" si="9"/>
        <v>37816.639567166989</v>
      </c>
      <c r="AE17" s="13" t="s">
        <v>23</v>
      </c>
      <c r="AF17" s="14">
        <v>3650000</v>
      </c>
      <c r="AG17" s="15">
        <v>1</v>
      </c>
      <c r="AH17" s="16">
        <f t="shared" si="10"/>
        <v>4.2413317781783482E-4</v>
      </c>
      <c r="AI17" s="15">
        <f t="shared" si="11"/>
        <v>20892.065835524772</v>
      </c>
    </row>
    <row r="18" spans="1:35" ht="15.75" x14ac:dyDescent="0.3">
      <c r="A18" s="17" t="s">
        <v>23</v>
      </c>
      <c r="B18" s="18">
        <v>10950000</v>
      </c>
      <c r="C18" s="19">
        <v>0.5</v>
      </c>
      <c r="D18" s="20">
        <f t="shared" si="0"/>
        <v>4.6208999860077739E-6</v>
      </c>
      <c r="E18" s="19">
        <f t="shared" si="1"/>
        <v>4065.6274066407746</v>
      </c>
      <c r="G18" s="17" t="s">
        <v>23</v>
      </c>
      <c r="H18" s="18">
        <v>10950000</v>
      </c>
      <c r="I18" s="19">
        <v>1</v>
      </c>
      <c r="J18" s="20">
        <f t="shared" si="2"/>
        <v>3.6629947515895125E-4</v>
      </c>
      <c r="K18" s="19">
        <f t="shared" si="3"/>
        <v>18094.104290494211</v>
      </c>
      <c r="M18" s="17" t="s">
        <v>23</v>
      </c>
      <c r="N18" s="18">
        <v>10950000</v>
      </c>
      <c r="O18" s="19">
        <v>0</v>
      </c>
      <c r="P18" s="20">
        <f t="shared" si="4"/>
        <v>0</v>
      </c>
      <c r="Q18" s="19">
        <f t="shared" si="5"/>
        <v>0</v>
      </c>
      <c r="S18" s="17" t="s">
        <v>23</v>
      </c>
      <c r="T18" s="18">
        <v>10950000</v>
      </c>
      <c r="U18" s="19">
        <v>0</v>
      </c>
      <c r="V18" s="20">
        <f t="shared" si="6"/>
        <v>0</v>
      </c>
      <c r="W18" s="19">
        <f t="shared" si="7"/>
        <v>0</v>
      </c>
      <c r="Y18" s="17" t="s">
        <v>23</v>
      </c>
      <c r="Z18" s="18">
        <v>10950000</v>
      </c>
      <c r="AA18" s="19">
        <v>0</v>
      </c>
      <c r="AB18" s="20">
        <f t="shared" si="8"/>
        <v>0</v>
      </c>
      <c r="AC18" s="19">
        <f t="shared" si="9"/>
        <v>0</v>
      </c>
      <c r="AE18" s="17" t="s">
        <v>23</v>
      </c>
      <c r="AF18" s="18">
        <v>10950000</v>
      </c>
      <c r="AG18" s="19">
        <v>0</v>
      </c>
      <c r="AH18" s="20">
        <f t="shared" si="10"/>
        <v>0</v>
      </c>
      <c r="AI18" s="19">
        <f t="shared" si="11"/>
        <v>0</v>
      </c>
    </row>
    <row r="19" spans="1:35" ht="15.75" x14ac:dyDescent="0.3">
      <c r="A19" s="13" t="s">
        <v>24</v>
      </c>
      <c r="B19" s="14">
        <v>0</v>
      </c>
      <c r="C19" s="15">
        <v>737.46292805977964</v>
      </c>
      <c r="D19" s="16">
        <f t="shared" si="0"/>
        <v>6.8154848679053753E-3</v>
      </c>
      <c r="E19" s="15">
        <f t="shared" si="1"/>
        <v>5996498.9834027877</v>
      </c>
      <c r="G19" s="13" t="s">
        <v>24</v>
      </c>
      <c r="H19" s="14">
        <v>0</v>
      </c>
      <c r="I19" s="15">
        <v>16</v>
      </c>
      <c r="J19" s="16">
        <f t="shared" si="2"/>
        <v>5.8607916025432199E-3</v>
      </c>
      <c r="K19" s="15">
        <f t="shared" si="3"/>
        <v>289505.66864790738</v>
      </c>
      <c r="M19" s="13" t="s">
        <v>24</v>
      </c>
      <c r="N19" s="14">
        <v>0</v>
      </c>
      <c r="O19" s="15">
        <v>79.288888888888891</v>
      </c>
      <c r="P19" s="16">
        <f t="shared" si="4"/>
        <v>1.8940105920399724E-2</v>
      </c>
      <c r="Q19" s="15">
        <f t="shared" si="5"/>
        <v>1423669.4321821737</v>
      </c>
      <c r="S19" s="13" t="s">
        <v>24</v>
      </c>
      <c r="T19" s="14">
        <v>0</v>
      </c>
      <c r="U19" s="15">
        <v>184.08333333333334</v>
      </c>
      <c r="V19" s="16">
        <f t="shared" si="6"/>
        <v>2.7195810052531542E-2</v>
      </c>
      <c r="W19" s="15">
        <f t="shared" si="7"/>
        <v>4386272.8571920702</v>
      </c>
      <c r="Y19" s="13" t="s">
        <v>24</v>
      </c>
      <c r="Z19" s="14">
        <v>0</v>
      </c>
      <c r="AA19" s="15">
        <v>185.58852813852815</v>
      </c>
      <c r="AB19" s="16">
        <f t="shared" si="8"/>
        <v>2.4925190546466539E-2</v>
      </c>
      <c r="AC19" s="15">
        <f t="shared" si="9"/>
        <v>2807333.7905662986</v>
      </c>
      <c r="AE19" s="13" t="s">
        <v>24</v>
      </c>
      <c r="AF19" s="14">
        <v>0</v>
      </c>
      <c r="AG19" s="15">
        <v>28.75</v>
      </c>
      <c r="AH19" s="16">
        <f t="shared" si="10"/>
        <v>1.2193828862262751E-2</v>
      </c>
      <c r="AI19" s="15">
        <f t="shared" si="11"/>
        <v>600646.89277133718</v>
      </c>
    </row>
    <row r="20" spans="1:35" x14ac:dyDescent="0.25">
      <c r="A20" s="17">
        <v>303</v>
      </c>
      <c r="B20" s="18">
        <v>0</v>
      </c>
      <c r="C20" s="19">
        <v>31.783333333333335</v>
      </c>
      <c r="D20" s="20">
        <f t="shared" si="0"/>
        <v>2.9373520911056084E-4</v>
      </c>
      <c r="E20" s="19">
        <f t="shared" si="1"/>
        <v>258438.38214879858</v>
      </c>
      <c r="G20" s="17">
        <v>303</v>
      </c>
      <c r="H20" s="18">
        <v>0</v>
      </c>
      <c r="I20" s="19">
        <v>0</v>
      </c>
      <c r="J20" s="20">
        <f t="shared" si="2"/>
        <v>0</v>
      </c>
      <c r="K20" s="19">
        <f t="shared" si="3"/>
        <v>0</v>
      </c>
      <c r="M20" s="17">
        <v>303</v>
      </c>
      <c r="N20" s="18">
        <v>0</v>
      </c>
      <c r="O20" s="19">
        <v>6.2</v>
      </c>
      <c r="P20" s="20">
        <f t="shared" si="4"/>
        <v>1.4810228564438126E-3</v>
      </c>
      <c r="Q20" s="19">
        <f t="shared" si="5"/>
        <v>111323.92701200295</v>
      </c>
      <c r="S20" s="17">
        <v>303</v>
      </c>
      <c r="T20" s="18">
        <v>0</v>
      </c>
      <c r="U20" s="19">
        <v>16.5</v>
      </c>
      <c r="V20" s="20">
        <f t="shared" si="6"/>
        <v>2.4376506973296718E-3</v>
      </c>
      <c r="W20" s="19">
        <f t="shared" si="7"/>
        <v>393156.1909117382</v>
      </c>
      <c r="Y20" s="17">
        <v>303</v>
      </c>
      <c r="Z20" s="18">
        <v>0</v>
      </c>
      <c r="AA20" s="19">
        <v>11.333333333333334</v>
      </c>
      <c r="AB20" s="20">
        <f t="shared" si="8"/>
        <v>1.5221064345588189E-3</v>
      </c>
      <c r="AC20" s="19">
        <f t="shared" si="9"/>
        <v>171435.43270449035</v>
      </c>
      <c r="AE20" s="17">
        <v>303</v>
      </c>
      <c r="AF20" s="18">
        <v>0</v>
      </c>
      <c r="AG20" s="19">
        <v>7</v>
      </c>
      <c r="AH20" s="20">
        <f t="shared" si="10"/>
        <v>2.9689322447248438E-3</v>
      </c>
      <c r="AI20" s="19">
        <f t="shared" si="11"/>
        <v>146244.46084867339</v>
      </c>
    </row>
    <row r="21" spans="1:35" x14ac:dyDescent="0.25">
      <c r="A21" s="13">
        <v>304</v>
      </c>
      <c r="B21" s="14">
        <v>0</v>
      </c>
      <c r="C21" s="15">
        <v>38.5</v>
      </c>
      <c r="D21" s="16">
        <f t="shared" si="0"/>
        <v>3.558092989225986E-4</v>
      </c>
      <c r="E21" s="15">
        <f t="shared" si="1"/>
        <v>313053.31031133968</v>
      </c>
      <c r="G21" s="13">
        <v>304</v>
      </c>
      <c r="H21" s="14">
        <v>0</v>
      </c>
      <c r="I21" s="15">
        <v>0</v>
      </c>
      <c r="J21" s="16">
        <f t="shared" si="2"/>
        <v>0</v>
      </c>
      <c r="K21" s="15">
        <f t="shared" si="3"/>
        <v>0</v>
      </c>
      <c r="M21" s="13">
        <v>304</v>
      </c>
      <c r="N21" s="14">
        <v>0</v>
      </c>
      <c r="O21" s="15">
        <v>3.5</v>
      </c>
      <c r="P21" s="16">
        <f t="shared" si="4"/>
        <v>8.3606128992795873E-4</v>
      </c>
      <c r="Q21" s="15">
        <f t="shared" si="5"/>
        <v>62844.152345485541</v>
      </c>
      <c r="S21" s="13">
        <v>304</v>
      </c>
      <c r="T21" s="14">
        <v>0</v>
      </c>
      <c r="U21" s="15">
        <v>15.333333333333332</v>
      </c>
      <c r="V21" s="16">
        <f t="shared" si="6"/>
        <v>2.2652915571144423E-3</v>
      </c>
      <c r="W21" s="15">
        <f t="shared" si="7"/>
        <v>365357.26832201931</v>
      </c>
      <c r="Y21" s="13">
        <v>304</v>
      </c>
      <c r="Z21" s="14">
        <v>0</v>
      </c>
      <c r="AA21" s="15">
        <v>16</v>
      </c>
      <c r="AB21" s="16">
        <f t="shared" si="8"/>
        <v>2.1488561429065679E-3</v>
      </c>
      <c r="AC21" s="15">
        <f t="shared" si="9"/>
        <v>242026.49322986873</v>
      </c>
      <c r="AE21" s="13">
        <v>304</v>
      </c>
      <c r="AF21" s="14">
        <v>0</v>
      </c>
      <c r="AG21" s="15">
        <v>0</v>
      </c>
      <c r="AH21" s="16">
        <f t="shared" si="10"/>
        <v>0</v>
      </c>
      <c r="AI21" s="15">
        <f t="shared" si="11"/>
        <v>0</v>
      </c>
    </row>
    <row r="22" spans="1:35" x14ac:dyDescent="0.25">
      <c r="A22" s="17">
        <v>305</v>
      </c>
      <c r="B22" s="18">
        <v>0</v>
      </c>
      <c r="C22" s="19">
        <v>30.333333333333332</v>
      </c>
      <c r="D22" s="20">
        <f t="shared" si="0"/>
        <v>2.8033459915113829E-4</v>
      </c>
      <c r="E22" s="19">
        <f t="shared" si="1"/>
        <v>246648.06266954035</v>
      </c>
      <c r="G22" s="17">
        <v>305</v>
      </c>
      <c r="H22" s="18">
        <v>0</v>
      </c>
      <c r="I22" s="19">
        <v>0</v>
      </c>
      <c r="J22" s="20">
        <f t="shared" si="2"/>
        <v>0</v>
      </c>
      <c r="K22" s="19">
        <f t="shared" si="3"/>
        <v>0</v>
      </c>
      <c r="M22" s="17">
        <v>305</v>
      </c>
      <c r="N22" s="18">
        <v>0</v>
      </c>
      <c r="O22" s="19">
        <v>1</v>
      </c>
      <c r="P22" s="20">
        <f t="shared" si="4"/>
        <v>2.3887465426513106E-4</v>
      </c>
      <c r="Q22" s="19">
        <f t="shared" si="5"/>
        <v>17955.472098710154</v>
      </c>
      <c r="S22" s="17">
        <v>305</v>
      </c>
      <c r="T22" s="18">
        <v>0</v>
      </c>
      <c r="U22" s="19">
        <v>11</v>
      </c>
      <c r="V22" s="20">
        <f t="shared" si="6"/>
        <v>1.6251004648864479E-3</v>
      </c>
      <c r="W22" s="19">
        <f t="shared" si="7"/>
        <v>262104.12727449217</v>
      </c>
      <c r="Y22" s="17">
        <v>305</v>
      </c>
      <c r="Z22" s="18">
        <v>0</v>
      </c>
      <c r="AA22" s="19">
        <v>4</v>
      </c>
      <c r="AB22" s="20">
        <f t="shared" si="8"/>
        <v>5.3721403572664196E-4</v>
      </c>
      <c r="AC22" s="19">
        <f t="shared" si="9"/>
        <v>60506.623307467184</v>
      </c>
      <c r="AE22" s="17">
        <v>305</v>
      </c>
      <c r="AF22" s="18">
        <v>0</v>
      </c>
      <c r="AG22" s="19">
        <v>1</v>
      </c>
      <c r="AH22" s="20">
        <f t="shared" si="10"/>
        <v>4.2413317781783482E-4</v>
      </c>
      <c r="AI22" s="19">
        <f t="shared" si="11"/>
        <v>20892.065835524772</v>
      </c>
    </row>
    <row r="23" spans="1:35" x14ac:dyDescent="0.25">
      <c r="A23" s="13">
        <v>406</v>
      </c>
      <c r="B23" s="14">
        <v>0</v>
      </c>
      <c r="C23" s="15">
        <v>18</v>
      </c>
      <c r="D23" s="16">
        <f t="shared" si="0"/>
        <v>1.6635239949627987E-4</v>
      </c>
      <c r="E23" s="15">
        <f t="shared" si="1"/>
        <v>146362.58663906789</v>
      </c>
      <c r="G23" s="13">
        <v>406</v>
      </c>
      <c r="H23" s="14">
        <v>0</v>
      </c>
      <c r="I23" s="15">
        <v>0</v>
      </c>
      <c r="J23" s="16">
        <f t="shared" si="2"/>
        <v>0</v>
      </c>
      <c r="K23" s="15">
        <f t="shared" si="3"/>
        <v>0</v>
      </c>
      <c r="M23" s="13">
        <v>406</v>
      </c>
      <c r="N23" s="14">
        <v>0</v>
      </c>
      <c r="O23" s="15">
        <v>3</v>
      </c>
      <c r="P23" s="16">
        <f t="shared" si="4"/>
        <v>7.1662396279539311E-4</v>
      </c>
      <c r="Q23" s="15">
        <f t="shared" si="5"/>
        <v>53866.416296130454</v>
      </c>
      <c r="S23" s="13">
        <v>406</v>
      </c>
      <c r="T23" s="14">
        <v>0</v>
      </c>
      <c r="U23" s="15">
        <v>8</v>
      </c>
      <c r="V23" s="16">
        <f t="shared" si="6"/>
        <v>1.181891247190144E-3</v>
      </c>
      <c r="W23" s="15">
        <f t="shared" si="7"/>
        <v>190621.18347235795</v>
      </c>
      <c r="Y23" s="13">
        <v>406</v>
      </c>
      <c r="Z23" s="14">
        <v>0</v>
      </c>
      <c r="AA23" s="15">
        <v>4</v>
      </c>
      <c r="AB23" s="16">
        <f t="shared" si="8"/>
        <v>5.3721403572664196E-4</v>
      </c>
      <c r="AC23" s="15">
        <f t="shared" si="9"/>
        <v>60506.623307467184</v>
      </c>
      <c r="AE23" s="13">
        <v>406</v>
      </c>
      <c r="AF23" s="14">
        <v>0</v>
      </c>
      <c r="AG23" s="15">
        <v>3</v>
      </c>
      <c r="AH23" s="16">
        <f t="shared" si="10"/>
        <v>1.2723995334535045E-3</v>
      </c>
      <c r="AI23" s="15">
        <f t="shared" si="11"/>
        <v>62676.19750657431</v>
      </c>
    </row>
    <row r="24" spans="1:35" x14ac:dyDescent="0.25">
      <c r="A24" s="17">
        <v>407</v>
      </c>
      <c r="B24" s="18">
        <v>0</v>
      </c>
      <c r="C24" s="19">
        <v>13</v>
      </c>
      <c r="D24" s="20">
        <f t="shared" si="0"/>
        <v>1.2014339963620212E-4</v>
      </c>
      <c r="E24" s="19">
        <f t="shared" si="1"/>
        <v>105706.31257266013</v>
      </c>
      <c r="G24" s="17">
        <v>407</v>
      </c>
      <c r="H24" s="18">
        <v>0</v>
      </c>
      <c r="I24" s="19">
        <v>2</v>
      </c>
      <c r="J24" s="20">
        <f t="shared" si="2"/>
        <v>7.3259895031790249E-4</v>
      </c>
      <c r="K24" s="19">
        <f t="shared" si="3"/>
        <v>36188.208580988423</v>
      </c>
      <c r="M24" s="17">
        <v>407</v>
      </c>
      <c r="N24" s="18">
        <v>0</v>
      </c>
      <c r="O24" s="19">
        <v>6</v>
      </c>
      <c r="P24" s="20">
        <f t="shared" si="4"/>
        <v>1.4332479255907862E-3</v>
      </c>
      <c r="Q24" s="19">
        <f t="shared" si="5"/>
        <v>107732.83259226091</v>
      </c>
      <c r="S24" s="17">
        <v>407</v>
      </c>
      <c r="T24" s="18">
        <v>0</v>
      </c>
      <c r="U24" s="19">
        <v>2</v>
      </c>
      <c r="V24" s="20">
        <f t="shared" si="6"/>
        <v>2.9547281179753601E-4</v>
      </c>
      <c r="W24" s="19">
        <f t="shared" si="7"/>
        <v>47655.295868089488</v>
      </c>
      <c r="Y24" s="17">
        <v>407</v>
      </c>
      <c r="Z24" s="18">
        <v>0</v>
      </c>
      <c r="AA24" s="19">
        <v>2</v>
      </c>
      <c r="AB24" s="20">
        <f t="shared" si="8"/>
        <v>2.6860701786332098E-4</v>
      </c>
      <c r="AC24" s="19">
        <f t="shared" si="9"/>
        <v>30253.311653733592</v>
      </c>
      <c r="AE24" s="17">
        <v>407</v>
      </c>
      <c r="AF24" s="18">
        <v>0</v>
      </c>
      <c r="AG24" s="19">
        <v>2.6666666666666665</v>
      </c>
      <c r="AH24" s="20">
        <f t="shared" si="10"/>
        <v>1.1310218075142261E-3</v>
      </c>
      <c r="AI24" s="19">
        <f t="shared" si="11"/>
        <v>55712.175561399396</v>
      </c>
    </row>
    <row r="25" spans="1:35" x14ac:dyDescent="0.25">
      <c r="A25" s="13">
        <v>408</v>
      </c>
      <c r="B25" s="14">
        <v>0</v>
      </c>
      <c r="C25" s="15">
        <v>2.333333333333333</v>
      </c>
      <c r="D25" s="16">
        <f t="shared" si="0"/>
        <v>2.1564199934702941E-5</v>
      </c>
      <c r="E25" s="15">
        <f t="shared" si="1"/>
        <v>18972.927897656944</v>
      </c>
      <c r="G25" s="13">
        <v>408</v>
      </c>
      <c r="H25" s="14">
        <v>0</v>
      </c>
      <c r="I25" s="15">
        <v>0</v>
      </c>
      <c r="J25" s="16">
        <f t="shared" si="2"/>
        <v>0</v>
      </c>
      <c r="K25" s="15">
        <f t="shared" si="3"/>
        <v>0</v>
      </c>
      <c r="M25" s="13">
        <v>408</v>
      </c>
      <c r="N25" s="14">
        <v>0</v>
      </c>
      <c r="O25" s="15">
        <v>0</v>
      </c>
      <c r="P25" s="16">
        <f t="shared" si="4"/>
        <v>0</v>
      </c>
      <c r="Q25" s="15">
        <f t="shared" si="5"/>
        <v>0</v>
      </c>
      <c r="S25" s="13">
        <v>408</v>
      </c>
      <c r="T25" s="14">
        <v>0</v>
      </c>
      <c r="U25" s="15">
        <v>2</v>
      </c>
      <c r="V25" s="16">
        <f t="shared" si="6"/>
        <v>2.9547281179753601E-4</v>
      </c>
      <c r="W25" s="15">
        <f t="shared" si="7"/>
        <v>47655.295868089488</v>
      </c>
      <c r="Y25" s="13">
        <v>408</v>
      </c>
      <c r="Z25" s="14">
        <v>0</v>
      </c>
      <c r="AA25" s="15">
        <v>0</v>
      </c>
      <c r="AB25" s="16">
        <f t="shared" si="8"/>
        <v>0</v>
      </c>
      <c r="AC25" s="15">
        <f t="shared" si="9"/>
        <v>0</v>
      </c>
      <c r="AE25" s="13">
        <v>408</v>
      </c>
      <c r="AF25" s="14">
        <v>0</v>
      </c>
      <c r="AG25" s="15">
        <v>2</v>
      </c>
      <c r="AH25" s="16">
        <f t="shared" si="10"/>
        <v>8.4826635563566965E-4</v>
      </c>
      <c r="AI25" s="15">
        <f t="shared" si="11"/>
        <v>41784.131671049545</v>
      </c>
    </row>
    <row r="26" spans="1:35" x14ac:dyDescent="0.25">
      <c r="A26" s="17">
        <v>409</v>
      </c>
      <c r="B26" s="18">
        <v>0</v>
      </c>
      <c r="C26" s="19">
        <v>2</v>
      </c>
      <c r="D26" s="20">
        <f t="shared" si="0"/>
        <v>1.8483599944031096E-5</v>
      </c>
      <c r="E26" s="19">
        <f t="shared" si="1"/>
        <v>16262.509626563098</v>
      </c>
      <c r="G26" s="17">
        <v>409</v>
      </c>
      <c r="H26" s="18">
        <v>0</v>
      </c>
      <c r="I26" s="19">
        <v>0</v>
      </c>
      <c r="J26" s="20">
        <f t="shared" si="2"/>
        <v>0</v>
      </c>
      <c r="K26" s="19">
        <f t="shared" si="3"/>
        <v>0</v>
      </c>
      <c r="M26" s="17">
        <v>409</v>
      </c>
      <c r="N26" s="18">
        <v>0</v>
      </c>
      <c r="O26" s="19">
        <v>0</v>
      </c>
      <c r="P26" s="20">
        <f t="shared" si="4"/>
        <v>0</v>
      </c>
      <c r="Q26" s="19">
        <f t="shared" si="5"/>
        <v>0</v>
      </c>
      <c r="S26" s="17">
        <v>409</v>
      </c>
      <c r="T26" s="18">
        <v>0</v>
      </c>
      <c r="U26" s="19">
        <v>0</v>
      </c>
      <c r="V26" s="20">
        <f t="shared" si="6"/>
        <v>0</v>
      </c>
      <c r="W26" s="19">
        <f t="shared" si="7"/>
        <v>0</v>
      </c>
      <c r="Y26" s="17">
        <v>409</v>
      </c>
      <c r="Z26" s="18">
        <v>0</v>
      </c>
      <c r="AA26" s="19">
        <v>0</v>
      </c>
      <c r="AB26" s="20">
        <f t="shared" si="8"/>
        <v>0</v>
      </c>
      <c r="AC26" s="19">
        <f t="shared" si="9"/>
        <v>0</v>
      </c>
      <c r="AE26" s="17">
        <v>409</v>
      </c>
      <c r="AF26" s="18">
        <v>0</v>
      </c>
      <c r="AG26" s="19">
        <v>0</v>
      </c>
      <c r="AH26" s="20">
        <f t="shared" si="10"/>
        <v>0</v>
      </c>
      <c r="AI26" s="19">
        <f t="shared" si="11"/>
        <v>0</v>
      </c>
    </row>
    <row r="27" spans="1:35" x14ac:dyDescent="0.25">
      <c r="A27" s="13">
        <v>410</v>
      </c>
      <c r="B27" s="14">
        <v>0</v>
      </c>
      <c r="C27" s="15">
        <v>0</v>
      </c>
      <c r="D27" s="16">
        <f t="shared" si="0"/>
        <v>0</v>
      </c>
      <c r="E27" s="15">
        <f t="shared" si="1"/>
        <v>0</v>
      </c>
      <c r="G27" s="13">
        <v>410</v>
      </c>
      <c r="H27" s="14">
        <v>0</v>
      </c>
      <c r="I27" s="15">
        <v>0</v>
      </c>
      <c r="J27" s="16">
        <f t="shared" si="2"/>
        <v>0</v>
      </c>
      <c r="K27" s="15">
        <f t="shared" si="3"/>
        <v>0</v>
      </c>
      <c r="M27" s="13">
        <v>410</v>
      </c>
      <c r="N27" s="14">
        <v>0</v>
      </c>
      <c r="O27" s="15">
        <v>1</v>
      </c>
      <c r="P27" s="16">
        <f t="shared" si="4"/>
        <v>2.3887465426513106E-4</v>
      </c>
      <c r="Q27" s="15">
        <f t="shared" si="5"/>
        <v>17955.472098710154</v>
      </c>
      <c r="S27" s="13">
        <v>410</v>
      </c>
      <c r="T27" s="14">
        <v>0</v>
      </c>
      <c r="U27" s="15">
        <v>0</v>
      </c>
      <c r="V27" s="16">
        <f t="shared" si="6"/>
        <v>0</v>
      </c>
      <c r="W27" s="15">
        <f t="shared" si="7"/>
        <v>0</v>
      </c>
      <c r="Y27" s="13">
        <v>410</v>
      </c>
      <c r="Z27" s="14">
        <v>0</v>
      </c>
      <c r="AA27" s="15">
        <v>0</v>
      </c>
      <c r="AB27" s="16">
        <f t="shared" si="8"/>
        <v>0</v>
      </c>
      <c r="AC27" s="15">
        <f t="shared" si="9"/>
        <v>0</v>
      </c>
      <c r="AE27" s="13">
        <v>410</v>
      </c>
      <c r="AF27" s="14">
        <v>0</v>
      </c>
      <c r="AG27" s="15">
        <v>0</v>
      </c>
      <c r="AH27" s="16">
        <f t="shared" si="10"/>
        <v>0</v>
      </c>
      <c r="AI27" s="15">
        <f t="shared" si="11"/>
        <v>0</v>
      </c>
    </row>
    <row r="28" spans="1:35" x14ac:dyDescent="0.25">
      <c r="A28" s="17">
        <v>505</v>
      </c>
      <c r="B28" s="18">
        <v>0</v>
      </c>
      <c r="C28" s="19">
        <v>27.333333333333332</v>
      </c>
      <c r="D28" s="20">
        <f t="shared" si="0"/>
        <v>2.5260919923509163E-4</v>
      </c>
      <c r="E28" s="19">
        <f t="shared" si="1"/>
        <v>222254.29822969568</v>
      </c>
      <c r="G28" s="17">
        <v>505</v>
      </c>
      <c r="H28" s="18">
        <v>0</v>
      </c>
      <c r="I28" s="19">
        <v>0</v>
      </c>
      <c r="J28" s="20">
        <f t="shared" si="2"/>
        <v>0</v>
      </c>
      <c r="K28" s="19">
        <f t="shared" si="3"/>
        <v>0</v>
      </c>
      <c r="M28" s="17">
        <v>505</v>
      </c>
      <c r="N28" s="18">
        <v>0</v>
      </c>
      <c r="O28" s="19">
        <v>0</v>
      </c>
      <c r="P28" s="20">
        <f t="shared" si="4"/>
        <v>0</v>
      </c>
      <c r="Q28" s="19">
        <f t="shared" si="5"/>
        <v>0</v>
      </c>
      <c r="S28" s="17">
        <v>505</v>
      </c>
      <c r="T28" s="18">
        <v>0</v>
      </c>
      <c r="U28" s="19">
        <v>3.5</v>
      </c>
      <c r="V28" s="20">
        <f t="shared" si="6"/>
        <v>5.17077420645688E-4</v>
      </c>
      <c r="W28" s="19">
        <f t="shared" si="7"/>
        <v>83396.767769156606</v>
      </c>
      <c r="Y28" s="17">
        <v>505</v>
      </c>
      <c r="Z28" s="18">
        <v>0</v>
      </c>
      <c r="AA28" s="19">
        <v>8</v>
      </c>
      <c r="AB28" s="20">
        <f t="shared" si="8"/>
        <v>1.0744280714532839E-3</v>
      </c>
      <c r="AC28" s="19">
        <f t="shared" si="9"/>
        <v>121013.24661493437</v>
      </c>
      <c r="AE28" s="17">
        <v>505</v>
      </c>
      <c r="AF28" s="18">
        <v>0</v>
      </c>
      <c r="AG28" s="19">
        <v>0</v>
      </c>
      <c r="AH28" s="20">
        <f t="shared" si="10"/>
        <v>0</v>
      </c>
      <c r="AI28" s="19">
        <f t="shared" si="11"/>
        <v>0</v>
      </c>
    </row>
    <row r="29" spans="1:35" x14ac:dyDescent="0.25">
      <c r="A29" s="13">
        <v>506</v>
      </c>
      <c r="B29" s="14">
        <v>0</v>
      </c>
      <c r="C29" s="15">
        <v>1.5</v>
      </c>
      <c r="D29" s="16">
        <f t="shared" si="0"/>
        <v>1.3862699958023323E-5</v>
      </c>
      <c r="E29" s="15">
        <f t="shared" si="1"/>
        <v>12196.882219922325</v>
      </c>
      <c r="G29" s="13">
        <v>506</v>
      </c>
      <c r="H29" s="14">
        <v>0</v>
      </c>
      <c r="I29" s="15">
        <v>0</v>
      </c>
      <c r="J29" s="16">
        <f t="shared" si="2"/>
        <v>0</v>
      </c>
      <c r="K29" s="15">
        <f t="shared" si="3"/>
        <v>0</v>
      </c>
      <c r="M29" s="13">
        <v>506</v>
      </c>
      <c r="N29" s="14">
        <v>0</v>
      </c>
      <c r="O29" s="15">
        <v>0</v>
      </c>
      <c r="P29" s="16">
        <f t="shared" si="4"/>
        <v>0</v>
      </c>
      <c r="Q29" s="15">
        <f t="shared" si="5"/>
        <v>0</v>
      </c>
      <c r="S29" s="13">
        <v>506</v>
      </c>
      <c r="T29" s="14">
        <v>0</v>
      </c>
      <c r="U29" s="15">
        <v>2</v>
      </c>
      <c r="V29" s="16">
        <f t="shared" si="6"/>
        <v>2.9547281179753601E-4</v>
      </c>
      <c r="W29" s="15">
        <f t="shared" si="7"/>
        <v>47655.295868089488</v>
      </c>
      <c r="Y29" s="13">
        <v>506</v>
      </c>
      <c r="Z29" s="14">
        <v>0</v>
      </c>
      <c r="AA29" s="15">
        <v>1.3333333333333333</v>
      </c>
      <c r="AB29" s="16">
        <f t="shared" si="8"/>
        <v>1.7907134524221399E-4</v>
      </c>
      <c r="AC29" s="15">
        <f t="shared" si="9"/>
        <v>20168.874435822392</v>
      </c>
      <c r="AE29" s="13">
        <v>506</v>
      </c>
      <c r="AF29" s="14">
        <v>0</v>
      </c>
      <c r="AG29" s="15">
        <v>1</v>
      </c>
      <c r="AH29" s="16">
        <f t="shared" si="10"/>
        <v>4.2413317781783482E-4</v>
      </c>
      <c r="AI29" s="15">
        <f t="shared" si="11"/>
        <v>20892.065835524772</v>
      </c>
    </row>
    <row r="30" spans="1:35" x14ac:dyDescent="0.25">
      <c r="A30" s="17">
        <v>507</v>
      </c>
      <c r="B30" s="18">
        <v>0</v>
      </c>
      <c r="C30" s="19">
        <v>1</v>
      </c>
      <c r="D30" s="20">
        <f t="shared" si="0"/>
        <v>9.2417999720155478E-6</v>
      </c>
      <c r="E30" s="19">
        <f t="shared" si="1"/>
        <v>8131.2548132815491</v>
      </c>
      <c r="G30" s="17">
        <v>507</v>
      </c>
      <c r="H30" s="18">
        <v>0</v>
      </c>
      <c r="I30" s="19">
        <v>1</v>
      </c>
      <c r="J30" s="20">
        <f t="shared" si="2"/>
        <v>3.6629947515895125E-4</v>
      </c>
      <c r="K30" s="19">
        <f t="shared" si="3"/>
        <v>18094.104290494211</v>
      </c>
      <c r="M30" s="17">
        <v>507</v>
      </c>
      <c r="N30" s="18">
        <v>0</v>
      </c>
      <c r="O30" s="19">
        <v>0</v>
      </c>
      <c r="P30" s="20">
        <f t="shared" si="4"/>
        <v>0</v>
      </c>
      <c r="Q30" s="19">
        <f t="shared" si="5"/>
        <v>0</v>
      </c>
      <c r="S30" s="17">
        <v>507</v>
      </c>
      <c r="T30" s="18">
        <v>0</v>
      </c>
      <c r="U30" s="19">
        <v>0</v>
      </c>
      <c r="V30" s="20">
        <f t="shared" si="6"/>
        <v>0</v>
      </c>
      <c r="W30" s="19">
        <f t="shared" si="7"/>
        <v>0</v>
      </c>
      <c r="Y30" s="17">
        <v>507</v>
      </c>
      <c r="Z30" s="18">
        <v>0</v>
      </c>
      <c r="AA30" s="19">
        <v>0</v>
      </c>
      <c r="AB30" s="20">
        <f t="shared" si="8"/>
        <v>0</v>
      </c>
      <c r="AC30" s="19">
        <f t="shared" si="9"/>
        <v>0</v>
      </c>
      <c r="AE30" s="17">
        <v>507</v>
      </c>
      <c r="AF30" s="18">
        <v>0</v>
      </c>
      <c r="AG30" s="19">
        <v>0</v>
      </c>
      <c r="AH30" s="20">
        <f t="shared" si="10"/>
        <v>0</v>
      </c>
      <c r="AI30" s="19">
        <f t="shared" si="11"/>
        <v>0</v>
      </c>
    </row>
    <row r="31" spans="1:35" x14ac:dyDescent="0.25">
      <c r="A31" s="13">
        <v>508</v>
      </c>
      <c r="B31" s="14">
        <v>0</v>
      </c>
      <c r="C31" s="15">
        <v>0</v>
      </c>
      <c r="D31" s="16">
        <f t="shared" si="0"/>
        <v>0</v>
      </c>
      <c r="E31" s="15">
        <f t="shared" si="1"/>
        <v>0</v>
      </c>
      <c r="G31" s="13">
        <v>508</v>
      </c>
      <c r="H31" s="14">
        <v>0</v>
      </c>
      <c r="I31" s="15">
        <v>0</v>
      </c>
      <c r="J31" s="16">
        <f t="shared" si="2"/>
        <v>0</v>
      </c>
      <c r="K31" s="15">
        <f t="shared" si="3"/>
        <v>0</v>
      </c>
      <c r="M31" s="13">
        <v>508</v>
      </c>
      <c r="N31" s="14">
        <v>0</v>
      </c>
      <c r="O31" s="15">
        <v>0</v>
      </c>
      <c r="P31" s="16">
        <f t="shared" si="4"/>
        <v>0</v>
      </c>
      <c r="Q31" s="15">
        <f t="shared" si="5"/>
        <v>0</v>
      </c>
      <c r="S31" s="13">
        <v>508</v>
      </c>
      <c r="T31" s="14">
        <v>0</v>
      </c>
      <c r="U31" s="15">
        <v>0</v>
      </c>
      <c r="V31" s="16">
        <f t="shared" si="6"/>
        <v>0</v>
      </c>
      <c r="W31" s="15">
        <f t="shared" si="7"/>
        <v>0</v>
      </c>
      <c r="Y31" s="13">
        <v>508</v>
      </c>
      <c r="Z31" s="14">
        <v>0</v>
      </c>
      <c r="AA31" s="15">
        <v>0</v>
      </c>
      <c r="AB31" s="16">
        <f t="shared" si="8"/>
        <v>0</v>
      </c>
      <c r="AC31" s="15">
        <f t="shared" si="9"/>
        <v>0</v>
      </c>
      <c r="AE31" s="13">
        <v>508</v>
      </c>
      <c r="AF31" s="14">
        <v>0</v>
      </c>
      <c r="AG31" s="15">
        <v>0</v>
      </c>
      <c r="AH31" s="16">
        <f t="shared" si="10"/>
        <v>0</v>
      </c>
      <c r="AI31" s="15">
        <f t="shared" si="11"/>
        <v>0</v>
      </c>
    </row>
    <row r="32" spans="1:35" x14ac:dyDescent="0.25">
      <c r="A32" s="17">
        <v>509</v>
      </c>
      <c r="B32" s="18">
        <v>0</v>
      </c>
      <c r="C32" s="19">
        <v>0</v>
      </c>
      <c r="D32" s="20">
        <f t="shared" si="0"/>
        <v>0</v>
      </c>
      <c r="E32" s="19">
        <f t="shared" si="1"/>
        <v>0</v>
      </c>
      <c r="G32" s="17">
        <v>509</v>
      </c>
      <c r="H32" s="18">
        <v>0</v>
      </c>
      <c r="I32" s="19">
        <v>0</v>
      </c>
      <c r="J32" s="20">
        <f t="shared" si="2"/>
        <v>0</v>
      </c>
      <c r="K32" s="19">
        <f t="shared" si="3"/>
        <v>0</v>
      </c>
      <c r="M32" s="17">
        <v>509</v>
      </c>
      <c r="N32" s="18">
        <v>0</v>
      </c>
      <c r="O32" s="19">
        <v>0</v>
      </c>
      <c r="P32" s="20">
        <f t="shared" si="4"/>
        <v>0</v>
      </c>
      <c r="Q32" s="19">
        <f t="shared" si="5"/>
        <v>0</v>
      </c>
      <c r="S32" s="17">
        <v>509</v>
      </c>
      <c r="T32" s="18">
        <v>0</v>
      </c>
      <c r="U32" s="19">
        <v>0</v>
      </c>
      <c r="V32" s="20">
        <f t="shared" si="6"/>
        <v>0</v>
      </c>
      <c r="W32" s="19">
        <f t="shared" si="7"/>
        <v>0</v>
      </c>
      <c r="Y32" s="17">
        <v>509</v>
      </c>
      <c r="Z32" s="18">
        <v>0</v>
      </c>
      <c r="AA32" s="19">
        <v>0</v>
      </c>
      <c r="AB32" s="20">
        <f t="shared" si="8"/>
        <v>0</v>
      </c>
      <c r="AC32" s="19">
        <f t="shared" si="9"/>
        <v>0</v>
      </c>
      <c r="AE32" s="17">
        <v>509</v>
      </c>
      <c r="AF32" s="18">
        <v>0</v>
      </c>
      <c r="AG32" s="19">
        <v>0</v>
      </c>
      <c r="AH32" s="20">
        <f t="shared" si="10"/>
        <v>0</v>
      </c>
      <c r="AI32" s="19">
        <f t="shared" si="11"/>
        <v>0</v>
      </c>
    </row>
    <row r="33" spans="1:35" x14ac:dyDescent="0.25">
      <c r="A33" s="13">
        <v>510</v>
      </c>
      <c r="B33" s="14">
        <v>0</v>
      </c>
      <c r="C33" s="15">
        <v>0</v>
      </c>
      <c r="D33" s="16">
        <f t="shared" si="0"/>
        <v>0</v>
      </c>
      <c r="E33" s="15">
        <f t="shared" si="1"/>
        <v>0</v>
      </c>
      <c r="G33" s="13">
        <v>510</v>
      </c>
      <c r="H33" s="14">
        <v>0</v>
      </c>
      <c r="I33" s="15">
        <v>0</v>
      </c>
      <c r="J33" s="16">
        <f t="shared" si="2"/>
        <v>0</v>
      </c>
      <c r="K33" s="15">
        <f t="shared" si="3"/>
        <v>0</v>
      </c>
      <c r="M33" s="13">
        <v>510</v>
      </c>
      <c r="N33" s="14">
        <v>0</v>
      </c>
      <c r="O33" s="15">
        <v>0</v>
      </c>
      <c r="P33" s="16">
        <f t="shared" si="4"/>
        <v>0</v>
      </c>
      <c r="Q33" s="15">
        <f t="shared" si="5"/>
        <v>0</v>
      </c>
      <c r="S33" s="13">
        <v>510</v>
      </c>
      <c r="T33" s="14">
        <v>0</v>
      </c>
      <c r="U33" s="15">
        <v>0</v>
      </c>
      <c r="V33" s="16">
        <f t="shared" si="6"/>
        <v>0</v>
      </c>
      <c r="W33" s="15">
        <f t="shared" si="7"/>
        <v>0</v>
      </c>
      <c r="Y33" s="13">
        <v>510</v>
      </c>
      <c r="Z33" s="14">
        <v>0</v>
      </c>
      <c r="AA33" s="15">
        <v>0</v>
      </c>
      <c r="AB33" s="16">
        <f t="shared" si="8"/>
        <v>0</v>
      </c>
      <c r="AC33" s="15">
        <f t="shared" si="9"/>
        <v>0</v>
      </c>
      <c r="AE33" s="13">
        <v>510</v>
      </c>
      <c r="AF33" s="14">
        <v>0</v>
      </c>
      <c r="AG33" s="15">
        <v>0</v>
      </c>
      <c r="AH33" s="16">
        <f t="shared" si="10"/>
        <v>0</v>
      </c>
      <c r="AI33" s="15">
        <f t="shared" si="11"/>
        <v>0</v>
      </c>
    </row>
    <row r="34" spans="1:35" x14ac:dyDescent="0.25">
      <c r="A34" s="17">
        <v>535</v>
      </c>
      <c r="B34" s="18">
        <v>0</v>
      </c>
      <c r="C34" s="19">
        <v>13</v>
      </c>
      <c r="D34" s="20">
        <f t="shared" si="0"/>
        <v>1.2014339963620212E-4</v>
      </c>
      <c r="E34" s="19">
        <f t="shared" si="1"/>
        <v>105706.31257266013</v>
      </c>
      <c r="G34" s="17">
        <v>535</v>
      </c>
      <c r="H34" s="18">
        <v>0</v>
      </c>
      <c r="I34" s="19">
        <v>0</v>
      </c>
      <c r="J34" s="20">
        <f t="shared" si="2"/>
        <v>0</v>
      </c>
      <c r="K34" s="19">
        <f t="shared" si="3"/>
        <v>0</v>
      </c>
      <c r="M34" s="17">
        <v>535</v>
      </c>
      <c r="N34" s="18">
        <v>0</v>
      </c>
      <c r="O34" s="19">
        <v>0</v>
      </c>
      <c r="P34" s="20">
        <f t="shared" si="4"/>
        <v>0</v>
      </c>
      <c r="Q34" s="19">
        <f t="shared" si="5"/>
        <v>0</v>
      </c>
      <c r="S34" s="17">
        <v>535</v>
      </c>
      <c r="T34" s="18">
        <v>0</v>
      </c>
      <c r="U34" s="19">
        <v>2</v>
      </c>
      <c r="V34" s="20">
        <f t="shared" si="6"/>
        <v>2.9547281179753601E-4</v>
      </c>
      <c r="W34" s="19">
        <f t="shared" si="7"/>
        <v>47655.295868089488</v>
      </c>
      <c r="Y34" s="17">
        <v>535</v>
      </c>
      <c r="Z34" s="18">
        <v>0</v>
      </c>
      <c r="AA34" s="19">
        <v>1</v>
      </c>
      <c r="AB34" s="20">
        <f t="shared" si="8"/>
        <v>1.3430350893166049E-4</v>
      </c>
      <c r="AC34" s="19">
        <f t="shared" si="9"/>
        <v>15126.655826866796</v>
      </c>
      <c r="AE34" s="17">
        <v>535</v>
      </c>
      <c r="AF34" s="18">
        <v>0</v>
      </c>
      <c r="AG34" s="19">
        <v>0.5</v>
      </c>
      <c r="AH34" s="20">
        <f t="shared" si="10"/>
        <v>2.1206658890891741E-4</v>
      </c>
      <c r="AI34" s="19">
        <f t="shared" si="11"/>
        <v>10446.032917762386</v>
      </c>
    </row>
    <row r="35" spans="1:35" x14ac:dyDescent="0.25">
      <c r="A35" s="13">
        <v>536</v>
      </c>
      <c r="B35" s="14">
        <v>0</v>
      </c>
      <c r="C35" s="15">
        <v>3.5</v>
      </c>
      <c r="D35" s="16">
        <f t="shared" si="0"/>
        <v>3.2346299902054415E-5</v>
      </c>
      <c r="E35" s="15">
        <f t="shared" si="1"/>
        <v>28459.391846485418</v>
      </c>
      <c r="G35" s="13">
        <v>536</v>
      </c>
      <c r="H35" s="14">
        <v>0</v>
      </c>
      <c r="I35" s="15">
        <v>0</v>
      </c>
      <c r="J35" s="16">
        <f t="shared" si="2"/>
        <v>0</v>
      </c>
      <c r="K35" s="15">
        <f t="shared" si="3"/>
        <v>0</v>
      </c>
      <c r="M35" s="13">
        <v>536</v>
      </c>
      <c r="N35" s="14">
        <v>0</v>
      </c>
      <c r="O35" s="15">
        <v>0</v>
      </c>
      <c r="P35" s="16">
        <f t="shared" si="4"/>
        <v>0</v>
      </c>
      <c r="Q35" s="15">
        <f t="shared" si="5"/>
        <v>0</v>
      </c>
      <c r="S35" s="13">
        <v>536</v>
      </c>
      <c r="T35" s="14">
        <v>0</v>
      </c>
      <c r="U35" s="15">
        <v>0</v>
      </c>
      <c r="V35" s="16">
        <f t="shared" si="6"/>
        <v>0</v>
      </c>
      <c r="W35" s="15">
        <f t="shared" si="7"/>
        <v>0</v>
      </c>
      <c r="Y35" s="13">
        <v>536</v>
      </c>
      <c r="Z35" s="14">
        <v>0</v>
      </c>
      <c r="AA35" s="15">
        <v>0</v>
      </c>
      <c r="AB35" s="16">
        <f t="shared" si="8"/>
        <v>0</v>
      </c>
      <c r="AC35" s="15">
        <f t="shared" si="9"/>
        <v>0</v>
      </c>
      <c r="AE35" s="13">
        <v>536</v>
      </c>
      <c r="AF35" s="14">
        <v>0</v>
      </c>
      <c r="AG35" s="15">
        <v>0</v>
      </c>
      <c r="AH35" s="16">
        <f t="shared" si="10"/>
        <v>0</v>
      </c>
      <c r="AI35" s="15">
        <f t="shared" si="11"/>
        <v>0</v>
      </c>
    </row>
    <row r="36" spans="1:35" x14ac:dyDescent="0.25">
      <c r="A36" s="17">
        <v>537</v>
      </c>
      <c r="B36" s="18">
        <v>0</v>
      </c>
      <c r="C36" s="19">
        <v>0</v>
      </c>
      <c r="D36" s="20">
        <f t="shared" si="0"/>
        <v>0</v>
      </c>
      <c r="E36" s="19">
        <f t="shared" si="1"/>
        <v>0</v>
      </c>
      <c r="G36" s="17">
        <v>537</v>
      </c>
      <c r="H36" s="18">
        <v>0</v>
      </c>
      <c r="I36" s="19">
        <v>0</v>
      </c>
      <c r="J36" s="20">
        <f t="shared" si="2"/>
        <v>0</v>
      </c>
      <c r="K36" s="19">
        <f t="shared" si="3"/>
        <v>0</v>
      </c>
      <c r="M36" s="17">
        <v>537</v>
      </c>
      <c r="N36" s="18">
        <v>0</v>
      </c>
      <c r="O36" s="19">
        <v>0</v>
      </c>
      <c r="P36" s="20">
        <f t="shared" si="4"/>
        <v>0</v>
      </c>
      <c r="Q36" s="19">
        <f t="shared" si="5"/>
        <v>0</v>
      </c>
      <c r="S36" s="17">
        <v>537</v>
      </c>
      <c r="T36" s="18">
        <v>0</v>
      </c>
      <c r="U36" s="19">
        <v>0</v>
      </c>
      <c r="V36" s="20">
        <f t="shared" si="6"/>
        <v>0</v>
      </c>
      <c r="W36" s="19">
        <f t="shared" si="7"/>
        <v>0</v>
      </c>
      <c r="Y36" s="17">
        <v>537</v>
      </c>
      <c r="Z36" s="18">
        <v>0</v>
      </c>
      <c r="AA36" s="19">
        <v>1</v>
      </c>
      <c r="AB36" s="20">
        <f t="shared" si="8"/>
        <v>1.3430350893166049E-4</v>
      </c>
      <c r="AC36" s="19">
        <f t="shared" si="9"/>
        <v>15126.655826866796</v>
      </c>
      <c r="AE36" s="17">
        <v>537</v>
      </c>
      <c r="AF36" s="18">
        <v>0</v>
      </c>
      <c r="AG36" s="19">
        <v>0</v>
      </c>
      <c r="AH36" s="20">
        <f t="shared" si="10"/>
        <v>0</v>
      </c>
      <c r="AI36" s="19">
        <f t="shared" si="11"/>
        <v>0</v>
      </c>
    </row>
    <row r="37" spans="1:35" x14ac:dyDescent="0.25">
      <c r="A37" s="13">
        <v>538</v>
      </c>
      <c r="B37" s="14">
        <v>0</v>
      </c>
      <c r="C37" s="15">
        <v>0</v>
      </c>
      <c r="D37" s="16">
        <f t="shared" si="0"/>
        <v>0</v>
      </c>
      <c r="E37" s="15">
        <f t="shared" si="1"/>
        <v>0</v>
      </c>
      <c r="G37" s="13">
        <v>538</v>
      </c>
      <c r="H37" s="14">
        <v>0</v>
      </c>
      <c r="I37" s="15">
        <v>0</v>
      </c>
      <c r="J37" s="16">
        <f t="shared" si="2"/>
        <v>0</v>
      </c>
      <c r="K37" s="15">
        <f t="shared" si="3"/>
        <v>0</v>
      </c>
      <c r="M37" s="13">
        <v>538</v>
      </c>
      <c r="N37" s="14">
        <v>0</v>
      </c>
      <c r="O37" s="15">
        <v>0</v>
      </c>
      <c r="P37" s="16">
        <f t="shared" si="4"/>
        <v>0</v>
      </c>
      <c r="Q37" s="15">
        <f t="shared" si="5"/>
        <v>0</v>
      </c>
      <c r="S37" s="13">
        <v>538</v>
      </c>
      <c r="T37" s="14">
        <v>0</v>
      </c>
      <c r="U37" s="15">
        <v>0</v>
      </c>
      <c r="V37" s="16">
        <f t="shared" si="6"/>
        <v>0</v>
      </c>
      <c r="W37" s="15">
        <f t="shared" si="7"/>
        <v>0</v>
      </c>
      <c r="Y37" s="13">
        <v>538</v>
      </c>
      <c r="Z37" s="14">
        <v>0</v>
      </c>
      <c r="AA37" s="15">
        <v>0</v>
      </c>
      <c r="AB37" s="16">
        <f t="shared" si="8"/>
        <v>0</v>
      </c>
      <c r="AC37" s="15">
        <f t="shared" si="9"/>
        <v>0</v>
      </c>
      <c r="AE37" s="13">
        <v>538</v>
      </c>
      <c r="AF37" s="14">
        <v>0</v>
      </c>
      <c r="AG37" s="15">
        <v>0</v>
      </c>
      <c r="AH37" s="16">
        <f t="shared" si="10"/>
        <v>0</v>
      </c>
      <c r="AI37" s="15">
        <f t="shared" si="11"/>
        <v>0</v>
      </c>
    </row>
    <row r="38" spans="1:35" x14ac:dyDescent="0.25">
      <c r="A38" s="17">
        <v>539</v>
      </c>
      <c r="B38" s="18">
        <v>0</v>
      </c>
      <c r="C38" s="19">
        <v>0</v>
      </c>
      <c r="D38" s="20">
        <f t="shared" si="0"/>
        <v>0</v>
      </c>
      <c r="E38" s="19">
        <f t="shared" si="1"/>
        <v>0</v>
      </c>
      <c r="G38" s="17">
        <v>539</v>
      </c>
      <c r="H38" s="18">
        <v>0</v>
      </c>
      <c r="I38" s="19">
        <v>0</v>
      </c>
      <c r="J38" s="20">
        <f t="shared" si="2"/>
        <v>0</v>
      </c>
      <c r="K38" s="19">
        <f t="shared" si="3"/>
        <v>0</v>
      </c>
      <c r="M38" s="17">
        <v>539</v>
      </c>
      <c r="N38" s="18">
        <v>0</v>
      </c>
      <c r="O38" s="19">
        <v>0</v>
      </c>
      <c r="P38" s="20">
        <f t="shared" si="4"/>
        <v>0</v>
      </c>
      <c r="Q38" s="19">
        <f t="shared" si="5"/>
        <v>0</v>
      </c>
      <c r="S38" s="17">
        <v>539</v>
      </c>
      <c r="T38" s="18">
        <v>0</v>
      </c>
      <c r="U38" s="19">
        <v>0</v>
      </c>
      <c r="V38" s="20">
        <f t="shared" si="6"/>
        <v>0</v>
      </c>
      <c r="W38" s="19">
        <f t="shared" si="7"/>
        <v>0</v>
      </c>
      <c r="Y38" s="17">
        <v>539</v>
      </c>
      <c r="Z38" s="18">
        <v>0</v>
      </c>
      <c r="AA38" s="19">
        <v>0</v>
      </c>
      <c r="AB38" s="20">
        <f t="shared" si="8"/>
        <v>0</v>
      </c>
      <c r="AC38" s="19">
        <f t="shared" si="9"/>
        <v>0</v>
      </c>
      <c r="AE38" s="17">
        <v>539</v>
      </c>
      <c r="AF38" s="18">
        <v>0</v>
      </c>
      <c r="AG38" s="19">
        <v>0</v>
      </c>
      <c r="AH38" s="20">
        <f t="shared" si="10"/>
        <v>0</v>
      </c>
      <c r="AI38" s="19">
        <f t="shared" si="11"/>
        <v>0</v>
      </c>
    </row>
    <row r="39" spans="1:35" x14ac:dyDescent="0.25">
      <c r="A39" s="13">
        <v>540</v>
      </c>
      <c r="B39" s="14">
        <v>0</v>
      </c>
      <c r="C39" s="15">
        <v>0</v>
      </c>
      <c r="D39" s="16">
        <f t="shared" si="0"/>
        <v>0</v>
      </c>
      <c r="E39" s="15">
        <f t="shared" si="1"/>
        <v>0</v>
      </c>
      <c r="G39" s="13">
        <v>540</v>
      </c>
      <c r="H39" s="14">
        <v>0</v>
      </c>
      <c r="I39" s="15">
        <v>0</v>
      </c>
      <c r="J39" s="16">
        <f t="shared" si="2"/>
        <v>0</v>
      </c>
      <c r="K39" s="15">
        <f t="shared" si="3"/>
        <v>0</v>
      </c>
      <c r="M39" s="13">
        <v>540</v>
      </c>
      <c r="N39" s="14">
        <v>0</v>
      </c>
      <c r="O39" s="15">
        <v>0</v>
      </c>
      <c r="P39" s="16">
        <f t="shared" si="4"/>
        <v>0</v>
      </c>
      <c r="Q39" s="15">
        <f t="shared" si="5"/>
        <v>0</v>
      </c>
      <c r="S39" s="13">
        <v>540</v>
      </c>
      <c r="T39" s="14">
        <v>0</v>
      </c>
      <c r="U39" s="15">
        <v>0</v>
      </c>
      <c r="V39" s="16">
        <f t="shared" si="6"/>
        <v>0</v>
      </c>
      <c r="W39" s="15">
        <f t="shared" si="7"/>
        <v>0</v>
      </c>
      <c r="Y39" s="13">
        <v>540</v>
      </c>
      <c r="Z39" s="14">
        <v>0</v>
      </c>
      <c r="AA39" s="15">
        <v>0</v>
      </c>
      <c r="AB39" s="16">
        <f t="shared" si="8"/>
        <v>0</v>
      </c>
      <c r="AC39" s="15">
        <f t="shared" si="9"/>
        <v>0</v>
      </c>
      <c r="AE39" s="13">
        <v>540</v>
      </c>
      <c r="AF39" s="14">
        <v>0</v>
      </c>
      <c r="AG39" s="15">
        <v>0</v>
      </c>
      <c r="AH39" s="16">
        <f t="shared" si="10"/>
        <v>0</v>
      </c>
      <c r="AI39" s="15">
        <f t="shared" si="11"/>
        <v>0</v>
      </c>
    </row>
    <row r="40" spans="1:35" x14ac:dyDescent="0.25">
      <c r="A40" s="21" t="s">
        <v>17</v>
      </c>
      <c r="B40" s="22"/>
      <c r="C40" s="23">
        <f>SUM(C9:C39)</f>
        <v>108204.02984570435</v>
      </c>
      <c r="D40" s="24">
        <f>SUM(D9:D39)</f>
        <v>1.0000000000000002</v>
      </c>
      <c r="E40" s="23">
        <f>SUM(E9:E39)</f>
        <v>879834538.49934387</v>
      </c>
      <c r="G40" s="21" t="s">
        <v>17</v>
      </c>
      <c r="H40" s="22"/>
      <c r="I40" s="23">
        <f>SUM(I9:I39)</f>
        <v>2730.0066416040099</v>
      </c>
      <c r="J40" s="24">
        <f>SUM(J9:J39)</f>
        <v>1.0000000000000002</v>
      </c>
      <c r="K40" s="23">
        <f>SUM(K9:K39)</f>
        <v>49397024.886924818</v>
      </c>
      <c r="M40" s="21" t="s">
        <v>17</v>
      </c>
      <c r="N40" s="22"/>
      <c r="O40" s="23">
        <f>SUM(O9:O39)</f>
        <v>4186.2959595959601</v>
      </c>
      <c r="P40" s="24">
        <f>SUM(P9:P39)</f>
        <v>0.99999999999999978</v>
      </c>
      <c r="Q40" s="23">
        <f>SUM(Q9:Q39)</f>
        <v>75166920.299468294</v>
      </c>
      <c r="S40" s="21" t="s">
        <v>17</v>
      </c>
      <c r="T40" s="22"/>
      <c r="U40" s="23">
        <f>SUM(U9:U39)</f>
        <v>6768.8122904872916</v>
      </c>
      <c r="V40" s="24">
        <f>SUM(V9:V39)</f>
        <v>0.99999999999999989</v>
      </c>
      <c r="W40" s="23">
        <f>SUM(W9:W39)</f>
        <v>161284876.18936619</v>
      </c>
      <c r="Y40" s="21" t="s">
        <v>17</v>
      </c>
      <c r="Z40" s="22"/>
      <c r="AA40" s="23">
        <f>SUM(AA9:AA39)</f>
        <v>7445.8218400596206</v>
      </c>
      <c r="AB40" s="24">
        <f>SUM(AB9:AB39)</f>
        <v>1.0000000000000002</v>
      </c>
      <c r="AC40" s="23">
        <f>SUM(AC9:AC39)</f>
        <v>112630384.32274993</v>
      </c>
      <c r="AE40" s="21" t="s">
        <v>17</v>
      </c>
      <c r="AF40" s="22"/>
      <c r="AG40" s="23">
        <f>SUM(AG9:AG39)</f>
        <v>2357.75</v>
      </c>
      <c r="AH40" s="24">
        <f>SUM(AH9:AH39)</f>
        <v>1</v>
      </c>
      <c r="AI40" s="23">
        <f>SUM(AI9:AI39)</f>
        <v>49258268.22370854</v>
      </c>
    </row>
    <row r="42" spans="1:35" x14ac:dyDescent="0.25">
      <c r="A42" t="s">
        <v>42</v>
      </c>
      <c r="G42" t="s">
        <v>42</v>
      </c>
      <c r="M42" t="s">
        <v>42</v>
      </c>
      <c r="S42" t="s">
        <v>42</v>
      </c>
      <c r="Y42" t="s">
        <v>42</v>
      </c>
      <c r="AE42" t="s">
        <v>42</v>
      </c>
    </row>
    <row r="43" spans="1:35" x14ac:dyDescent="0.25">
      <c r="A43" s="12" t="s">
        <v>21</v>
      </c>
      <c r="B43" s="12"/>
      <c r="C43" s="12" t="s">
        <v>43</v>
      </c>
      <c r="D43" s="12" t="s">
        <v>25</v>
      </c>
      <c r="E43" s="12" t="s">
        <v>28</v>
      </c>
      <c r="G43" s="12" t="s">
        <v>21</v>
      </c>
      <c r="H43" s="12"/>
      <c r="I43" s="12">
        <v>0.3</v>
      </c>
      <c r="J43" s="12" t="s">
        <v>25</v>
      </c>
      <c r="K43" s="12" t="s">
        <v>28</v>
      </c>
      <c r="M43" s="12" t="s">
        <v>21</v>
      </c>
      <c r="N43" s="12"/>
      <c r="O43" s="12">
        <v>0</v>
      </c>
      <c r="P43" s="12" t="s">
        <v>25</v>
      </c>
      <c r="Q43" s="12" t="s">
        <v>28</v>
      </c>
      <c r="S43" s="12" t="s">
        <v>21</v>
      </c>
      <c r="T43" s="12"/>
      <c r="U43" s="12">
        <v>0</v>
      </c>
      <c r="V43" s="12" t="s">
        <v>25</v>
      </c>
      <c r="W43" s="12" t="s">
        <v>28</v>
      </c>
      <c r="Y43" s="12" t="s">
        <v>21</v>
      </c>
      <c r="Z43" s="12"/>
      <c r="AA43" s="12">
        <v>0</v>
      </c>
      <c r="AB43" s="12" t="s">
        <v>25</v>
      </c>
      <c r="AC43" s="12" t="s">
        <v>28</v>
      </c>
      <c r="AE43" s="12" t="s">
        <v>21</v>
      </c>
      <c r="AF43" s="12"/>
      <c r="AG43" s="12">
        <v>0</v>
      </c>
      <c r="AH43" s="12" t="s">
        <v>25</v>
      </c>
      <c r="AI43" s="12" t="s">
        <v>28</v>
      </c>
    </row>
    <row r="44" spans="1:35" ht="15.75" x14ac:dyDescent="0.3">
      <c r="A44" s="13" t="s">
        <v>23</v>
      </c>
      <c r="B44" s="14">
        <v>365</v>
      </c>
      <c r="C44" s="15">
        <v>33721.726284009623</v>
      </c>
      <c r="D44" s="16">
        <f>C44/C$75</f>
        <v>1.2518747369477219E-3</v>
      </c>
      <c r="E44" s="15">
        <f>D44*E$5*D$2</f>
        <v>992841.73584728572</v>
      </c>
      <c r="G44" s="13" t="s">
        <v>23</v>
      </c>
      <c r="H44" s="14">
        <v>365</v>
      </c>
      <c r="I44" s="15">
        <v>95.060929954001537</v>
      </c>
      <c r="J44" s="16">
        <f>I44/I$75</f>
        <v>7.5848432654425723E-5</v>
      </c>
      <c r="K44" s="15">
        <f>J44*K$5*J$2</f>
        <v>3377.2681705251807</v>
      </c>
      <c r="M44" s="13" t="s">
        <v>23</v>
      </c>
      <c r="N44" s="14">
        <v>365</v>
      </c>
      <c r="O44" s="15">
        <v>306.39463470527807</v>
      </c>
      <c r="P44" s="16">
        <f>O44/O$75</f>
        <v>5.8782065350060115E-5</v>
      </c>
      <c r="Q44" s="15">
        <f>P44*Q$5*P$2</f>
        <v>3982.8113996360744</v>
      </c>
      <c r="S44" s="13" t="s">
        <v>23</v>
      </c>
      <c r="T44" s="14">
        <v>365</v>
      </c>
      <c r="U44" s="15">
        <v>1039.0439205354498</v>
      </c>
      <c r="V44" s="16">
        <f>U44/U$75</f>
        <v>3.3716508987924603E-4</v>
      </c>
      <c r="W44" s="15">
        <f>V44*W$5*V$2</f>
        <v>49017.864826450081</v>
      </c>
      <c r="Y44" s="13" t="s">
        <v>23</v>
      </c>
      <c r="Z44" s="14">
        <v>365</v>
      </c>
      <c r="AA44" s="15">
        <v>1260.9492942984734</v>
      </c>
      <c r="AB44" s="16">
        <f>AA44/AA$75</f>
        <v>3.7506760507645523E-4</v>
      </c>
      <c r="AC44" s="15">
        <f>AB44*AC$5*AB$2</f>
        <v>38078.800963176145</v>
      </c>
      <c r="AE44" s="13" t="s">
        <v>23</v>
      </c>
      <c r="AF44" s="14">
        <v>365</v>
      </c>
      <c r="AG44" s="15">
        <v>83.65251200754733</v>
      </c>
      <c r="AH44" s="16">
        <f>AG44/AG$75</f>
        <v>3.2565888401639916E-5</v>
      </c>
      <c r="AI44" s="15">
        <f>AH44*AI$5*AH$2</f>
        <v>1445.973097250258</v>
      </c>
    </row>
    <row r="45" spans="1:35" ht="15.75" x14ac:dyDescent="0.3">
      <c r="A45" s="17" t="s">
        <v>23</v>
      </c>
      <c r="B45" s="18">
        <v>1095</v>
      </c>
      <c r="C45" s="19">
        <v>218562.27912581866</v>
      </c>
      <c r="D45" s="20">
        <f t="shared" ref="D45:D74" si="12">C45/C$75</f>
        <v>8.1138371559902056E-3</v>
      </c>
      <c r="E45" s="19">
        <f t="shared" ref="E45:E74" si="13">D45*E$5*D$2</f>
        <v>6434953.8564671334</v>
      </c>
      <c r="G45" s="17" t="s">
        <v>23</v>
      </c>
      <c r="H45" s="18">
        <v>1095</v>
      </c>
      <c r="I45" s="19">
        <v>2238.8555329868514</v>
      </c>
      <c r="J45" s="20">
        <f t="shared" ref="J45:J74" si="14">I45/I$75</f>
        <v>1.7863667355128099E-3</v>
      </c>
      <c r="K45" s="19">
        <f t="shared" ref="K45:K74" si="15">J45*K$5*J$2</f>
        <v>79540.727548314899</v>
      </c>
      <c r="M45" s="17" t="s">
        <v>23</v>
      </c>
      <c r="N45" s="18">
        <v>1095</v>
      </c>
      <c r="O45" s="19">
        <v>4694.5276311627613</v>
      </c>
      <c r="P45" s="20">
        <f t="shared" ref="P45:P74" si="16">O45/O$75</f>
        <v>9.0064902823155945E-4</v>
      </c>
      <c r="Q45" s="19">
        <f t="shared" ref="Q45:Q74" si="17">P45*Q$5*P$2</f>
        <v>61023.97381496802</v>
      </c>
      <c r="S45" s="17" t="s">
        <v>23</v>
      </c>
      <c r="T45" s="18">
        <v>1095</v>
      </c>
      <c r="U45" s="19">
        <v>8441.9321684039969</v>
      </c>
      <c r="V45" s="20">
        <f t="shared" ref="V45:V74" si="18">U45/U$75</f>
        <v>2.7393691085239565E-3</v>
      </c>
      <c r="W45" s="19">
        <f t="shared" ref="W45:W74" si="19">V45*W$5*V$2</f>
        <v>398256.01375122007</v>
      </c>
      <c r="Y45" s="17" t="s">
        <v>23</v>
      </c>
      <c r="Z45" s="18">
        <v>1095</v>
      </c>
      <c r="AA45" s="19">
        <v>11220.502802433964</v>
      </c>
      <c r="AB45" s="20">
        <f t="shared" ref="AB45:AB74" si="20">AA45/AA$75</f>
        <v>3.3375228749415514E-3</v>
      </c>
      <c r="AC45" s="19">
        <f t="shared" ref="AC45:AC74" si="21">AB45*AC$5*AB$2</f>
        <v>338842.56476653181</v>
      </c>
      <c r="AE45" s="17" t="s">
        <v>23</v>
      </c>
      <c r="AF45" s="18">
        <v>1095</v>
      </c>
      <c r="AG45" s="19">
        <v>2918.4762793507457</v>
      </c>
      <c r="AH45" s="20">
        <f t="shared" ref="AH45:AH74" si="22">AG45/AG$75</f>
        <v>1.1361616111133003E-3</v>
      </c>
      <c r="AI45" s="19">
        <f t="shared" ref="AI45:AI74" si="23">AH45*AI$5*AH$2</f>
        <v>50447.238028231179</v>
      </c>
    </row>
    <row r="46" spans="1:35" ht="15.75" x14ac:dyDescent="0.3">
      <c r="A46" s="13" t="s">
        <v>23</v>
      </c>
      <c r="B46" s="14">
        <v>3650</v>
      </c>
      <c r="C46" s="15">
        <v>1632814.6825817258</v>
      </c>
      <c r="D46" s="16">
        <f t="shared" si="12"/>
        <v>6.0616097587229703E-2</v>
      </c>
      <c r="E46" s="15">
        <f t="shared" si="13"/>
        <v>48073652.876427375</v>
      </c>
      <c r="G46" s="13" t="s">
        <v>23</v>
      </c>
      <c r="H46" s="14">
        <v>3650</v>
      </c>
      <c r="I46" s="15">
        <v>31406.223047157226</v>
      </c>
      <c r="J46" s="16">
        <f t="shared" si="14"/>
        <v>2.5058799602263981E-2</v>
      </c>
      <c r="K46" s="15">
        <f t="shared" si="15"/>
        <v>1115781.6098043928</v>
      </c>
      <c r="M46" s="13" t="s">
        <v>23</v>
      </c>
      <c r="N46" s="14">
        <v>3650</v>
      </c>
      <c r="O46" s="15">
        <v>50776.011683634395</v>
      </c>
      <c r="P46" s="16">
        <f t="shared" si="16"/>
        <v>9.7414200476252568E-3</v>
      </c>
      <c r="Q46" s="15">
        <f t="shared" si="17"/>
        <v>660035.31150654925</v>
      </c>
      <c r="S46" s="13" t="s">
        <v>23</v>
      </c>
      <c r="T46" s="14">
        <v>3650</v>
      </c>
      <c r="U46" s="15">
        <v>60475.780639796838</v>
      </c>
      <c r="V46" s="16">
        <f t="shared" si="18"/>
        <v>1.9624119454379692E-2</v>
      </c>
      <c r="W46" s="15">
        <f t="shared" si="19"/>
        <v>2853001.2852083957</v>
      </c>
      <c r="Y46" s="13" t="s">
        <v>23</v>
      </c>
      <c r="Z46" s="14">
        <v>3650</v>
      </c>
      <c r="AA46" s="15">
        <v>51224.431130603203</v>
      </c>
      <c r="AB46" s="16">
        <f t="shared" si="20"/>
        <v>1.5236635440006384E-2</v>
      </c>
      <c r="AC46" s="15">
        <f t="shared" si="21"/>
        <v>1546901.9462510236</v>
      </c>
      <c r="AE46" s="13" t="s">
        <v>23</v>
      </c>
      <c r="AF46" s="14">
        <v>3650</v>
      </c>
      <c r="AG46" s="15">
        <v>17922.331357569095</v>
      </c>
      <c r="AH46" s="16">
        <f t="shared" si="22"/>
        <v>6.977156201061218E-3</v>
      </c>
      <c r="AI46" s="15">
        <f t="shared" si="23"/>
        <v>309795.94468975987</v>
      </c>
    </row>
    <row r="47" spans="1:35" ht="15.75" x14ac:dyDescent="0.3">
      <c r="A47" s="17" t="s">
        <v>23</v>
      </c>
      <c r="B47" s="18">
        <v>10950</v>
      </c>
      <c r="C47" s="19">
        <v>1524543.0387180892</v>
      </c>
      <c r="D47" s="20">
        <f t="shared" si="12"/>
        <v>5.6596655209365437E-2</v>
      </c>
      <c r="E47" s="19">
        <f t="shared" si="13"/>
        <v>44885897.720263094</v>
      </c>
      <c r="G47" s="17" t="s">
        <v>23</v>
      </c>
      <c r="H47" s="18">
        <v>10950</v>
      </c>
      <c r="I47" s="19">
        <v>31226.404385328187</v>
      </c>
      <c r="J47" s="20">
        <f t="shared" si="14"/>
        <v>2.4915323584636672E-2</v>
      </c>
      <c r="K47" s="19">
        <f t="shared" si="15"/>
        <v>1109393.1193556299</v>
      </c>
      <c r="M47" s="17" t="s">
        <v>23</v>
      </c>
      <c r="N47" s="18">
        <v>10950</v>
      </c>
      <c r="O47" s="19">
        <v>76175.595152427108</v>
      </c>
      <c r="P47" s="20">
        <f t="shared" si="16"/>
        <v>1.4614351248796712E-2</v>
      </c>
      <c r="Q47" s="19">
        <f t="shared" si="17"/>
        <v>990203.46436217416</v>
      </c>
      <c r="S47" s="17" t="s">
        <v>23</v>
      </c>
      <c r="T47" s="18">
        <v>10950</v>
      </c>
      <c r="U47" s="19">
        <v>155959.95574555386</v>
      </c>
      <c r="V47" s="20">
        <f t="shared" si="18"/>
        <v>5.0608305825431028E-2</v>
      </c>
      <c r="W47" s="19">
        <f t="shared" si="19"/>
        <v>7357556.189862594</v>
      </c>
      <c r="Y47" s="17" t="s">
        <v>23</v>
      </c>
      <c r="Z47" s="18">
        <v>10950</v>
      </c>
      <c r="AA47" s="19">
        <v>147430.21089921609</v>
      </c>
      <c r="AB47" s="20">
        <f t="shared" si="20"/>
        <v>4.38529101589685E-2</v>
      </c>
      <c r="AC47" s="19">
        <f t="shared" si="21"/>
        <v>4452173.9947629301</v>
      </c>
      <c r="AE47" s="17" t="s">
        <v>23</v>
      </c>
      <c r="AF47" s="18">
        <v>10950</v>
      </c>
      <c r="AG47" s="19">
        <v>42106.571052595005</v>
      </c>
      <c r="AH47" s="20">
        <f t="shared" si="22"/>
        <v>1.6392070733641739E-2</v>
      </c>
      <c r="AI47" s="19">
        <f t="shared" si="23"/>
        <v>727831.92636242241</v>
      </c>
    </row>
    <row r="48" spans="1:35" ht="15.75" x14ac:dyDescent="0.3">
      <c r="A48" s="13" t="s">
        <v>23</v>
      </c>
      <c r="B48" s="14">
        <v>36500</v>
      </c>
      <c r="C48" s="15">
        <v>3010743.6237617722</v>
      </c>
      <c r="D48" s="16">
        <f t="shared" si="12"/>
        <v>0.11176989725466821</v>
      </c>
      <c r="E48" s="15">
        <f t="shared" si="13"/>
        <v>88642909.334811226</v>
      </c>
      <c r="G48" s="13" t="s">
        <v>23</v>
      </c>
      <c r="H48" s="14">
        <v>36500</v>
      </c>
      <c r="I48" s="15">
        <v>39330.299309877737</v>
      </c>
      <c r="J48" s="16">
        <f t="shared" si="14"/>
        <v>3.1381363089201447E-2</v>
      </c>
      <c r="K48" s="15">
        <f t="shared" si="15"/>
        <v>1397303.4774723155</v>
      </c>
      <c r="M48" s="13" t="s">
        <v>23</v>
      </c>
      <c r="N48" s="14">
        <v>36500</v>
      </c>
      <c r="O48" s="15">
        <v>118668.07796602896</v>
      </c>
      <c r="P48" s="16">
        <f t="shared" si="16"/>
        <v>2.2766569397257724E-2</v>
      </c>
      <c r="Q48" s="15">
        <f t="shared" si="17"/>
        <v>1542561.5208654986</v>
      </c>
      <c r="S48" s="13" t="s">
        <v>23</v>
      </c>
      <c r="T48" s="14">
        <v>36500</v>
      </c>
      <c r="U48" s="15">
        <v>351016.36659780587</v>
      </c>
      <c r="V48" s="16">
        <f t="shared" si="18"/>
        <v>0.1139032359017568</v>
      </c>
      <c r="W48" s="15">
        <f t="shared" si="19"/>
        <v>16559524.067949025</v>
      </c>
      <c r="Y48" s="13" t="s">
        <v>23</v>
      </c>
      <c r="Z48" s="14">
        <v>36500</v>
      </c>
      <c r="AA48" s="15">
        <v>350113.1631571101</v>
      </c>
      <c r="AB48" s="16">
        <f t="shared" si="20"/>
        <v>0.1041406710046473</v>
      </c>
      <c r="AC48" s="15">
        <f t="shared" si="21"/>
        <v>10572898.937910726</v>
      </c>
      <c r="AE48" s="13" t="s">
        <v>23</v>
      </c>
      <c r="AF48" s="14">
        <v>36500</v>
      </c>
      <c r="AG48" s="15">
        <v>87044.075249071699</v>
      </c>
      <c r="AH48" s="16">
        <f t="shared" si="22"/>
        <v>3.3886222571887212E-2</v>
      </c>
      <c r="AI48" s="15">
        <f t="shared" si="23"/>
        <v>1504597.8663955606</v>
      </c>
    </row>
    <row r="49" spans="1:35" ht="15.75" x14ac:dyDescent="0.3">
      <c r="A49" s="17" t="s">
        <v>23</v>
      </c>
      <c r="B49" s="18">
        <v>109500</v>
      </c>
      <c r="C49" s="19">
        <v>3870555.3530596048</v>
      </c>
      <c r="D49" s="20">
        <f t="shared" si="12"/>
        <v>0.1436892768669063</v>
      </c>
      <c r="E49" s="19">
        <f t="shared" si="13"/>
        <v>113957656.35067527</v>
      </c>
      <c r="G49" s="17" t="s">
        <v>23</v>
      </c>
      <c r="H49" s="18">
        <v>109500</v>
      </c>
      <c r="I49" s="19">
        <v>51251.559405110449</v>
      </c>
      <c r="J49" s="20">
        <f t="shared" si="14"/>
        <v>4.0893250821908075E-2</v>
      </c>
      <c r="K49" s="19">
        <f t="shared" si="15"/>
        <v>1820834.9145376086</v>
      </c>
      <c r="M49" s="17" t="s">
        <v>23</v>
      </c>
      <c r="N49" s="18">
        <v>109500</v>
      </c>
      <c r="O49" s="19">
        <v>128866.76085092491</v>
      </c>
      <c r="P49" s="20">
        <f t="shared" si="16"/>
        <v>2.4723195186090983E-2</v>
      </c>
      <c r="Q49" s="19">
        <f t="shared" si="17"/>
        <v>1675133.7850446962</v>
      </c>
      <c r="S49" s="17" t="s">
        <v>23</v>
      </c>
      <c r="T49" s="18">
        <v>109500</v>
      </c>
      <c r="U49" s="19">
        <v>340522.45252476481</v>
      </c>
      <c r="V49" s="20">
        <f t="shared" si="18"/>
        <v>0.11049800787270617</v>
      </c>
      <c r="W49" s="19">
        <f t="shared" si="19"/>
        <v>16064463.896413997</v>
      </c>
      <c r="Y49" s="17" t="s">
        <v>23</v>
      </c>
      <c r="Z49" s="18">
        <v>109500</v>
      </c>
      <c r="AA49" s="19">
        <v>400479.77105511999</v>
      </c>
      <c r="AB49" s="20">
        <f t="shared" si="20"/>
        <v>0.11912214812315533</v>
      </c>
      <c r="AC49" s="19">
        <f t="shared" si="21"/>
        <v>12093895.893149655</v>
      </c>
      <c r="AE49" s="17" t="s">
        <v>23</v>
      </c>
      <c r="AF49" s="18">
        <v>109500</v>
      </c>
      <c r="AG49" s="19">
        <v>98616.190295122971</v>
      </c>
      <c r="AH49" s="20">
        <f t="shared" si="22"/>
        <v>3.8391242183571359E-2</v>
      </c>
      <c r="AI49" s="19">
        <f t="shared" si="23"/>
        <v>1704627.3291493554</v>
      </c>
    </row>
    <row r="50" spans="1:35" ht="15.75" x14ac:dyDescent="0.3">
      <c r="A50" s="13" t="s">
        <v>23</v>
      </c>
      <c r="B50" s="14">
        <v>365000</v>
      </c>
      <c r="C50" s="15">
        <v>2814695.1260723211</v>
      </c>
      <c r="D50" s="16">
        <f t="shared" si="12"/>
        <v>0.1044918546240228</v>
      </c>
      <c r="E50" s="15">
        <f t="shared" si="13"/>
        <v>82870810.6849107</v>
      </c>
      <c r="G50" s="13" t="s">
        <v>23</v>
      </c>
      <c r="H50" s="14">
        <v>365000</v>
      </c>
      <c r="I50" s="15">
        <v>42045.877247093493</v>
      </c>
      <c r="J50" s="16">
        <f t="shared" si="14"/>
        <v>3.3548103204077459E-2</v>
      </c>
      <c r="K50" s="15">
        <f t="shared" si="15"/>
        <v>1493780.9150102928</v>
      </c>
      <c r="M50" s="13" t="s">
        <v>23</v>
      </c>
      <c r="N50" s="14">
        <v>365000</v>
      </c>
      <c r="O50" s="15">
        <v>80367.966963434883</v>
      </c>
      <c r="P50" s="16">
        <f t="shared" si="16"/>
        <v>1.5418661265528748E-2</v>
      </c>
      <c r="Q50" s="15">
        <f t="shared" si="17"/>
        <v>1044699.9350867872</v>
      </c>
      <c r="S50" s="13" t="s">
        <v>23</v>
      </c>
      <c r="T50" s="14">
        <v>365000</v>
      </c>
      <c r="U50" s="15">
        <v>217810.31646647022</v>
      </c>
      <c r="V50" s="16">
        <f t="shared" si="18"/>
        <v>7.0678470348202099E-2</v>
      </c>
      <c r="W50" s="15">
        <f t="shared" si="19"/>
        <v>10275404.570826793</v>
      </c>
      <c r="Y50" s="13" t="s">
        <v>23</v>
      </c>
      <c r="Z50" s="14">
        <v>365000</v>
      </c>
      <c r="AA50" s="15">
        <v>277338.39259542781</v>
      </c>
      <c r="AB50" s="16">
        <f t="shared" si="20"/>
        <v>8.2493917223207994E-2</v>
      </c>
      <c r="AC50" s="15">
        <f t="shared" si="21"/>
        <v>8375208.6613157047</v>
      </c>
      <c r="AE50" s="13" t="s">
        <v>23</v>
      </c>
      <c r="AF50" s="14">
        <v>365000</v>
      </c>
      <c r="AG50" s="15">
        <v>60209.653567761277</v>
      </c>
      <c r="AH50" s="16">
        <f t="shared" si="22"/>
        <v>2.3439593285760604E-2</v>
      </c>
      <c r="AI50" s="15">
        <f t="shared" si="23"/>
        <v>1040752.2400030966</v>
      </c>
    </row>
    <row r="51" spans="1:35" ht="15.75" x14ac:dyDescent="0.3">
      <c r="A51" s="17" t="s">
        <v>23</v>
      </c>
      <c r="B51" s="18">
        <v>1095000</v>
      </c>
      <c r="C51" s="19">
        <v>1269097.6000246622</v>
      </c>
      <c r="D51" s="20">
        <f t="shared" si="12"/>
        <v>4.711357926374081E-2</v>
      </c>
      <c r="E51" s="19">
        <f t="shared" si="13"/>
        <v>37365022.583840579</v>
      </c>
      <c r="G51" s="17" t="s">
        <v>23</v>
      </c>
      <c r="H51" s="18">
        <v>1095000</v>
      </c>
      <c r="I51" s="19">
        <v>16241.0637706092</v>
      </c>
      <c r="J51" s="20">
        <f t="shared" si="14"/>
        <v>1.2958628031909244E-2</v>
      </c>
      <c r="K51" s="19">
        <f t="shared" si="15"/>
        <v>577002.85232312966</v>
      </c>
      <c r="M51" s="17" t="s">
        <v>23</v>
      </c>
      <c r="N51" s="18">
        <v>1095000</v>
      </c>
      <c r="O51" s="19">
        <v>21418.553808951168</v>
      </c>
      <c r="P51" s="20">
        <f t="shared" si="16"/>
        <v>4.1091673518128284E-3</v>
      </c>
      <c r="Q51" s="19">
        <f t="shared" si="17"/>
        <v>278418.91016161401</v>
      </c>
      <c r="S51" s="17" t="s">
        <v>23</v>
      </c>
      <c r="T51" s="18">
        <v>1095000</v>
      </c>
      <c r="U51" s="19">
        <v>50589.208232604964</v>
      </c>
      <c r="V51" s="20">
        <f t="shared" si="18"/>
        <v>1.6415971070670637E-2</v>
      </c>
      <c r="W51" s="19">
        <f t="shared" si="19"/>
        <v>2386593.0225019408</v>
      </c>
      <c r="Y51" s="17" t="s">
        <v>23</v>
      </c>
      <c r="Z51" s="18">
        <v>1095000</v>
      </c>
      <c r="AA51" s="19">
        <v>97406.771647759844</v>
      </c>
      <c r="AB51" s="20">
        <f t="shared" si="20"/>
        <v>2.8973508074708214E-2</v>
      </c>
      <c r="AC51" s="19">
        <f t="shared" si="21"/>
        <v>2941540.2243467406</v>
      </c>
      <c r="AE51" s="17" t="s">
        <v>23</v>
      </c>
      <c r="AF51" s="18">
        <v>1095000</v>
      </c>
      <c r="AG51" s="19">
        <v>9171.4191761350939</v>
      </c>
      <c r="AH51" s="20">
        <f t="shared" si="22"/>
        <v>3.5704297002787985E-3</v>
      </c>
      <c r="AI51" s="19">
        <f t="shared" si="23"/>
        <v>158532.30314350841</v>
      </c>
    </row>
    <row r="52" spans="1:35" ht="15.75" x14ac:dyDescent="0.3">
      <c r="A52" s="13" t="s">
        <v>23</v>
      </c>
      <c r="B52" s="14">
        <v>3650000</v>
      </c>
      <c r="C52" s="15">
        <v>486997.07981781306</v>
      </c>
      <c r="D52" s="16">
        <f t="shared" si="12"/>
        <v>1.807912608199793E-2</v>
      </c>
      <c r="E52" s="15">
        <f t="shared" si="13"/>
        <v>14338264.35831522</v>
      </c>
      <c r="G52" s="13" t="s">
        <v>23</v>
      </c>
      <c r="H52" s="14">
        <v>3650000</v>
      </c>
      <c r="I52" s="15">
        <v>17464.619185678399</v>
      </c>
      <c r="J52" s="16">
        <f t="shared" si="14"/>
        <v>1.3934894101931291E-2</v>
      </c>
      <c r="K52" s="15">
        <f t="shared" si="15"/>
        <v>620472.60125348915</v>
      </c>
      <c r="M52" s="13" t="s">
        <v>23</v>
      </c>
      <c r="N52" s="14">
        <v>3650000</v>
      </c>
      <c r="O52" s="15">
        <v>27723.083165216427</v>
      </c>
      <c r="P52" s="16">
        <f t="shared" si="16"/>
        <v>5.3186965492735862E-3</v>
      </c>
      <c r="Q52" s="15">
        <f t="shared" si="17"/>
        <v>360371.23094434151</v>
      </c>
      <c r="S52" s="13" t="s">
        <v>23</v>
      </c>
      <c r="T52" s="14">
        <v>3650000</v>
      </c>
      <c r="U52" s="15">
        <v>23560.179166209145</v>
      </c>
      <c r="V52" s="16">
        <f t="shared" si="18"/>
        <v>7.645172421635882E-3</v>
      </c>
      <c r="W52" s="15">
        <f t="shared" si="19"/>
        <v>1111473.398603831</v>
      </c>
      <c r="Y52" s="13" t="s">
        <v>23</v>
      </c>
      <c r="Z52" s="14">
        <v>3650000</v>
      </c>
      <c r="AA52" s="15">
        <v>2493.3500425776124</v>
      </c>
      <c r="AB52" s="16">
        <f t="shared" si="20"/>
        <v>7.4164348504365937E-4</v>
      </c>
      <c r="AC52" s="15">
        <f t="shared" si="21"/>
        <v>75295.478122822897</v>
      </c>
      <c r="AE52" s="13" t="s">
        <v>23</v>
      </c>
      <c r="AF52" s="14">
        <v>3650000</v>
      </c>
      <c r="AG52" s="15">
        <v>0</v>
      </c>
      <c r="AH52" s="16">
        <f t="shared" si="22"/>
        <v>0</v>
      </c>
      <c r="AI52" s="15">
        <f t="shared" si="23"/>
        <v>0</v>
      </c>
    </row>
    <row r="53" spans="1:35" ht="15.75" x14ac:dyDescent="0.3">
      <c r="A53" s="17" t="s">
        <v>23</v>
      </c>
      <c r="B53" s="18">
        <v>10950000</v>
      </c>
      <c r="C53" s="19">
        <v>188954.82883859382</v>
      </c>
      <c r="D53" s="20">
        <f t="shared" si="12"/>
        <v>7.0146995042624539E-3</v>
      </c>
      <c r="E53" s="19">
        <f t="shared" si="13"/>
        <v>5563245.4483741736</v>
      </c>
      <c r="G53" s="17" t="s">
        <v>23</v>
      </c>
      <c r="H53" s="18">
        <v>10950000</v>
      </c>
      <c r="I53" s="19">
        <v>42629.885741263963</v>
      </c>
      <c r="J53" s="20">
        <f t="shared" si="14"/>
        <v>3.4014079383367264E-2</v>
      </c>
      <c r="K53" s="19">
        <f t="shared" si="15"/>
        <v>1514529.2213821395</v>
      </c>
      <c r="M53" s="17" t="s">
        <v>23</v>
      </c>
      <c r="N53" s="18">
        <v>10950000</v>
      </c>
      <c r="O53" s="19">
        <v>0</v>
      </c>
      <c r="P53" s="20">
        <f t="shared" si="16"/>
        <v>0</v>
      </c>
      <c r="Q53" s="19">
        <f t="shared" si="17"/>
        <v>0</v>
      </c>
      <c r="S53" s="17" t="s">
        <v>23</v>
      </c>
      <c r="T53" s="18">
        <v>10950000</v>
      </c>
      <c r="U53" s="19">
        <v>0</v>
      </c>
      <c r="V53" s="20">
        <f t="shared" si="18"/>
        <v>0</v>
      </c>
      <c r="W53" s="19">
        <f t="shared" si="19"/>
        <v>0</v>
      </c>
      <c r="Y53" s="17" t="s">
        <v>23</v>
      </c>
      <c r="Z53" s="18">
        <v>10950000</v>
      </c>
      <c r="AA53" s="19">
        <v>0</v>
      </c>
      <c r="AB53" s="20">
        <f t="shared" si="20"/>
        <v>0</v>
      </c>
      <c r="AC53" s="19">
        <f t="shared" si="21"/>
        <v>0</v>
      </c>
      <c r="AE53" s="17" t="s">
        <v>23</v>
      </c>
      <c r="AF53" s="18">
        <v>10950000</v>
      </c>
      <c r="AG53" s="19">
        <v>0</v>
      </c>
      <c r="AH53" s="20">
        <f t="shared" si="22"/>
        <v>0</v>
      </c>
      <c r="AI53" s="19">
        <f t="shared" si="23"/>
        <v>0</v>
      </c>
    </row>
    <row r="54" spans="1:35" ht="15.75" x14ac:dyDescent="0.3">
      <c r="A54" s="13" t="s">
        <v>24</v>
      </c>
      <c r="B54" s="14">
        <v>0</v>
      </c>
      <c r="C54" s="15">
        <v>2507183.978127752</v>
      </c>
      <c r="D54" s="16">
        <f t="shared" si="12"/>
        <v>9.3075907700091304E-2</v>
      </c>
      <c r="E54" s="15">
        <f t="shared" si="13"/>
        <v>73817006.637445554</v>
      </c>
      <c r="G54" s="13" t="s">
        <v>24</v>
      </c>
      <c r="H54" s="14">
        <v>0</v>
      </c>
      <c r="I54" s="15">
        <v>81266.328901173212</v>
      </c>
      <c r="J54" s="16">
        <f t="shared" si="14"/>
        <v>6.4841819638369533E-2</v>
      </c>
      <c r="K54" s="15">
        <f t="shared" si="15"/>
        <v>2887181.7903124741</v>
      </c>
      <c r="M54" s="13" t="s">
        <v>24</v>
      </c>
      <c r="N54" s="14">
        <v>0</v>
      </c>
      <c r="O54" s="15">
        <v>219381.19706008182</v>
      </c>
      <c r="P54" s="16">
        <f t="shared" si="16"/>
        <v>4.2088465010376372E-2</v>
      </c>
      <c r="Q54" s="15">
        <f t="shared" si="17"/>
        <v>2851727.2613378773</v>
      </c>
      <c r="S54" s="13" t="s">
        <v>24</v>
      </c>
      <c r="T54" s="14">
        <v>0</v>
      </c>
      <c r="U54" s="15">
        <v>464616.37936099619</v>
      </c>
      <c r="V54" s="16">
        <f t="shared" si="18"/>
        <v>0.15076593030436342</v>
      </c>
      <c r="W54" s="15">
        <f t="shared" si="19"/>
        <v>21918710.489096161</v>
      </c>
      <c r="Y54" s="13" t="s">
        <v>24</v>
      </c>
      <c r="Z54" s="14">
        <v>0</v>
      </c>
      <c r="AA54" s="15">
        <v>394127.16153286718</v>
      </c>
      <c r="AB54" s="16">
        <f t="shared" si="20"/>
        <v>0.11723257330022574</v>
      </c>
      <c r="AC54" s="15">
        <f t="shared" si="21"/>
        <v>11902056.49509581</v>
      </c>
      <c r="AE54" s="13" t="s">
        <v>24</v>
      </c>
      <c r="AF54" s="14">
        <v>0</v>
      </c>
      <c r="AG54" s="15">
        <v>126153.27842506357</v>
      </c>
      <c r="AH54" s="16">
        <f t="shared" si="22"/>
        <v>4.9111419228163394E-2</v>
      </c>
      <c r="AI54" s="15">
        <f t="shared" si="23"/>
        <v>2180618.8762879646</v>
      </c>
    </row>
    <row r="55" spans="1:35" x14ac:dyDescent="0.25">
      <c r="A55" s="17">
        <v>303</v>
      </c>
      <c r="B55" s="18">
        <v>0</v>
      </c>
      <c r="C55" s="19">
        <v>23209.897077048568</v>
      </c>
      <c r="D55" s="20">
        <f t="shared" si="12"/>
        <v>8.6163690296281708E-4</v>
      </c>
      <c r="E55" s="19">
        <f t="shared" si="13"/>
        <v>683350.38096020545</v>
      </c>
      <c r="G55" s="17">
        <v>303</v>
      </c>
      <c r="H55" s="18">
        <v>0</v>
      </c>
      <c r="I55" s="19">
        <v>0</v>
      </c>
      <c r="J55" s="20">
        <f t="shared" si="14"/>
        <v>0</v>
      </c>
      <c r="K55" s="19">
        <f t="shared" si="15"/>
        <v>0</v>
      </c>
      <c r="M55" s="17">
        <v>303</v>
      </c>
      <c r="N55" s="18">
        <v>0</v>
      </c>
      <c r="O55" s="19">
        <v>6361.3256272118369</v>
      </c>
      <c r="P55" s="20">
        <f t="shared" si="16"/>
        <v>1.2204256092521481E-3</v>
      </c>
      <c r="Q55" s="19">
        <f t="shared" si="17"/>
        <v>82690.613199631058</v>
      </c>
      <c r="S55" s="17">
        <v>303</v>
      </c>
      <c r="T55" s="18">
        <v>0</v>
      </c>
      <c r="U55" s="19">
        <v>9758.545517441853</v>
      </c>
      <c r="V55" s="20">
        <f t="shared" si="18"/>
        <v>3.1666042324596231E-3</v>
      </c>
      <c r="W55" s="19">
        <f t="shared" si="19"/>
        <v>460368.47492473741</v>
      </c>
      <c r="Y55" s="17">
        <v>303</v>
      </c>
      <c r="Z55" s="18">
        <v>0</v>
      </c>
      <c r="AA55" s="19">
        <v>6640.3440599101432</v>
      </c>
      <c r="AB55" s="20">
        <f t="shared" si="20"/>
        <v>1.9751610589700918E-3</v>
      </c>
      <c r="AC55" s="19">
        <f t="shared" si="21"/>
        <v>200528.55489720817</v>
      </c>
      <c r="AE55" s="17">
        <v>303</v>
      </c>
      <c r="AF55" s="18">
        <v>0</v>
      </c>
      <c r="AG55" s="19">
        <v>4157.731289363307</v>
      </c>
      <c r="AH55" s="20">
        <f t="shared" si="22"/>
        <v>1.6186030750779579E-3</v>
      </c>
      <c r="AI55" s="19">
        <f t="shared" si="23"/>
        <v>71868.344963419091</v>
      </c>
    </row>
    <row r="56" spans="1:35" x14ac:dyDescent="0.25">
      <c r="A56" s="13">
        <v>304</v>
      </c>
      <c r="B56" s="14">
        <v>0</v>
      </c>
      <c r="C56" s="15">
        <v>112164.23419646792</v>
      </c>
      <c r="D56" s="16">
        <f t="shared" si="12"/>
        <v>4.1639496743744427E-3</v>
      </c>
      <c r="E56" s="15">
        <f t="shared" si="13"/>
        <v>3302361.5707481951</v>
      </c>
      <c r="G56" s="13">
        <v>304</v>
      </c>
      <c r="H56" s="14">
        <v>0</v>
      </c>
      <c r="I56" s="15">
        <v>0</v>
      </c>
      <c r="J56" s="16">
        <f t="shared" si="14"/>
        <v>0</v>
      </c>
      <c r="K56" s="15">
        <f t="shared" si="15"/>
        <v>0</v>
      </c>
      <c r="M56" s="13">
        <v>304</v>
      </c>
      <c r="N56" s="14">
        <v>0</v>
      </c>
      <c r="O56" s="15">
        <v>12886.135103623472</v>
      </c>
      <c r="P56" s="16">
        <f t="shared" si="16"/>
        <v>2.4722157308645918E-3</v>
      </c>
      <c r="Q56" s="15">
        <f t="shared" si="17"/>
        <v>167506.34630834821</v>
      </c>
      <c r="S56" s="13">
        <v>304</v>
      </c>
      <c r="T56" s="14">
        <v>0</v>
      </c>
      <c r="U56" s="15">
        <v>51249.465157419327</v>
      </c>
      <c r="V56" s="16">
        <f t="shared" si="18"/>
        <v>1.6630221480108294E-2</v>
      </c>
      <c r="W56" s="15">
        <f t="shared" si="19"/>
        <v>2417741.2579630557</v>
      </c>
      <c r="Y56" s="13">
        <v>304</v>
      </c>
      <c r="Z56" s="14">
        <v>0</v>
      </c>
      <c r="AA56" s="15">
        <v>33705.837792496801</v>
      </c>
      <c r="AB56" s="16">
        <f t="shared" si="20"/>
        <v>1.002575433848875E-2</v>
      </c>
      <c r="AC56" s="15">
        <f t="shared" si="21"/>
        <v>1017866.3760715661</v>
      </c>
      <c r="AE56" s="13">
        <v>304</v>
      </c>
      <c r="AF56" s="14">
        <v>0</v>
      </c>
      <c r="AG56" s="15">
        <v>0</v>
      </c>
      <c r="AH56" s="16">
        <f t="shared" si="22"/>
        <v>0</v>
      </c>
      <c r="AI56" s="15">
        <f t="shared" si="23"/>
        <v>0</v>
      </c>
    </row>
    <row r="57" spans="1:35" x14ac:dyDescent="0.25">
      <c r="A57" s="17">
        <v>305</v>
      </c>
      <c r="B57" s="18">
        <v>0</v>
      </c>
      <c r="C57" s="19">
        <v>222805.77635337779</v>
      </c>
      <c r="D57" s="20">
        <f t="shared" si="12"/>
        <v>8.2713714094488737E-3</v>
      </c>
      <c r="E57" s="19">
        <f t="shared" si="13"/>
        <v>6559891.7412595488</v>
      </c>
      <c r="G57" s="17">
        <v>305</v>
      </c>
      <c r="H57" s="18">
        <v>0</v>
      </c>
      <c r="I57" s="19">
        <v>0</v>
      </c>
      <c r="J57" s="20">
        <f t="shared" si="14"/>
        <v>0</v>
      </c>
      <c r="K57" s="19">
        <f t="shared" si="15"/>
        <v>0</v>
      </c>
      <c r="M57" s="17">
        <v>305</v>
      </c>
      <c r="N57" s="18">
        <v>0</v>
      </c>
      <c r="O57" s="19">
        <v>7173.3119969692707</v>
      </c>
      <c r="P57" s="20">
        <f t="shared" si="16"/>
        <v>1.3762058692307583E-3</v>
      </c>
      <c r="Q57" s="19">
        <f t="shared" si="17"/>
        <v>93245.591007678522</v>
      </c>
      <c r="S57" s="17">
        <v>305</v>
      </c>
      <c r="T57" s="18">
        <v>0</v>
      </c>
      <c r="U57" s="19">
        <v>85377.086509395042</v>
      </c>
      <c r="V57" s="20">
        <f t="shared" si="18"/>
        <v>2.7704481473443378E-2</v>
      </c>
      <c r="W57" s="19">
        <f t="shared" si="19"/>
        <v>4027743.5853115879</v>
      </c>
      <c r="Y57" s="17">
        <v>305</v>
      </c>
      <c r="Z57" s="18">
        <v>0</v>
      </c>
      <c r="AA57" s="19">
        <v>15307.476862924086</v>
      </c>
      <c r="AB57" s="20">
        <f t="shared" si="20"/>
        <v>4.5531875965990915E-3</v>
      </c>
      <c r="AC57" s="19">
        <f t="shared" si="21"/>
        <v>462263.12774614792</v>
      </c>
      <c r="AE57" s="17">
        <v>305</v>
      </c>
      <c r="AF57" s="18">
        <v>0</v>
      </c>
      <c r="AG57" s="19">
        <v>5319.4186224624145</v>
      </c>
      <c r="AH57" s="20">
        <f t="shared" si="22"/>
        <v>2.0708474744319306E-3</v>
      </c>
      <c r="AI57" s="19">
        <f t="shared" si="23"/>
        <v>91948.658043869742</v>
      </c>
    </row>
    <row r="58" spans="1:35" x14ac:dyDescent="0.25">
      <c r="A58" s="13">
        <v>406</v>
      </c>
      <c r="B58" s="14">
        <v>0</v>
      </c>
      <c r="C58" s="15">
        <v>975744</v>
      </c>
      <c r="D58" s="16">
        <f t="shared" si="12"/>
        <v>3.6223212686105601E-2</v>
      </c>
      <c r="E58" s="15">
        <f t="shared" si="13"/>
        <v>28728047.86277939</v>
      </c>
      <c r="G58" s="13">
        <v>406</v>
      </c>
      <c r="H58" s="14">
        <v>0</v>
      </c>
      <c r="I58" s="15">
        <v>0</v>
      </c>
      <c r="J58" s="16">
        <f t="shared" si="14"/>
        <v>0</v>
      </c>
      <c r="K58" s="15">
        <f t="shared" si="15"/>
        <v>0</v>
      </c>
      <c r="M58" s="13">
        <v>406</v>
      </c>
      <c r="N58" s="14">
        <v>0</v>
      </c>
      <c r="O58" s="15">
        <v>100800</v>
      </c>
      <c r="P58" s="16">
        <f t="shared" si="16"/>
        <v>1.9338563787141893E-2</v>
      </c>
      <c r="Q58" s="15">
        <f t="shared" si="17"/>
        <v>1310295.1018365221</v>
      </c>
      <c r="S58" s="13">
        <v>406</v>
      </c>
      <c r="T58" s="14">
        <v>0</v>
      </c>
      <c r="U58" s="15">
        <v>428832</v>
      </c>
      <c r="V58" s="16">
        <f t="shared" si="18"/>
        <v>0.13915405977120468</v>
      </c>
      <c r="W58" s="15">
        <f t="shared" si="19"/>
        <v>20230549.059392788</v>
      </c>
      <c r="Y58" s="13">
        <v>406</v>
      </c>
      <c r="Z58" s="14">
        <v>0</v>
      </c>
      <c r="AA58" s="15">
        <v>161330</v>
      </c>
      <c r="AB58" s="16">
        <f t="shared" si="20"/>
        <v>4.7987382998337727E-2</v>
      </c>
      <c r="AC58" s="15">
        <f t="shared" si="21"/>
        <v>4871927.0371668618</v>
      </c>
      <c r="AE58" s="13">
        <v>406</v>
      </c>
      <c r="AF58" s="14">
        <v>0</v>
      </c>
      <c r="AG58" s="15">
        <v>57720</v>
      </c>
      <c r="AH58" s="16">
        <f t="shared" si="22"/>
        <v>2.2470372179296479E-2</v>
      </c>
      <c r="AI58" s="15">
        <f t="shared" si="23"/>
        <v>997717.40465791128</v>
      </c>
    </row>
    <row r="59" spans="1:35" x14ac:dyDescent="0.25">
      <c r="A59" s="17">
        <v>407</v>
      </c>
      <c r="B59" s="18">
        <v>0</v>
      </c>
      <c r="C59" s="19">
        <v>1740432</v>
      </c>
      <c r="D59" s="20">
        <f t="shared" si="12"/>
        <v>6.4611248956390352E-2</v>
      </c>
      <c r="E59" s="19">
        <f t="shared" si="13"/>
        <v>51242143.223953061</v>
      </c>
      <c r="G59" s="17">
        <v>407</v>
      </c>
      <c r="H59" s="18">
        <v>0</v>
      </c>
      <c r="I59" s="19">
        <v>680400</v>
      </c>
      <c r="J59" s="20">
        <f t="shared" si="14"/>
        <v>0.54288626887032554</v>
      </c>
      <c r="K59" s="19">
        <f t="shared" si="15"/>
        <v>24172846.450558044</v>
      </c>
      <c r="M59" s="17">
        <v>407</v>
      </c>
      <c r="N59" s="18">
        <v>0</v>
      </c>
      <c r="O59" s="19">
        <v>600000</v>
      </c>
      <c r="P59" s="20">
        <f t="shared" si="16"/>
        <v>0.11511049873298747</v>
      </c>
      <c r="Q59" s="19">
        <f t="shared" si="17"/>
        <v>7799375.6061697751</v>
      </c>
      <c r="S59" s="17">
        <v>407</v>
      </c>
      <c r="T59" s="18">
        <v>0</v>
      </c>
      <c r="U59" s="19">
        <v>38784</v>
      </c>
      <c r="V59" s="20">
        <f t="shared" si="18"/>
        <v>1.2585233970800691E-2</v>
      </c>
      <c r="W59" s="19">
        <f t="shared" si="19"/>
        <v>1829671.3275116826</v>
      </c>
      <c r="Y59" s="17">
        <v>407</v>
      </c>
      <c r="Z59" s="18">
        <v>0</v>
      </c>
      <c r="AA59" s="19">
        <v>65400</v>
      </c>
      <c r="AB59" s="20">
        <f t="shared" si="20"/>
        <v>1.9453138586073809E-2</v>
      </c>
      <c r="AC59" s="19">
        <f t="shared" si="21"/>
        <v>1974983.1291806409</v>
      </c>
      <c r="AE59" s="17">
        <v>407</v>
      </c>
      <c r="AF59" s="18">
        <v>0</v>
      </c>
      <c r="AG59" s="19">
        <v>278435</v>
      </c>
      <c r="AH59" s="20">
        <f t="shared" si="22"/>
        <v>0.10839463059151794</v>
      </c>
      <c r="AI59" s="19">
        <f t="shared" si="23"/>
        <v>4812880.2073098682</v>
      </c>
    </row>
    <row r="60" spans="1:35" x14ac:dyDescent="0.25">
      <c r="A60" s="13">
        <v>408</v>
      </c>
      <c r="B60" s="14">
        <v>0</v>
      </c>
      <c r="C60" s="15">
        <v>1280400</v>
      </c>
      <c r="D60" s="16">
        <f t="shared" si="12"/>
        <v>4.753316599773056E-2</v>
      </c>
      <c r="E60" s="15">
        <f t="shared" si="13"/>
        <v>37697790.079675332</v>
      </c>
      <c r="G60" s="13">
        <v>408</v>
      </c>
      <c r="H60" s="14">
        <v>0</v>
      </c>
      <c r="I60" s="15">
        <v>0</v>
      </c>
      <c r="J60" s="16">
        <f t="shared" si="14"/>
        <v>0</v>
      </c>
      <c r="K60" s="15">
        <f t="shared" si="15"/>
        <v>0</v>
      </c>
      <c r="M60" s="13">
        <v>408</v>
      </c>
      <c r="N60" s="14">
        <v>0</v>
      </c>
      <c r="O60" s="15">
        <v>180000</v>
      </c>
      <c r="P60" s="16">
        <f t="shared" si="16"/>
        <v>3.4533149619896238E-2</v>
      </c>
      <c r="Q60" s="15">
        <f t="shared" si="17"/>
        <v>2339812.6818509325</v>
      </c>
      <c r="S60" s="13">
        <v>408</v>
      </c>
      <c r="T60" s="14">
        <v>0</v>
      </c>
      <c r="U60" s="15">
        <v>46224</v>
      </c>
      <c r="V60" s="16">
        <f t="shared" si="18"/>
        <v>1.4999480586486468E-2</v>
      </c>
      <c r="W60" s="15">
        <f t="shared" si="19"/>
        <v>2180660.2579130577</v>
      </c>
      <c r="Y60" s="13">
        <v>408</v>
      </c>
      <c r="Z60" s="14">
        <v>0</v>
      </c>
      <c r="AA60" s="15">
        <v>0</v>
      </c>
      <c r="AB60" s="16">
        <f t="shared" si="20"/>
        <v>0</v>
      </c>
      <c r="AC60" s="15">
        <f t="shared" si="21"/>
        <v>0</v>
      </c>
      <c r="AE60" s="13">
        <v>408</v>
      </c>
      <c r="AF60" s="14">
        <v>0</v>
      </c>
      <c r="AG60" s="15">
        <v>596914</v>
      </c>
      <c r="AH60" s="16">
        <f t="shared" si="22"/>
        <v>0.23237837385711327</v>
      </c>
      <c r="AI60" s="15">
        <f t="shared" si="23"/>
        <v>10317939.828204652</v>
      </c>
    </row>
    <row r="61" spans="1:35" x14ac:dyDescent="0.25">
      <c r="A61" s="17">
        <v>409</v>
      </c>
      <c r="B61" s="18">
        <v>0</v>
      </c>
      <c r="C61" s="19">
        <v>1908960</v>
      </c>
      <c r="D61" s="20">
        <f t="shared" si="12"/>
        <v>7.0867629305707391E-2</v>
      </c>
      <c r="E61" s="19">
        <f t="shared" si="13"/>
        <v>56203977.936970495</v>
      </c>
      <c r="G61" s="17">
        <v>409</v>
      </c>
      <c r="H61" s="18">
        <v>0</v>
      </c>
      <c r="I61" s="19">
        <v>0</v>
      </c>
      <c r="J61" s="20">
        <f t="shared" si="14"/>
        <v>0</v>
      </c>
      <c r="K61" s="19">
        <f t="shared" si="15"/>
        <v>0</v>
      </c>
      <c r="M61" s="17">
        <v>409</v>
      </c>
      <c r="N61" s="18">
        <v>0</v>
      </c>
      <c r="O61" s="19">
        <v>0</v>
      </c>
      <c r="P61" s="20">
        <f t="shared" si="16"/>
        <v>0</v>
      </c>
      <c r="Q61" s="19">
        <f t="shared" si="17"/>
        <v>0</v>
      </c>
      <c r="S61" s="17">
        <v>409</v>
      </c>
      <c r="T61" s="18">
        <v>0</v>
      </c>
      <c r="U61" s="19">
        <v>0</v>
      </c>
      <c r="V61" s="20">
        <f t="shared" si="18"/>
        <v>0</v>
      </c>
      <c r="W61" s="19">
        <f t="shared" si="19"/>
        <v>0</v>
      </c>
      <c r="Y61" s="17">
        <v>409</v>
      </c>
      <c r="Z61" s="18">
        <v>0</v>
      </c>
      <c r="AA61" s="19">
        <v>0</v>
      </c>
      <c r="AB61" s="20">
        <f t="shared" si="20"/>
        <v>0</v>
      </c>
      <c r="AC61" s="19">
        <f t="shared" si="21"/>
        <v>0</v>
      </c>
      <c r="AE61" s="17">
        <v>409</v>
      </c>
      <c r="AF61" s="18">
        <v>0</v>
      </c>
      <c r="AG61" s="19">
        <v>1082421</v>
      </c>
      <c r="AH61" s="20">
        <f t="shared" si="22"/>
        <v>0.42138604859123829</v>
      </c>
      <c r="AI61" s="19">
        <f t="shared" si="23"/>
        <v>18710157.152931757</v>
      </c>
    </row>
    <row r="62" spans="1:35" x14ac:dyDescent="0.25">
      <c r="A62" s="13">
        <v>410</v>
      </c>
      <c r="B62" s="14">
        <v>0</v>
      </c>
      <c r="C62" s="15">
        <v>0</v>
      </c>
      <c r="D62" s="16">
        <f t="shared" si="12"/>
        <v>0</v>
      </c>
      <c r="E62" s="15">
        <f t="shared" si="13"/>
        <v>0</v>
      </c>
      <c r="G62" s="13">
        <v>410</v>
      </c>
      <c r="H62" s="14">
        <v>0</v>
      </c>
      <c r="I62" s="15">
        <v>0</v>
      </c>
      <c r="J62" s="16">
        <f t="shared" si="14"/>
        <v>0</v>
      </c>
      <c r="K62" s="15">
        <f t="shared" si="15"/>
        <v>0</v>
      </c>
      <c r="M62" s="13">
        <v>410</v>
      </c>
      <c r="N62" s="14">
        <v>0</v>
      </c>
      <c r="O62" s="15">
        <v>3048000</v>
      </c>
      <c r="P62" s="16">
        <f t="shared" si="16"/>
        <v>0.58476133356357629</v>
      </c>
      <c r="Q62" s="15">
        <f t="shared" si="17"/>
        <v>39620828.079342447</v>
      </c>
      <c r="S62" s="13">
        <v>410</v>
      </c>
      <c r="T62" s="14">
        <v>0</v>
      </c>
      <c r="U62" s="15">
        <v>0</v>
      </c>
      <c r="V62" s="16">
        <f t="shared" si="18"/>
        <v>0</v>
      </c>
      <c r="W62" s="15">
        <f t="shared" si="19"/>
        <v>0</v>
      </c>
      <c r="Y62" s="13">
        <v>410</v>
      </c>
      <c r="Z62" s="14">
        <v>0</v>
      </c>
      <c r="AA62" s="15">
        <v>0</v>
      </c>
      <c r="AB62" s="16">
        <f t="shared" si="20"/>
        <v>0</v>
      </c>
      <c r="AC62" s="15">
        <f t="shared" si="21"/>
        <v>0</v>
      </c>
      <c r="AE62" s="13">
        <v>410</v>
      </c>
      <c r="AF62" s="14">
        <v>0</v>
      </c>
      <c r="AG62" s="15">
        <v>0</v>
      </c>
      <c r="AH62" s="16">
        <f t="shared" si="22"/>
        <v>0</v>
      </c>
      <c r="AI62" s="15">
        <f t="shared" si="23"/>
        <v>0</v>
      </c>
    </row>
    <row r="63" spans="1:35" x14ac:dyDescent="0.25">
      <c r="A63" s="17">
        <v>505</v>
      </c>
      <c r="B63" s="18">
        <v>0</v>
      </c>
      <c r="C63" s="19">
        <v>726727</v>
      </c>
      <c r="D63" s="20">
        <f t="shared" si="12"/>
        <v>2.6978784072190516E-2</v>
      </c>
      <c r="E63" s="19">
        <f t="shared" si="13"/>
        <v>21396440.089997042</v>
      </c>
      <c r="G63" s="17">
        <v>505</v>
      </c>
      <c r="H63" s="18">
        <v>0</v>
      </c>
      <c r="I63" s="19">
        <v>0</v>
      </c>
      <c r="J63" s="20">
        <f t="shared" si="14"/>
        <v>0</v>
      </c>
      <c r="K63" s="19">
        <f t="shared" si="15"/>
        <v>0</v>
      </c>
      <c r="M63" s="17">
        <v>505</v>
      </c>
      <c r="N63" s="18">
        <v>0</v>
      </c>
      <c r="O63" s="19">
        <v>0</v>
      </c>
      <c r="P63" s="20">
        <f t="shared" si="16"/>
        <v>0</v>
      </c>
      <c r="Q63" s="19">
        <f t="shared" si="17"/>
        <v>0</v>
      </c>
      <c r="S63" s="17">
        <v>505</v>
      </c>
      <c r="T63" s="18">
        <v>0</v>
      </c>
      <c r="U63" s="19">
        <v>157472.99999999997</v>
      </c>
      <c r="V63" s="20">
        <f t="shared" si="18"/>
        <v>5.1099281896758893E-2</v>
      </c>
      <c r="W63" s="19">
        <f t="shared" si="19"/>
        <v>7428935.4619752252</v>
      </c>
      <c r="Y63" s="17">
        <v>505</v>
      </c>
      <c r="Z63" s="18">
        <v>0</v>
      </c>
      <c r="AA63" s="19">
        <v>405704</v>
      </c>
      <c r="AB63" s="20">
        <f t="shared" si="20"/>
        <v>0.12067608772055792</v>
      </c>
      <c r="AC63" s="19">
        <f t="shared" si="21"/>
        <v>12251659.86913001</v>
      </c>
      <c r="AE63" s="17">
        <v>505</v>
      </c>
      <c r="AF63" s="18">
        <v>0</v>
      </c>
      <c r="AG63" s="19">
        <v>0</v>
      </c>
      <c r="AH63" s="20">
        <f t="shared" si="22"/>
        <v>0</v>
      </c>
      <c r="AI63" s="19">
        <f t="shared" si="23"/>
        <v>0</v>
      </c>
    </row>
    <row r="64" spans="1:35" x14ac:dyDescent="0.25">
      <c r="A64" s="13">
        <v>506</v>
      </c>
      <c r="B64" s="14">
        <v>0</v>
      </c>
      <c r="C64" s="15">
        <v>287565</v>
      </c>
      <c r="D64" s="16">
        <f t="shared" si="12"/>
        <v>1.0675472414977655E-2</v>
      </c>
      <c r="E64" s="15">
        <f t="shared" si="13"/>
        <v>8466545.6140751615</v>
      </c>
      <c r="G64" s="13">
        <v>506</v>
      </c>
      <c r="H64" s="14">
        <v>0</v>
      </c>
      <c r="I64" s="15">
        <v>0</v>
      </c>
      <c r="J64" s="16">
        <f t="shared" si="14"/>
        <v>0</v>
      </c>
      <c r="K64" s="15">
        <f t="shared" si="15"/>
        <v>0</v>
      </c>
      <c r="M64" s="13">
        <v>506</v>
      </c>
      <c r="N64" s="14">
        <v>0</v>
      </c>
      <c r="O64" s="15">
        <v>53143</v>
      </c>
      <c r="P64" s="16">
        <f t="shared" si="16"/>
        <v>1.0195528723611921E-2</v>
      </c>
      <c r="Q64" s="15">
        <f t="shared" si="17"/>
        <v>690803.69639780046</v>
      </c>
      <c r="S64" s="13">
        <v>506</v>
      </c>
      <c r="T64" s="14">
        <v>0</v>
      </c>
      <c r="U64" s="15">
        <v>142421</v>
      </c>
      <c r="V64" s="16">
        <f t="shared" si="18"/>
        <v>4.621497543717526E-2</v>
      </c>
      <c r="W64" s="15">
        <f t="shared" si="19"/>
        <v>6718843.3409535214</v>
      </c>
      <c r="Y64" s="13">
        <v>506</v>
      </c>
      <c r="Z64" s="14">
        <v>0</v>
      </c>
      <c r="AA64" s="15">
        <v>167986</v>
      </c>
      <c r="AB64" s="16">
        <f t="shared" si="20"/>
        <v>4.9967200894804199E-2</v>
      </c>
      <c r="AC64" s="15">
        <f t="shared" si="21"/>
        <v>5072928.3782651238</v>
      </c>
      <c r="AE64" s="13">
        <v>506</v>
      </c>
      <c r="AF64" s="14">
        <v>0</v>
      </c>
      <c r="AG64" s="15">
        <v>33103</v>
      </c>
      <c r="AH64" s="16">
        <f t="shared" si="22"/>
        <v>1.2886984238587168E-2</v>
      </c>
      <c r="AI64" s="15">
        <f t="shared" si="23"/>
        <v>572200.95714467845</v>
      </c>
    </row>
    <row r="65" spans="1:35" x14ac:dyDescent="0.25">
      <c r="A65" s="17">
        <v>507</v>
      </c>
      <c r="B65" s="18">
        <v>0</v>
      </c>
      <c r="C65" s="19">
        <v>581828</v>
      </c>
      <c r="D65" s="20">
        <f t="shared" si="12"/>
        <v>2.1599599270640094E-2</v>
      </c>
      <c r="E65" s="19">
        <f t="shared" si="13"/>
        <v>17130295.069101326</v>
      </c>
      <c r="G65" s="17">
        <v>507</v>
      </c>
      <c r="H65" s="18">
        <v>0</v>
      </c>
      <c r="I65" s="19">
        <v>217705</v>
      </c>
      <c r="J65" s="20">
        <f t="shared" si="14"/>
        <v>0.17370525450384219</v>
      </c>
      <c r="K65" s="19">
        <f t="shared" si="15"/>
        <v>7734493.7338605812</v>
      </c>
      <c r="M65" s="17">
        <v>507</v>
      </c>
      <c r="N65" s="18">
        <v>0</v>
      </c>
      <c r="O65" s="19">
        <v>115100</v>
      </c>
      <c r="P65" s="20">
        <f t="shared" si="16"/>
        <v>2.208203067361143E-2</v>
      </c>
      <c r="Q65" s="19">
        <f t="shared" si="17"/>
        <v>1496180.2204502351</v>
      </c>
      <c r="S65" s="17">
        <v>507</v>
      </c>
      <c r="T65" s="18">
        <v>0</v>
      </c>
      <c r="U65" s="19">
        <v>170750</v>
      </c>
      <c r="V65" s="20">
        <f t="shared" si="18"/>
        <v>5.5407608821014288E-2</v>
      </c>
      <c r="W65" s="19">
        <f t="shared" si="19"/>
        <v>8055290.3045745632</v>
      </c>
      <c r="Y65" s="17">
        <v>507</v>
      </c>
      <c r="Z65" s="18">
        <v>0</v>
      </c>
      <c r="AA65" s="19">
        <v>0</v>
      </c>
      <c r="AB65" s="20">
        <f t="shared" si="20"/>
        <v>0</v>
      </c>
      <c r="AC65" s="19">
        <f t="shared" si="21"/>
        <v>0</v>
      </c>
      <c r="AE65" s="17">
        <v>507</v>
      </c>
      <c r="AF65" s="18">
        <v>0</v>
      </c>
      <c r="AG65" s="19">
        <v>0</v>
      </c>
      <c r="AH65" s="20">
        <f t="shared" si="22"/>
        <v>0</v>
      </c>
      <c r="AI65" s="19">
        <f t="shared" si="23"/>
        <v>0</v>
      </c>
    </row>
    <row r="66" spans="1:35" x14ac:dyDescent="0.25">
      <c r="A66" s="13">
        <v>508</v>
      </c>
      <c r="B66" s="14">
        <v>0</v>
      </c>
      <c r="C66" s="15">
        <v>256610</v>
      </c>
      <c r="D66" s="16">
        <f t="shared" si="12"/>
        <v>9.5263087524817547E-3</v>
      </c>
      <c r="E66" s="15">
        <f t="shared" si="13"/>
        <v>7555162.3807759183</v>
      </c>
      <c r="G66" s="13">
        <v>508</v>
      </c>
      <c r="H66" s="14">
        <v>0</v>
      </c>
      <c r="I66" s="15">
        <v>0</v>
      </c>
      <c r="J66" s="16">
        <f t="shared" si="14"/>
        <v>0</v>
      </c>
      <c r="K66" s="15">
        <f t="shared" si="15"/>
        <v>0</v>
      </c>
      <c r="M66" s="13">
        <v>508</v>
      </c>
      <c r="N66" s="14">
        <v>0</v>
      </c>
      <c r="O66" s="15">
        <v>0</v>
      </c>
      <c r="P66" s="16">
        <f t="shared" si="16"/>
        <v>0</v>
      </c>
      <c r="Q66" s="15">
        <f t="shared" si="17"/>
        <v>0</v>
      </c>
      <c r="S66" s="13">
        <v>508</v>
      </c>
      <c r="T66" s="14">
        <v>0</v>
      </c>
      <c r="U66" s="15">
        <v>0</v>
      </c>
      <c r="V66" s="16">
        <f t="shared" si="18"/>
        <v>0</v>
      </c>
      <c r="W66" s="15">
        <f t="shared" si="19"/>
        <v>0</v>
      </c>
      <c r="Y66" s="13">
        <v>508</v>
      </c>
      <c r="Z66" s="14">
        <v>0</v>
      </c>
      <c r="AA66" s="15">
        <v>681906</v>
      </c>
      <c r="AB66" s="16">
        <f t="shared" si="20"/>
        <v>0.20283198655466736</v>
      </c>
      <c r="AC66" s="15">
        <f t="shared" si="21"/>
        <v>20592551.157294404</v>
      </c>
      <c r="AE66" s="13">
        <v>508</v>
      </c>
      <c r="AF66" s="14">
        <v>0</v>
      </c>
      <c r="AG66" s="15">
        <v>0</v>
      </c>
      <c r="AH66" s="16">
        <f t="shared" si="22"/>
        <v>0</v>
      </c>
      <c r="AI66" s="15">
        <f t="shared" si="23"/>
        <v>0</v>
      </c>
    </row>
    <row r="67" spans="1:35" x14ac:dyDescent="0.25">
      <c r="A67" s="17">
        <v>509</v>
      </c>
      <c r="B67" s="18">
        <v>0</v>
      </c>
      <c r="C67" s="19">
        <v>317139</v>
      </c>
      <c r="D67" s="20">
        <f t="shared" si="12"/>
        <v>1.1773368268786531E-2</v>
      </c>
      <c r="E67" s="19">
        <f t="shared" si="13"/>
        <v>9337269.1721947473</v>
      </c>
      <c r="G67" s="17">
        <v>509</v>
      </c>
      <c r="H67" s="18">
        <v>0</v>
      </c>
      <c r="I67" s="19">
        <v>0</v>
      </c>
      <c r="J67" s="20">
        <f t="shared" si="14"/>
        <v>0</v>
      </c>
      <c r="K67" s="19">
        <f t="shared" si="15"/>
        <v>0</v>
      </c>
      <c r="M67" s="17">
        <v>509</v>
      </c>
      <c r="N67" s="18">
        <v>0</v>
      </c>
      <c r="O67" s="19">
        <v>330502</v>
      </c>
      <c r="P67" s="20">
        <f t="shared" si="16"/>
        <v>6.3407083420416371E-2</v>
      </c>
      <c r="Q67" s="19">
        <f t="shared" si="17"/>
        <v>4296182.0609838711</v>
      </c>
      <c r="S67" s="17">
        <v>509</v>
      </c>
      <c r="T67" s="18">
        <v>0</v>
      </c>
      <c r="U67" s="19">
        <v>0</v>
      </c>
      <c r="V67" s="20">
        <f t="shared" si="18"/>
        <v>0</v>
      </c>
      <c r="W67" s="19">
        <f t="shared" si="19"/>
        <v>0</v>
      </c>
      <c r="Y67" s="17">
        <v>509</v>
      </c>
      <c r="Z67" s="18">
        <v>0</v>
      </c>
      <c r="AA67" s="19">
        <v>0</v>
      </c>
      <c r="AB67" s="20">
        <f t="shared" si="20"/>
        <v>0</v>
      </c>
      <c r="AC67" s="19">
        <f t="shared" si="21"/>
        <v>0</v>
      </c>
      <c r="AE67" s="17">
        <v>509</v>
      </c>
      <c r="AF67" s="18">
        <v>0</v>
      </c>
      <c r="AG67" s="19">
        <v>5768</v>
      </c>
      <c r="AH67" s="20">
        <f t="shared" si="22"/>
        <v>2.2454800195804243E-3</v>
      </c>
      <c r="AI67" s="19">
        <f t="shared" si="23"/>
        <v>99702.598580506456</v>
      </c>
    </row>
    <row r="68" spans="1:35" x14ac:dyDescent="0.25">
      <c r="A68" s="13">
        <v>510</v>
      </c>
      <c r="B68" s="14">
        <v>0</v>
      </c>
      <c r="C68" s="15">
        <v>0</v>
      </c>
      <c r="D68" s="16">
        <f t="shared" si="12"/>
        <v>0</v>
      </c>
      <c r="E68" s="15">
        <f t="shared" si="13"/>
        <v>0</v>
      </c>
      <c r="G68" s="13">
        <v>510</v>
      </c>
      <c r="H68" s="14">
        <v>0</v>
      </c>
      <c r="I68" s="15">
        <v>0</v>
      </c>
      <c r="J68" s="16">
        <f t="shared" si="14"/>
        <v>0</v>
      </c>
      <c r="K68" s="15">
        <f t="shared" si="15"/>
        <v>0</v>
      </c>
      <c r="M68" s="13">
        <v>510</v>
      </c>
      <c r="N68" s="14">
        <v>0</v>
      </c>
      <c r="O68" s="15">
        <v>0</v>
      </c>
      <c r="P68" s="16">
        <f t="shared" si="16"/>
        <v>0</v>
      </c>
      <c r="Q68" s="15">
        <f t="shared" si="17"/>
        <v>0</v>
      </c>
      <c r="S68" s="13">
        <v>510</v>
      </c>
      <c r="T68" s="14">
        <v>0</v>
      </c>
      <c r="U68" s="15">
        <v>0</v>
      </c>
      <c r="V68" s="16">
        <f t="shared" si="18"/>
        <v>0</v>
      </c>
      <c r="W68" s="15">
        <f t="shared" si="19"/>
        <v>0</v>
      </c>
      <c r="Y68" s="13">
        <v>510</v>
      </c>
      <c r="Z68" s="14">
        <v>0</v>
      </c>
      <c r="AA68" s="15">
        <v>0</v>
      </c>
      <c r="AB68" s="16">
        <f t="shared" si="20"/>
        <v>0</v>
      </c>
      <c r="AC68" s="15">
        <f t="shared" si="21"/>
        <v>0</v>
      </c>
      <c r="AE68" s="13">
        <v>510</v>
      </c>
      <c r="AF68" s="14">
        <v>0</v>
      </c>
      <c r="AG68" s="15">
        <v>0</v>
      </c>
      <c r="AH68" s="16">
        <f t="shared" si="22"/>
        <v>0</v>
      </c>
      <c r="AI68" s="15">
        <f t="shared" si="23"/>
        <v>0</v>
      </c>
    </row>
    <row r="69" spans="1:35" x14ac:dyDescent="0.25">
      <c r="A69" s="17">
        <v>535</v>
      </c>
      <c r="B69" s="18">
        <v>0</v>
      </c>
      <c r="C69" s="19">
        <v>246321.00000000006</v>
      </c>
      <c r="D69" s="20">
        <f t="shared" si="12"/>
        <v>9.1443431597367959E-3</v>
      </c>
      <c r="E69" s="19">
        <f t="shared" si="13"/>
        <v>7252231.6074786857</v>
      </c>
      <c r="G69" s="17">
        <v>535</v>
      </c>
      <c r="H69" s="18">
        <v>0</v>
      </c>
      <c r="I69" s="19">
        <v>0</v>
      </c>
      <c r="J69" s="20">
        <f t="shared" si="14"/>
        <v>0</v>
      </c>
      <c r="K69" s="19">
        <f t="shared" si="15"/>
        <v>0</v>
      </c>
      <c r="M69" s="17">
        <v>535</v>
      </c>
      <c r="N69" s="18">
        <v>0</v>
      </c>
      <c r="O69" s="19">
        <v>0</v>
      </c>
      <c r="P69" s="20">
        <f t="shared" si="16"/>
        <v>0</v>
      </c>
      <c r="Q69" s="19">
        <f t="shared" si="17"/>
        <v>0</v>
      </c>
      <c r="S69" s="17">
        <v>535</v>
      </c>
      <c r="T69" s="18">
        <v>0</v>
      </c>
      <c r="U69" s="19">
        <v>40855</v>
      </c>
      <c r="V69" s="20">
        <f t="shared" si="18"/>
        <v>1.3257264177935804E-2</v>
      </c>
      <c r="W69" s="19">
        <f t="shared" si="19"/>
        <v>1927372.6816596999</v>
      </c>
      <c r="Y69" s="17">
        <v>535</v>
      </c>
      <c r="Z69" s="18">
        <v>0</v>
      </c>
      <c r="AA69" s="19">
        <v>26456</v>
      </c>
      <c r="AB69" s="20">
        <f t="shared" si="20"/>
        <v>7.8693002206906525E-3</v>
      </c>
      <c r="AC69" s="19">
        <f t="shared" si="21"/>
        <v>798932.01323552046</v>
      </c>
      <c r="AE69" s="17">
        <v>535</v>
      </c>
      <c r="AF69" s="18">
        <v>0</v>
      </c>
      <c r="AG69" s="19">
        <v>21392</v>
      </c>
      <c r="AH69" s="20">
        <f t="shared" si="22"/>
        <v>8.3278967716477869E-3</v>
      </c>
      <c r="AI69" s="19">
        <f t="shared" si="23"/>
        <v>369770.80250246084</v>
      </c>
    </row>
    <row r="70" spans="1:35" x14ac:dyDescent="0.25">
      <c r="A70" s="13">
        <v>536</v>
      </c>
      <c r="B70" s="14">
        <v>0</v>
      </c>
      <c r="C70" s="15">
        <v>357777.00000000006</v>
      </c>
      <c r="D70" s="16">
        <f t="shared" si="12"/>
        <v>1.3282000571048148E-2</v>
      </c>
      <c r="E70" s="15">
        <f t="shared" si="13"/>
        <v>10533741.206916591</v>
      </c>
      <c r="G70" s="13">
        <v>536</v>
      </c>
      <c r="H70" s="14">
        <v>0</v>
      </c>
      <c r="I70" s="15">
        <v>0</v>
      </c>
      <c r="J70" s="16">
        <f t="shared" si="14"/>
        <v>0</v>
      </c>
      <c r="K70" s="15">
        <f t="shared" si="15"/>
        <v>0</v>
      </c>
      <c r="M70" s="13">
        <v>536</v>
      </c>
      <c r="N70" s="14">
        <v>0</v>
      </c>
      <c r="O70" s="15">
        <v>0</v>
      </c>
      <c r="P70" s="16">
        <f t="shared" si="16"/>
        <v>0</v>
      </c>
      <c r="Q70" s="15">
        <f t="shared" si="17"/>
        <v>0</v>
      </c>
      <c r="S70" s="13">
        <v>536</v>
      </c>
      <c r="T70" s="14">
        <v>0</v>
      </c>
      <c r="U70" s="15">
        <v>14756</v>
      </c>
      <c r="V70" s="16">
        <f t="shared" si="18"/>
        <v>4.7882557877767899E-3</v>
      </c>
      <c r="W70" s="15">
        <f t="shared" si="19"/>
        <v>696128.04529606004</v>
      </c>
      <c r="Y70" s="13">
        <v>536</v>
      </c>
      <c r="Z70" s="14">
        <v>0</v>
      </c>
      <c r="AA70" s="15">
        <v>0</v>
      </c>
      <c r="AB70" s="16">
        <f t="shared" si="20"/>
        <v>0</v>
      </c>
      <c r="AC70" s="15">
        <f t="shared" si="21"/>
        <v>0</v>
      </c>
      <c r="AE70" s="13">
        <v>536</v>
      </c>
      <c r="AF70" s="14">
        <v>0</v>
      </c>
      <c r="AG70" s="15">
        <v>0</v>
      </c>
      <c r="AH70" s="16">
        <f t="shared" si="22"/>
        <v>0</v>
      </c>
      <c r="AI70" s="15">
        <f t="shared" si="23"/>
        <v>0</v>
      </c>
    </row>
    <row r="71" spans="1:35" x14ac:dyDescent="0.25">
      <c r="A71" s="17">
        <v>537</v>
      </c>
      <c r="B71" s="18">
        <v>0</v>
      </c>
      <c r="C71" s="19">
        <v>202811</v>
      </c>
      <c r="D71" s="20">
        <f t="shared" si="12"/>
        <v>7.5290916347748619E-3</v>
      </c>
      <c r="E71" s="19">
        <f t="shared" si="13"/>
        <v>5971201.5806381078</v>
      </c>
      <c r="G71" s="17">
        <v>537</v>
      </c>
      <c r="H71" s="18">
        <v>0</v>
      </c>
      <c r="I71" s="19">
        <v>0</v>
      </c>
      <c r="J71" s="20">
        <f t="shared" si="14"/>
        <v>0</v>
      </c>
      <c r="K71" s="19">
        <f t="shared" si="15"/>
        <v>0</v>
      </c>
      <c r="M71" s="17">
        <v>537</v>
      </c>
      <c r="N71" s="18">
        <v>0</v>
      </c>
      <c r="O71" s="19">
        <v>30039</v>
      </c>
      <c r="P71" s="20">
        <f t="shared" si="16"/>
        <v>5.7630071190670172E-3</v>
      </c>
      <c r="Q71" s="19">
        <f t="shared" si="17"/>
        <v>390475.73972288973</v>
      </c>
      <c r="S71" s="17">
        <v>537</v>
      </c>
      <c r="T71" s="18">
        <v>0</v>
      </c>
      <c r="U71" s="19">
        <v>0</v>
      </c>
      <c r="V71" s="20">
        <f t="shared" si="18"/>
        <v>0</v>
      </c>
      <c r="W71" s="19">
        <f t="shared" si="19"/>
        <v>0</v>
      </c>
      <c r="Y71" s="17">
        <v>537</v>
      </c>
      <c r="Z71" s="18">
        <v>0</v>
      </c>
      <c r="AA71" s="19">
        <v>64395</v>
      </c>
      <c r="AB71" s="20">
        <f t="shared" si="20"/>
        <v>1.9154202740829095E-2</v>
      </c>
      <c r="AC71" s="19">
        <f t="shared" si="21"/>
        <v>1944633.6177918555</v>
      </c>
      <c r="AE71" s="17">
        <v>537</v>
      </c>
      <c r="AF71" s="18">
        <v>0</v>
      </c>
      <c r="AG71" s="19">
        <v>39260</v>
      </c>
      <c r="AH71" s="20">
        <f t="shared" si="22"/>
        <v>1.5283901797629586E-2</v>
      </c>
      <c r="AI71" s="19">
        <f t="shared" si="23"/>
        <v>678627.6040691199</v>
      </c>
    </row>
    <row r="72" spans="1:35" x14ac:dyDescent="0.25">
      <c r="A72" s="13">
        <v>538</v>
      </c>
      <c r="B72" s="14">
        <v>0</v>
      </c>
      <c r="C72" s="15">
        <v>0</v>
      </c>
      <c r="D72" s="16">
        <f t="shared" si="12"/>
        <v>0</v>
      </c>
      <c r="E72" s="15">
        <f t="shared" si="13"/>
        <v>0</v>
      </c>
      <c r="G72" s="13">
        <v>538</v>
      </c>
      <c r="H72" s="14">
        <v>0</v>
      </c>
      <c r="I72" s="15">
        <v>0</v>
      </c>
      <c r="J72" s="16">
        <f t="shared" si="14"/>
        <v>0</v>
      </c>
      <c r="K72" s="15">
        <f t="shared" si="15"/>
        <v>0</v>
      </c>
      <c r="M72" s="13">
        <v>538</v>
      </c>
      <c r="N72" s="14">
        <v>0</v>
      </c>
      <c r="O72" s="15">
        <v>0</v>
      </c>
      <c r="P72" s="16">
        <f t="shared" si="16"/>
        <v>0</v>
      </c>
      <c r="Q72" s="15">
        <f t="shared" si="17"/>
        <v>0</v>
      </c>
      <c r="S72" s="13">
        <v>538</v>
      </c>
      <c r="T72" s="14">
        <v>0</v>
      </c>
      <c r="U72" s="15">
        <v>221195</v>
      </c>
      <c r="V72" s="16">
        <f t="shared" si="18"/>
        <v>7.1776784967286997E-2</v>
      </c>
      <c r="W72" s="15">
        <f t="shared" si="19"/>
        <v>10435080.169372592</v>
      </c>
      <c r="Y72" s="13">
        <v>538</v>
      </c>
      <c r="Z72" s="14">
        <v>0</v>
      </c>
      <c r="AA72" s="15">
        <v>0</v>
      </c>
      <c r="AB72" s="16">
        <f t="shared" si="20"/>
        <v>0</v>
      </c>
      <c r="AC72" s="15">
        <f t="shared" si="21"/>
        <v>0</v>
      </c>
      <c r="AE72" s="13">
        <v>538</v>
      </c>
      <c r="AF72" s="14">
        <v>0</v>
      </c>
      <c r="AG72" s="15">
        <v>0</v>
      </c>
      <c r="AH72" s="16">
        <f t="shared" si="22"/>
        <v>0</v>
      </c>
      <c r="AI72" s="15">
        <f t="shared" si="23"/>
        <v>0</v>
      </c>
    </row>
    <row r="73" spans="1:35" x14ac:dyDescent="0.25">
      <c r="A73" s="17">
        <v>539</v>
      </c>
      <c r="B73" s="18">
        <v>0</v>
      </c>
      <c r="C73" s="19">
        <v>138618</v>
      </c>
      <c r="D73" s="20">
        <f t="shared" si="12"/>
        <v>5.1460109374206614E-3</v>
      </c>
      <c r="E73" s="19">
        <f t="shared" si="13"/>
        <v>4081218.5764327045</v>
      </c>
      <c r="G73" s="17">
        <v>539</v>
      </c>
      <c r="H73" s="18">
        <v>0</v>
      </c>
      <c r="I73" s="19">
        <v>0</v>
      </c>
      <c r="J73" s="20">
        <f t="shared" si="14"/>
        <v>0</v>
      </c>
      <c r="K73" s="19">
        <f t="shared" si="15"/>
        <v>0</v>
      </c>
      <c r="M73" s="17">
        <v>539</v>
      </c>
      <c r="N73" s="18">
        <v>0</v>
      </c>
      <c r="O73" s="19">
        <v>0</v>
      </c>
      <c r="P73" s="20">
        <f t="shared" si="16"/>
        <v>0</v>
      </c>
      <c r="Q73" s="19">
        <f t="shared" si="17"/>
        <v>0</v>
      </c>
      <c r="S73" s="17">
        <v>539</v>
      </c>
      <c r="T73" s="18">
        <v>0</v>
      </c>
      <c r="U73" s="19">
        <v>0</v>
      </c>
      <c r="V73" s="20">
        <f t="shared" si="18"/>
        <v>0</v>
      </c>
      <c r="W73" s="19">
        <f t="shared" si="19"/>
        <v>0</v>
      </c>
      <c r="Y73" s="17">
        <v>539</v>
      </c>
      <c r="Z73" s="18">
        <v>0</v>
      </c>
      <c r="AA73" s="19">
        <v>0</v>
      </c>
      <c r="AB73" s="20">
        <f t="shared" si="20"/>
        <v>0</v>
      </c>
      <c r="AC73" s="19">
        <f t="shared" si="21"/>
        <v>0</v>
      </c>
      <c r="AE73" s="17">
        <v>539</v>
      </c>
      <c r="AF73" s="18">
        <v>0</v>
      </c>
      <c r="AG73" s="19">
        <v>0</v>
      </c>
      <c r="AH73" s="20">
        <f t="shared" si="22"/>
        <v>0</v>
      </c>
      <c r="AI73" s="19">
        <f t="shared" si="23"/>
        <v>0</v>
      </c>
    </row>
    <row r="74" spans="1:35" x14ac:dyDescent="0.25">
      <c r="A74" s="13">
        <v>540</v>
      </c>
      <c r="B74" s="14">
        <v>0</v>
      </c>
      <c r="C74" s="15">
        <v>0</v>
      </c>
      <c r="D74" s="16">
        <f t="shared" si="12"/>
        <v>0</v>
      </c>
      <c r="E74" s="15">
        <f t="shared" si="13"/>
        <v>0</v>
      </c>
      <c r="G74" s="13">
        <v>540</v>
      </c>
      <c r="H74" s="14">
        <v>0</v>
      </c>
      <c r="I74" s="15">
        <v>0</v>
      </c>
      <c r="J74" s="16">
        <f t="shared" si="14"/>
        <v>0</v>
      </c>
      <c r="K74" s="15">
        <f t="shared" si="15"/>
        <v>0</v>
      </c>
      <c r="M74" s="13">
        <v>540</v>
      </c>
      <c r="N74" s="14">
        <v>0</v>
      </c>
      <c r="O74" s="15">
        <v>0</v>
      </c>
      <c r="P74" s="16">
        <f t="shared" si="16"/>
        <v>0</v>
      </c>
      <c r="Q74" s="15">
        <f t="shared" si="17"/>
        <v>0</v>
      </c>
      <c r="S74" s="13">
        <v>540</v>
      </c>
      <c r="T74" s="14">
        <v>0</v>
      </c>
      <c r="U74" s="15">
        <v>0</v>
      </c>
      <c r="V74" s="16">
        <f t="shared" si="18"/>
        <v>0</v>
      </c>
      <c r="W74" s="15">
        <f t="shared" si="19"/>
        <v>0</v>
      </c>
      <c r="Y74" s="13">
        <v>540</v>
      </c>
      <c r="Z74" s="14">
        <v>0</v>
      </c>
      <c r="AA74" s="15">
        <v>0</v>
      </c>
      <c r="AB74" s="16">
        <f t="shared" si="20"/>
        <v>0</v>
      </c>
      <c r="AC74" s="15">
        <f t="shared" si="21"/>
        <v>0</v>
      </c>
      <c r="AE74" s="13">
        <v>540</v>
      </c>
      <c r="AF74" s="14">
        <v>0</v>
      </c>
      <c r="AG74" s="15">
        <v>0</v>
      </c>
      <c r="AH74" s="16">
        <f t="shared" si="22"/>
        <v>0</v>
      </c>
      <c r="AI74" s="15">
        <f t="shared" si="23"/>
        <v>0</v>
      </c>
    </row>
    <row r="75" spans="1:35" x14ac:dyDescent="0.25">
      <c r="A75" s="21" t="s">
        <v>17</v>
      </c>
      <c r="B75" s="22"/>
      <c r="C75" s="23">
        <f>SUM(C44:C74)</f>
        <v>26936981.224039059</v>
      </c>
      <c r="D75" s="24">
        <f>SUM(D44:D74)</f>
        <v>1.0000000000000002</v>
      </c>
      <c r="E75" s="23">
        <f>SUM(E44:E74)</f>
        <v>793083929.68133414</v>
      </c>
      <c r="G75" s="21" t="s">
        <v>17</v>
      </c>
      <c r="H75" s="22"/>
      <c r="I75" s="23">
        <f>SUM(I44:I74)</f>
        <v>1253301.1774562327</v>
      </c>
      <c r="J75" s="24">
        <f>SUM(J44:J74)</f>
        <v>1</v>
      </c>
      <c r="K75" s="23">
        <f>SUM(K44:K74)</f>
        <v>44526538.68158894</v>
      </c>
      <c r="M75" s="21" t="s">
        <v>17</v>
      </c>
      <c r="N75" s="22"/>
      <c r="O75" s="23">
        <f>SUM(O44:O74)</f>
        <v>5212382.9416443724</v>
      </c>
      <c r="P75" s="24">
        <f>SUM(P44:P74)</f>
        <v>1</v>
      </c>
      <c r="Q75" s="23">
        <f>SUM(Q44:Q74)</f>
        <v>67755553.941794276</v>
      </c>
      <c r="S75" s="21" t="s">
        <v>17</v>
      </c>
      <c r="T75" s="22"/>
      <c r="U75" s="23">
        <f>SUM(U44:U74)</f>
        <v>3081706.7120073973</v>
      </c>
      <c r="V75" s="24">
        <f>SUM(V44:V74)</f>
        <v>1</v>
      </c>
      <c r="W75" s="23">
        <f>SUM(W44:W74)</f>
        <v>145382384.76588902</v>
      </c>
      <c r="Y75" s="21" t="s">
        <v>17</v>
      </c>
      <c r="Z75" s="22"/>
      <c r="AA75" s="23">
        <f>SUM(AA44:AA74)</f>
        <v>3361925.3628727458</v>
      </c>
      <c r="AB75" s="24">
        <f>SUM(AB44:AB74)</f>
        <v>0.99999999999999989</v>
      </c>
      <c r="AC75" s="23">
        <f>SUM(AC44:AC74)</f>
        <v>101525166.25746448</v>
      </c>
      <c r="AE75" s="21" t="s">
        <v>17</v>
      </c>
      <c r="AF75" s="22"/>
      <c r="AG75" s="23">
        <f>SUM(AG44:AG74)</f>
        <v>2568715.7978265025</v>
      </c>
      <c r="AH75" s="24">
        <f>SUM(AH44:AH74)</f>
        <v>1</v>
      </c>
      <c r="AI75" s="23">
        <f>SUM(AI44:AI74)</f>
        <v>44401463.255565397</v>
      </c>
    </row>
    <row r="77" spans="1:35" x14ac:dyDescent="0.25">
      <c r="A77" t="str">
        <f>"6. Attribution combinée de l'accès et de la capacité"</f>
        <v>6. Attribution combinée de l'accès et de la capacité</v>
      </c>
      <c r="G77" t="str">
        <f>"6. Attribution combinée de l'accès et de la capacité"</f>
        <v>6. Attribution combinée de l'accès et de la capacité</v>
      </c>
      <c r="M77" t="str">
        <f>"6. Attribution combinée de l'accès et de la capacité"</f>
        <v>6. Attribution combinée de l'accès et de la capacité</v>
      </c>
      <c r="S77" t="str">
        <f>"6. Attribution combinée de l'accès et de la capacité"</f>
        <v>6. Attribution combinée de l'accès et de la capacité</v>
      </c>
      <c r="Y77" t="str">
        <f>"6. Attribution combinée de l'accès et de la capacité"</f>
        <v>6. Attribution combinée de l'accès et de la capacité</v>
      </c>
      <c r="AE77" t="str">
        <f>"6. Attribution combinée de l'accès et de la capacité"</f>
        <v>6. Attribution combinée de l'accès et de la capacité</v>
      </c>
    </row>
    <row r="78" spans="1:35" x14ac:dyDescent="0.25">
      <c r="A78" s="12" t="s">
        <v>21</v>
      </c>
      <c r="B78" s="12"/>
      <c r="C78" s="12" t="s">
        <v>26</v>
      </c>
      <c r="D78" s="12" t="s">
        <v>28</v>
      </c>
      <c r="G78" s="12" t="s">
        <v>21</v>
      </c>
      <c r="H78" s="12"/>
      <c r="I78" s="12" t="s">
        <v>26</v>
      </c>
      <c r="J78" s="12" t="s">
        <v>28</v>
      </c>
      <c r="M78" s="12" t="s">
        <v>21</v>
      </c>
      <c r="N78" s="12"/>
      <c r="O78" s="12" t="s">
        <v>26</v>
      </c>
      <c r="P78" s="12" t="s">
        <v>28</v>
      </c>
      <c r="S78" s="12" t="s">
        <v>21</v>
      </c>
      <c r="T78" s="12"/>
      <c r="U78" s="12" t="s">
        <v>26</v>
      </c>
      <c r="V78" s="12" t="s">
        <v>28</v>
      </c>
      <c r="Y78" s="12" t="s">
        <v>21</v>
      </c>
      <c r="Z78" s="12"/>
      <c r="AA78" s="12" t="s">
        <v>26</v>
      </c>
      <c r="AB78" s="12" t="s">
        <v>28</v>
      </c>
      <c r="AE78" s="12" t="s">
        <v>21</v>
      </c>
      <c r="AF78" s="12"/>
      <c r="AG78" s="12" t="s">
        <v>26</v>
      </c>
      <c r="AH78" s="12" t="s">
        <v>28</v>
      </c>
    </row>
    <row r="79" spans="1:35" ht="15.75" x14ac:dyDescent="0.3">
      <c r="A79" s="13" t="s">
        <v>23</v>
      </c>
      <c r="B79" s="14">
        <v>365</v>
      </c>
      <c r="C79" s="16">
        <f>D9*D$5+D44*E$5</f>
        <v>4.0475756473162497E-2</v>
      </c>
      <c r="D79" s="27">
        <f>C79*D$2</f>
        <v>67712640.517537177</v>
      </c>
      <c r="G79" s="13" t="s">
        <v>23</v>
      </c>
      <c r="H79" s="14">
        <v>365</v>
      </c>
      <c r="I79" s="16">
        <f>J9*J$5+J44*K$5</f>
        <v>2.329442019345488E-2</v>
      </c>
      <c r="J79" s="27">
        <f>I79*J$2</f>
        <v>2187894.9558316297</v>
      </c>
      <c r="M79" s="13" t="s">
        <v>23</v>
      </c>
      <c r="N79" s="14">
        <v>365</v>
      </c>
      <c r="O79" s="16">
        <f>P9*P$5+P44*Q$5</f>
        <v>2.7334900347329681E-2</v>
      </c>
      <c r="P79" s="27">
        <f>O79*P$2</f>
        <v>3906771.5907787061</v>
      </c>
      <c r="S79" s="13" t="s">
        <v>23</v>
      </c>
      <c r="T79" s="14">
        <v>365</v>
      </c>
      <c r="U79" s="16">
        <f>V9*V$5+V44*W$5</f>
        <v>2.0083172210688671E-2</v>
      </c>
      <c r="V79" s="27">
        <f>U79*V$2</f>
        <v>6158851.4131445913</v>
      </c>
      <c r="Y79" s="13" t="s">
        <v>23</v>
      </c>
      <c r="Z79" s="14">
        <v>365</v>
      </c>
      <c r="AA79" s="16">
        <f>AB9*AB$5+AB44*AC$5</f>
        <v>1.8709768188971146E-2</v>
      </c>
      <c r="AB79" s="27">
        <f>AA79*AB$2</f>
        <v>4006800.7077372964</v>
      </c>
      <c r="AE79" s="13" t="s">
        <v>23</v>
      </c>
      <c r="AF79" s="14">
        <v>365</v>
      </c>
      <c r="AG79" s="16">
        <f>AH9*AH$5+AH44*AI$5</f>
        <v>1.8579454289085806E-2</v>
      </c>
      <c r="AH79" s="27">
        <f>AG79*AH$2</f>
        <v>1740146.6997472206</v>
      </c>
    </row>
    <row r="80" spans="1:35" ht="15.75" x14ac:dyDescent="0.3">
      <c r="A80" s="17" t="s">
        <v>23</v>
      </c>
      <c r="B80" s="18">
        <v>1095</v>
      </c>
      <c r="C80" s="20">
        <f t="shared" ref="C80:C109" si="24">D10*D$5+D45*E$5</f>
        <v>5.8190454836465504E-2</v>
      </c>
      <c r="D80" s="28">
        <f t="shared" ref="D80:D109" si="25">C80*D$2</f>
        <v>97347886.567756802</v>
      </c>
      <c r="G80" s="17" t="s">
        <v>23</v>
      </c>
      <c r="H80" s="18">
        <v>1095</v>
      </c>
      <c r="I80" s="20">
        <f t="shared" ref="I80:I109" si="26">J10*J$5+J45*K$5</f>
        <v>3.9841742378864703E-2</v>
      </c>
      <c r="J80" s="28">
        <f t="shared" ref="J80:J109" si="27">I80*J$2</f>
        <v>3742078.423001647</v>
      </c>
      <c r="M80" s="17" t="s">
        <v>23</v>
      </c>
      <c r="N80" s="18">
        <v>1095</v>
      </c>
      <c r="O80" s="20">
        <f t="shared" ref="O80:O109" si="28">P10*P$5+P45*Q$5</f>
        <v>3.6554006056261926E-2</v>
      </c>
      <c r="P80" s="28">
        <f t="shared" ref="P80:P109" si="29">O80*P$2</f>
        <v>5224388.9889910519</v>
      </c>
      <c r="S80" s="17" t="s">
        <v>23</v>
      </c>
      <c r="T80" s="18">
        <v>1095</v>
      </c>
      <c r="U80" s="20">
        <f t="shared" ref="U80:U109" si="30">V10*V$5+V45*W$5</f>
        <v>3.395629855874352E-2</v>
      </c>
      <c r="V80" s="28">
        <f t="shared" ref="V80:V109" si="31">U80*V$2</f>
        <v>10413285.071188753</v>
      </c>
      <c r="Y80" s="17" t="s">
        <v>23</v>
      </c>
      <c r="Z80" s="18">
        <v>1095</v>
      </c>
      <c r="AA80" s="20">
        <f t="shared" ref="AA80:AA109" si="32">AB10*AB$5+AB45*AC$5</f>
        <v>6.2398088125863706E-2</v>
      </c>
      <c r="AB80" s="28">
        <f t="shared" ref="AB80:AB109" si="33">AA80*AB$2</f>
        <v>13362896.917747078</v>
      </c>
      <c r="AE80" s="17" t="s">
        <v>23</v>
      </c>
      <c r="AF80" s="18">
        <v>1095</v>
      </c>
      <c r="AG80" s="20">
        <f t="shared" ref="AG80:AG109" si="34">AH10*AH$5+AH45*AI$5</f>
        <v>4.1665288123843298E-2</v>
      </c>
      <c r="AH80" s="28">
        <f t="shared" ref="AH80:AH109" si="35">AG80*AH$2</f>
        <v>3902359.6976857437</v>
      </c>
    </row>
    <row r="81" spans="1:34" ht="15.75" x14ac:dyDescent="0.3">
      <c r="A81" s="13" t="s">
        <v>23</v>
      </c>
      <c r="B81" s="14">
        <v>3650</v>
      </c>
      <c r="C81" s="16">
        <f t="shared" si="24"/>
        <v>0.28847740807327332</v>
      </c>
      <c r="D81" s="27">
        <f t="shared" si="25"/>
        <v>482599183.61867279</v>
      </c>
      <c r="G81" s="13" t="s">
        <v>23</v>
      </c>
      <c r="H81" s="14">
        <v>3650</v>
      </c>
      <c r="I81" s="16">
        <f t="shared" si="26"/>
        <v>0.28924585881670151</v>
      </c>
      <c r="J81" s="27">
        <f t="shared" si="27"/>
        <v>27167001.807499819</v>
      </c>
      <c r="M81" s="13" t="s">
        <v>23</v>
      </c>
      <c r="N81" s="14">
        <v>3650</v>
      </c>
      <c r="O81" s="16">
        <f t="shared" si="28"/>
        <v>0.21909025691917466</v>
      </c>
      <c r="P81" s="27">
        <f t="shared" si="29"/>
        <v>31312921.601042341</v>
      </c>
      <c r="S81" s="13" t="s">
        <v>23</v>
      </c>
      <c r="T81" s="14">
        <v>3650</v>
      </c>
      <c r="U81" s="16">
        <f t="shared" si="30"/>
        <v>0.1472981034539792</v>
      </c>
      <c r="V81" s="27">
        <f t="shared" si="31"/>
        <v>45171505.930135608</v>
      </c>
      <c r="Y81" s="13" t="s">
        <v>23</v>
      </c>
      <c r="Z81" s="14">
        <v>3650</v>
      </c>
      <c r="AA81" s="16">
        <f t="shared" si="32"/>
        <v>0.13112059380303201</v>
      </c>
      <c r="AB81" s="27">
        <f t="shared" si="33"/>
        <v>28080202.958292965</v>
      </c>
      <c r="AE81" s="13" t="s">
        <v>23</v>
      </c>
      <c r="AF81" s="14">
        <v>3650</v>
      </c>
      <c r="AG81" s="16">
        <f t="shared" si="34"/>
        <v>0.16526650103990137</v>
      </c>
      <c r="AH81" s="27">
        <f t="shared" si="35"/>
        <v>15478816.109916305</v>
      </c>
    </row>
    <row r="82" spans="1:34" ht="15.75" x14ac:dyDescent="0.3">
      <c r="A82" s="17" t="s">
        <v>23</v>
      </c>
      <c r="B82" s="18">
        <v>10950</v>
      </c>
      <c r="C82" s="20">
        <f t="shared" si="24"/>
        <v>0.1111729947108947</v>
      </c>
      <c r="D82" s="28">
        <f t="shared" si="25"/>
        <v>185983356.0148086</v>
      </c>
      <c r="G82" s="17" t="s">
        <v>23</v>
      </c>
      <c r="H82" s="18">
        <v>10950</v>
      </c>
      <c r="I82" s="20">
        <f t="shared" si="26"/>
        <v>0.12325454339058688</v>
      </c>
      <c r="J82" s="28">
        <f t="shared" si="27"/>
        <v>11576505.941253923</v>
      </c>
      <c r="M82" s="17" t="s">
        <v>23</v>
      </c>
      <c r="N82" s="18">
        <v>10950</v>
      </c>
      <c r="O82" s="20">
        <f t="shared" si="28"/>
        <v>0.13797585433031481</v>
      </c>
      <c r="P82" s="28">
        <f t="shared" si="29"/>
        <v>19719850.486440618</v>
      </c>
      <c r="S82" s="17" t="s">
        <v>23</v>
      </c>
      <c r="T82" s="18">
        <v>10950</v>
      </c>
      <c r="U82" s="20">
        <f t="shared" si="30"/>
        <v>0.15954734494713685</v>
      </c>
      <c r="V82" s="28">
        <f t="shared" si="31"/>
        <v>48927947.267621726</v>
      </c>
      <c r="Y82" s="17" t="s">
        <v>23</v>
      </c>
      <c r="Z82" s="18">
        <v>10950</v>
      </c>
      <c r="AA82" s="20">
        <f t="shared" si="32"/>
        <v>0.14579990262696199</v>
      </c>
      <c r="AB82" s="28">
        <f t="shared" si="33"/>
        <v>31223858.421618689</v>
      </c>
      <c r="AE82" s="17" t="s">
        <v>23</v>
      </c>
      <c r="AF82" s="18">
        <v>10950</v>
      </c>
      <c r="AG82" s="20">
        <f t="shared" si="34"/>
        <v>0.14417217361409165</v>
      </c>
      <c r="AH82" s="28">
        <f t="shared" si="35"/>
        <v>13503127.067479083</v>
      </c>
    </row>
    <row r="83" spans="1:34" ht="15.75" x14ac:dyDescent="0.3">
      <c r="A83" s="13" t="s">
        <v>23</v>
      </c>
      <c r="B83" s="14">
        <v>36500</v>
      </c>
      <c r="C83" s="16">
        <f t="shared" si="24"/>
        <v>0.10359186367186934</v>
      </c>
      <c r="D83" s="27">
        <f t="shared" si="25"/>
        <v>173300741.8899253</v>
      </c>
      <c r="G83" s="13" t="s">
        <v>23</v>
      </c>
      <c r="H83" s="14">
        <v>36500</v>
      </c>
      <c r="I83" s="16">
        <f t="shared" si="26"/>
        <v>6.1991223515833839E-2</v>
      </c>
      <c r="J83" s="27">
        <f t="shared" si="27"/>
        <v>5822436.6225793641</v>
      </c>
      <c r="M83" s="13" t="s">
        <v>23</v>
      </c>
      <c r="N83" s="14">
        <v>36500</v>
      </c>
      <c r="O83" s="16">
        <f t="shared" si="28"/>
        <v>7.9515313827454581E-2</v>
      </c>
      <c r="P83" s="27">
        <f t="shared" si="29"/>
        <v>11364525.392290289</v>
      </c>
      <c r="S83" s="13" t="s">
        <v>23</v>
      </c>
      <c r="T83" s="14">
        <v>36500</v>
      </c>
      <c r="U83" s="16">
        <f t="shared" si="30"/>
        <v>0.17333172283187115</v>
      </c>
      <c r="V83" s="27">
        <f t="shared" si="31"/>
        <v>53155164.677505389</v>
      </c>
      <c r="Y83" s="13" t="s">
        <v>23</v>
      </c>
      <c r="Z83" s="14">
        <v>36500</v>
      </c>
      <c r="AA83" s="16">
        <f t="shared" si="32"/>
        <v>0.16741001420231766</v>
      </c>
      <c r="AB83" s="27">
        <f t="shared" si="33"/>
        <v>35851783.764138848</v>
      </c>
      <c r="AE83" s="13" t="s">
        <v>23</v>
      </c>
      <c r="AF83" s="14">
        <v>36500</v>
      </c>
      <c r="AG83" s="16">
        <f t="shared" si="34"/>
        <v>0.12216434729835629</v>
      </c>
      <c r="AH83" s="27">
        <f t="shared" si="35"/>
        <v>11441879.964304812</v>
      </c>
    </row>
    <row r="84" spans="1:34" ht="15.75" x14ac:dyDescent="0.3">
      <c r="A84" s="17" t="s">
        <v>23</v>
      </c>
      <c r="B84" s="18">
        <v>109500</v>
      </c>
      <c r="C84" s="20">
        <f t="shared" si="24"/>
        <v>9.3146913964961858E-2</v>
      </c>
      <c r="D84" s="28">
        <f t="shared" si="25"/>
        <v>155827192.62602141</v>
      </c>
      <c r="G84" s="17" t="s">
        <v>23</v>
      </c>
      <c r="H84" s="18">
        <v>109500</v>
      </c>
      <c r="I84" s="20">
        <f t="shared" si="26"/>
        <v>3.7687824946637853E-2</v>
      </c>
      <c r="J84" s="28">
        <f t="shared" si="27"/>
        <v>3539774.8221345586</v>
      </c>
      <c r="M84" s="17" t="s">
        <v>23</v>
      </c>
      <c r="N84" s="18">
        <v>109500</v>
      </c>
      <c r="O84" s="20">
        <f t="shared" si="28"/>
        <v>4.0521947624353162E-2</v>
      </c>
      <c r="P84" s="28">
        <f t="shared" si="29"/>
        <v>5791497.0155474069</v>
      </c>
      <c r="S84" s="17" t="s">
        <v>23</v>
      </c>
      <c r="T84" s="18">
        <v>109500</v>
      </c>
      <c r="U84" s="20">
        <f t="shared" si="30"/>
        <v>0.10207221609201847</v>
      </c>
      <c r="V84" s="28">
        <f t="shared" si="31"/>
        <v>31302206.928572223</v>
      </c>
      <c r="Y84" s="17" t="s">
        <v>23</v>
      </c>
      <c r="Z84" s="18">
        <v>109500</v>
      </c>
      <c r="AA84" s="20">
        <f t="shared" si="32"/>
        <v>0.10706030364302994</v>
      </c>
      <c r="AB84" s="28">
        <f t="shared" si="33"/>
        <v>22927558.271958008</v>
      </c>
      <c r="AE84" s="17" t="s">
        <v>23</v>
      </c>
      <c r="AF84" s="18">
        <v>109500</v>
      </c>
      <c r="AG84" s="20">
        <f t="shared" si="34"/>
        <v>5.8805205037643984E-2</v>
      </c>
      <c r="AH84" s="28">
        <f t="shared" si="35"/>
        <v>5507679.713409381</v>
      </c>
    </row>
    <row r="85" spans="1:34" ht="15.75" x14ac:dyDescent="0.3">
      <c r="A85" s="13" t="s">
        <v>23</v>
      </c>
      <c r="B85" s="14">
        <v>365000</v>
      </c>
      <c r="C85" s="16">
        <f t="shared" si="24"/>
        <v>5.5922226672030909E-2</v>
      </c>
      <c r="D85" s="27">
        <f t="shared" si="25"/>
        <v>93553325.781426609</v>
      </c>
      <c r="G85" s="13" t="s">
        <v>23</v>
      </c>
      <c r="H85" s="14">
        <v>365000</v>
      </c>
      <c r="I85" s="16">
        <f t="shared" si="26"/>
        <v>2.0441565611113398E-2</v>
      </c>
      <c r="J85" s="27">
        <f t="shared" si="27"/>
        <v>1919944.6871153538</v>
      </c>
      <c r="M85" s="13" t="s">
        <v>23</v>
      </c>
      <c r="N85" s="14">
        <v>365000</v>
      </c>
      <c r="O85" s="16">
        <f t="shared" si="28"/>
        <v>1.3130452848344928E-2</v>
      </c>
      <c r="P85" s="27">
        <f t="shared" si="29"/>
        <v>1876636.8089936909</v>
      </c>
      <c r="S85" s="13" t="s">
        <v>23</v>
      </c>
      <c r="T85" s="14">
        <v>365000</v>
      </c>
      <c r="U85" s="16">
        <f t="shared" si="30"/>
        <v>4.3549246257006485E-2</v>
      </c>
      <c r="V85" s="27">
        <f t="shared" si="31"/>
        <v>13355128.066302076</v>
      </c>
      <c r="Y85" s="13" t="s">
        <v>23</v>
      </c>
      <c r="Z85" s="14">
        <v>365000</v>
      </c>
      <c r="AA85" s="16">
        <f t="shared" si="32"/>
        <v>5.0017086121643045E-2</v>
      </c>
      <c r="AB85" s="27">
        <f t="shared" si="33"/>
        <v>10711436.616798466</v>
      </c>
      <c r="AE85" s="13" t="s">
        <v>23</v>
      </c>
      <c r="AF85" s="14">
        <v>365000</v>
      </c>
      <c r="AG85" s="16">
        <f t="shared" si="34"/>
        <v>2.0703786358385729E-2</v>
      </c>
      <c r="AH85" s="27">
        <f t="shared" si="35"/>
        <v>1939111.0709306616</v>
      </c>
    </row>
    <row r="86" spans="1:34" ht="15.75" x14ac:dyDescent="0.3">
      <c r="A86" s="17" t="s">
        <v>23</v>
      </c>
      <c r="B86" s="18">
        <v>1095000</v>
      </c>
      <c r="C86" s="20">
        <f t="shared" si="24"/>
        <v>2.3307577730926531E-2</v>
      </c>
      <c r="D86" s="28">
        <f t="shared" si="25"/>
        <v>38991677.2346237</v>
      </c>
      <c r="G86" s="17" t="s">
        <v>23</v>
      </c>
      <c r="H86" s="18">
        <v>1095000</v>
      </c>
      <c r="I86" s="20">
        <f t="shared" si="26"/>
        <v>7.1065592958331879E-3</v>
      </c>
      <c r="J86" s="28">
        <f t="shared" si="27"/>
        <v>667473.3737756008</v>
      </c>
      <c r="M86" s="17" t="s">
        <v>23</v>
      </c>
      <c r="N86" s="18">
        <v>1095000</v>
      </c>
      <c r="O86" s="20">
        <f t="shared" si="28"/>
        <v>2.639011175162174E-3</v>
      </c>
      <c r="P86" s="28">
        <f t="shared" si="29"/>
        <v>377174.00670451991</v>
      </c>
      <c r="S86" s="17" t="s">
        <v>23</v>
      </c>
      <c r="T86" s="18">
        <v>1095000</v>
      </c>
      <c r="U86" s="20">
        <f t="shared" si="30"/>
        <v>9.174455203411553E-3</v>
      </c>
      <c r="V86" s="28">
        <f t="shared" si="31"/>
        <v>2813505.0479869093</v>
      </c>
      <c r="Y86" s="17" t="s">
        <v>23</v>
      </c>
      <c r="Z86" s="18">
        <v>1095000</v>
      </c>
      <c r="AA86" s="20">
        <f t="shared" si="32"/>
        <v>1.5148210411053402E-2</v>
      </c>
      <c r="AB86" s="28">
        <f t="shared" si="33"/>
        <v>3244073.3408840769</v>
      </c>
      <c r="AE86" s="17" t="s">
        <v>23</v>
      </c>
      <c r="AF86" s="18">
        <v>1095000</v>
      </c>
      <c r="AG86" s="20">
        <f t="shared" si="34"/>
        <v>2.8079584274628231E-3</v>
      </c>
      <c r="AH86" s="28">
        <f t="shared" si="35"/>
        <v>262992.63232113223</v>
      </c>
    </row>
    <row r="87" spans="1:34" ht="15.75" x14ac:dyDescent="0.3">
      <c r="A87" s="13" t="s">
        <v>23</v>
      </c>
      <c r="B87" s="14">
        <v>3650000</v>
      </c>
      <c r="C87" s="16">
        <f t="shared" si="24"/>
        <v>8.7259404360857766E-3</v>
      </c>
      <c r="D87" s="27">
        <f t="shared" si="25"/>
        <v>14597786.907772455</v>
      </c>
      <c r="G87" s="13" t="s">
        <v>23</v>
      </c>
      <c r="H87" s="14">
        <v>3650000</v>
      </c>
      <c r="I87" s="16">
        <f t="shared" si="26"/>
        <v>6.7024677246144424E-3</v>
      </c>
      <c r="J87" s="27">
        <f t="shared" si="27"/>
        <v>629519.65339873626</v>
      </c>
      <c r="M87" s="13" t="s">
        <v>23</v>
      </c>
      <c r="N87" s="14">
        <v>3650000</v>
      </c>
      <c r="O87" s="16">
        <f t="shared" si="28"/>
        <v>2.8983380636219006E-3</v>
      </c>
      <c r="P87" s="27">
        <f t="shared" si="29"/>
        <v>414237.64724047197</v>
      </c>
      <c r="S87" s="13" t="s">
        <v>23</v>
      </c>
      <c r="T87" s="14">
        <v>3650000</v>
      </c>
      <c r="U87" s="16">
        <f t="shared" si="30"/>
        <v>3.8186095078789842E-3</v>
      </c>
      <c r="V87" s="27">
        <f t="shared" si="31"/>
        <v>1171042.518438943</v>
      </c>
      <c r="Y87" s="13" t="s">
        <v>23</v>
      </c>
      <c r="Z87" s="14">
        <v>3650000</v>
      </c>
      <c r="AA87" s="16">
        <f t="shared" si="32"/>
        <v>5.2817738033655338E-4</v>
      </c>
      <c r="AB87" s="27">
        <f t="shared" si="33"/>
        <v>113112.11768998989</v>
      </c>
      <c r="AE87" s="13" t="s">
        <v>23</v>
      </c>
      <c r="AF87" s="14">
        <v>3650000</v>
      </c>
      <c r="AG87" s="16">
        <f t="shared" si="34"/>
        <v>2.2306348209153262E-4</v>
      </c>
      <c r="AH87" s="27">
        <f t="shared" si="35"/>
        <v>20892.065835524772</v>
      </c>
    </row>
    <row r="88" spans="1:34" ht="15.75" x14ac:dyDescent="0.3">
      <c r="A88" s="17" t="s">
        <v>23</v>
      </c>
      <c r="B88" s="18">
        <v>10950000</v>
      </c>
      <c r="C88" s="20">
        <f t="shared" si="24"/>
        <v>3.3279034105202637E-3</v>
      </c>
      <c r="D88" s="28">
        <f t="shared" si="25"/>
        <v>5567311.0757808136</v>
      </c>
      <c r="G88" s="17" t="s">
        <v>23</v>
      </c>
      <c r="H88" s="18">
        <v>10950000</v>
      </c>
      <c r="I88" s="20">
        <f t="shared" si="26"/>
        <v>1.6317772318707242E-2</v>
      </c>
      <c r="J88" s="28">
        <f t="shared" si="27"/>
        <v>1532623.3256726337</v>
      </c>
      <c r="M88" s="17" t="s">
        <v>23</v>
      </c>
      <c r="N88" s="18">
        <v>10950000</v>
      </c>
      <c r="O88" s="20">
        <f t="shared" si="28"/>
        <v>0</v>
      </c>
      <c r="P88" s="28">
        <f t="shared" si="29"/>
        <v>0</v>
      </c>
      <c r="S88" s="17" t="s">
        <v>23</v>
      </c>
      <c r="T88" s="18">
        <v>10950000</v>
      </c>
      <c r="U88" s="20">
        <f t="shared" si="30"/>
        <v>0</v>
      </c>
      <c r="V88" s="28">
        <f t="shared" si="31"/>
        <v>0</v>
      </c>
      <c r="Y88" s="17" t="s">
        <v>23</v>
      </c>
      <c r="Z88" s="18">
        <v>10950000</v>
      </c>
      <c r="AA88" s="20">
        <f t="shared" si="32"/>
        <v>0</v>
      </c>
      <c r="AB88" s="28">
        <f t="shared" si="33"/>
        <v>0</v>
      </c>
      <c r="AE88" s="17" t="s">
        <v>23</v>
      </c>
      <c r="AF88" s="18">
        <v>10950000</v>
      </c>
      <c r="AG88" s="20">
        <f t="shared" si="34"/>
        <v>0</v>
      </c>
      <c r="AH88" s="28">
        <f t="shared" si="35"/>
        <v>0</v>
      </c>
    </row>
    <row r="89" spans="1:34" ht="15.75" x14ac:dyDescent="0.3">
      <c r="A89" s="13" t="s">
        <v>24</v>
      </c>
      <c r="B89" s="14">
        <v>0</v>
      </c>
      <c r="C89" s="16">
        <f t="shared" si="24"/>
        <v>4.7709142518850084E-2</v>
      </c>
      <c r="D89" s="27">
        <f t="shared" si="25"/>
        <v>79813505.620848343</v>
      </c>
      <c r="G89" s="13" t="s">
        <v>24</v>
      </c>
      <c r="H89" s="14">
        <v>0</v>
      </c>
      <c r="I89" s="16">
        <f t="shared" si="26"/>
        <v>3.3822049954941348E-2</v>
      </c>
      <c r="J89" s="27">
        <f t="shared" si="27"/>
        <v>3176687.4589603813</v>
      </c>
      <c r="M89" s="13" t="s">
        <v>24</v>
      </c>
      <c r="N89" s="14">
        <v>0</v>
      </c>
      <c r="O89" s="16">
        <f t="shared" si="28"/>
        <v>2.9914096549314553E-2</v>
      </c>
      <c r="P89" s="27">
        <f t="shared" si="29"/>
        <v>4275396.6935200514</v>
      </c>
      <c r="S89" s="13" t="s">
        <v>24</v>
      </c>
      <c r="T89" s="14">
        <v>0</v>
      </c>
      <c r="U89" s="16">
        <f t="shared" si="30"/>
        <v>8.5776953380512014E-2</v>
      </c>
      <c r="V89" s="27">
        <f t="shared" si="31"/>
        <v>26304983.346288234</v>
      </c>
      <c r="Y89" s="13" t="s">
        <v>24</v>
      </c>
      <c r="Z89" s="14">
        <v>0</v>
      </c>
      <c r="AA89" s="16">
        <f t="shared" si="32"/>
        <v>6.8685543035470101E-2</v>
      </c>
      <c r="AB89" s="27">
        <f t="shared" si="33"/>
        <v>14709390.285662109</v>
      </c>
      <c r="AE89" s="13" t="s">
        <v>24</v>
      </c>
      <c r="AF89" s="14">
        <v>0</v>
      </c>
      <c r="AG89" s="16">
        <f t="shared" si="34"/>
        <v>2.9695427534668639E-2</v>
      </c>
      <c r="AH89" s="27">
        <f t="shared" si="35"/>
        <v>2781265.7690593018</v>
      </c>
    </row>
    <row r="90" spans="1:34" x14ac:dyDescent="0.25">
      <c r="A90" s="17">
        <v>303</v>
      </c>
      <c r="B90" s="18">
        <v>0</v>
      </c>
      <c r="C90" s="20">
        <f t="shared" si="24"/>
        <v>5.6296154356716031E-4</v>
      </c>
      <c r="D90" s="28">
        <f t="shared" si="25"/>
        <v>941788.76310900389</v>
      </c>
      <c r="G90" s="17">
        <v>303</v>
      </c>
      <c r="H90" s="18">
        <v>0</v>
      </c>
      <c r="I90" s="20">
        <f t="shared" si="26"/>
        <v>0</v>
      </c>
      <c r="J90" s="28">
        <f t="shared" si="27"/>
        <v>0</v>
      </c>
      <c r="M90" s="17">
        <v>303</v>
      </c>
      <c r="N90" s="18">
        <v>0</v>
      </c>
      <c r="O90" s="20">
        <f t="shared" si="28"/>
        <v>1.3574809787026542E-3</v>
      </c>
      <c r="P90" s="28">
        <f t="shared" si="29"/>
        <v>194014.54021163401</v>
      </c>
      <c r="S90" s="17">
        <v>303</v>
      </c>
      <c r="T90" s="18">
        <v>0</v>
      </c>
      <c r="U90" s="20">
        <f t="shared" si="30"/>
        <v>2.7832272123792527E-3</v>
      </c>
      <c r="V90" s="28">
        <f t="shared" si="31"/>
        <v>853524.66583647567</v>
      </c>
      <c r="Y90" s="17">
        <v>303</v>
      </c>
      <c r="Z90" s="18">
        <v>0</v>
      </c>
      <c r="AA90" s="20">
        <f t="shared" si="32"/>
        <v>1.7368869804865283E-3</v>
      </c>
      <c r="AB90" s="28">
        <f t="shared" si="33"/>
        <v>371963.98760169855</v>
      </c>
      <c r="AE90" s="17">
        <v>303</v>
      </c>
      <c r="AF90" s="18">
        <v>0</v>
      </c>
      <c r="AG90" s="20">
        <f t="shared" si="34"/>
        <v>2.3287788932040551E-3</v>
      </c>
      <c r="AH90" s="28">
        <f t="shared" si="35"/>
        <v>218112.8058120925</v>
      </c>
    </row>
    <row r="91" spans="1:34" x14ac:dyDescent="0.25">
      <c r="A91" s="13">
        <v>304</v>
      </c>
      <c r="B91" s="14">
        <v>0</v>
      </c>
      <c r="C91" s="16">
        <f t="shared" si="24"/>
        <v>2.1611423089801548E-3</v>
      </c>
      <c r="D91" s="27">
        <f t="shared" si="25"/>
        <v>3615414.8810595344</v>
      </c>
      <c r="G91" s="13">
        <v>304</v>
      </c>
      <c r="H91" s="14">
        <v>0</v>
      </c>
      <c r="I91" s="16">
        <f t="shared" si="26"/>
        <v>0</v>
      </c>
      <c r="J91" s="27">
        <f t="shared" si="27"/>
        <v>0</v>
      </c>
      <c r="M91" s="13">
        <v>304</v>
      </c>
      <c r="N91" s="14">
        <v>0</v>
      </c>
      <c r="O91" s="16">
        <f t="shared" si="28"/>
        <v>1.6117164209247237E-3</v>
      </c>
      <c r="P91" s="27">
        <f t="shared" si="29"/>
        <v>230350.49865383375</v>
      </c>
      <c r="S91" s="13">
        <v>304</v>
      </c>
      <c r="T91" s="14">
        <v>0</v>
      </c>
      <c r="U91" s="16">
        <f t="shared" si="30"/>
        <v>9.075303694355389E-3</v>
      </c>
      <c r="V91" s="27">
        <f t="shared" si="31"/>
        <v>2783098.5262850751</v>
      </c>
      <c r="Y91" s="13">
        <v>304</v>
      </c>
      <c r="Z91" s="14">
        <v>0</v>
      </c>
      <c r="AA91" s="16">
        <f t="shared" si="32"/>
        <v>5.8830736158273318E-3</v>
      </c>
      <c r="AB91" s="27">
        <f t="shared" si="33"/>
        <v>1259892.8693014348</v>
      </c>
      <c r="AE91" s="13">
        <v>304</v>
      </c>
      <c r="AF91" s="14">
        <v>0</v>
      </c>
      <c r="AG91" s="16">
        <f t="shared" si="34"/>
        <v>0</v>
      </c>
      <c r="AH91" s="27">
        <f t="shared" si="35"/>
        <v>0</v>
      </c>
    </row>
    <row r="92" spans="1:34" x14ac:dyDescent="0.25">
      <c r="A92" s="17">
        <v>305</v>
      </c>
      <c r="B92" s="18">
        <v>0</v>
      </c>
      <c r="C92" s="20">
        <f t="shared" si="24"/>
        <v>4.0686620019989945E-3</v>
      </c>
      <c r="D92" s="28">
        <f t="shared" si="25"/>
        <v>6806539.8039290886</v>
      </c>
      <c r="G92" s="17">
        <v>305</v>
      </c>
      <c r="H92" s="18">
        <v>0</v>
      </c>
      <c r="I92" s="20">
        <f t="shared" si="26"/>
        <v>0</v>
      </c>
      <c r="J92" s="28">
        <f t="shared" si="27"/>
        <v>0</v>
      </c>
      <c r="M92" s="17">
        <v>305</v>
      </c>
      <c r="N92" s="18">
        <v>0</v>
      </c>
      <c r="O92" s="20">
        <f t="shared" si="28"/>
        <v>7.7805162341839902E-4</v>
      </c>
      <c r="P92" s="28">
        <f t="shared" si="29"/>
        <v>111201.06310638867</v>
      </c>
      <c r="S92" s="17">
        <v>305</v>
      </c>
      <c r="T92" s="18">
        <v>0</v>
      </c>
      <c r="U92" s="20">
        <f t="shared" si="30"/>
        <v>1.3988606736902371E-2</v>
      </c>
      <c r="V92" s="28">
        <f t="shared" si="31"/>
        <v>4289847.7125860797</v>
      </c>
      <c r="Y92" s="17">
        <v>305</v>
      </c>
      <c r="Z92" s="18">
        <v>0</v>
      </c>
      <c r="AA92" s="20">
        <f t="shared" si="32"/>
        <v>2.4410749552709154E-3</v>
      </c>
      <c r="AB92" s="28">
        <f t="shared" si="33"/>
        <v>522769.75105361507</v>
      </c>
      <c r="AE92" s="17">
        <v>305</v>
      </c>
      <c r="AF92" s="18">
        <v>0</v>
      </c>
      <c r="AG92" s="20">
        <f t="shared" si="34"/>
        <v>1.2047944415083571E-3</v>
      </c>
      <c r="AH92" s="28">
        <f t="shared" si="35"/>
        <v>112840.72387939451</v>
      </c>
    </row>
    <row r="93" spans="1:34" x14ac:dyDescent="0.25">
      <c r="A93" s="13">
        <v>406</v>
      </c>
      <c r="B93" s="14">
        <v>0</v>
      </c>
      <c r="C93" s="16">
        <f t="shared" si="24"/>
        <v>1.7259902977112673E-2</v>
      </c>
      <c r="D93" s="27">
        <f t="shared" si="25"/>
        <v>28874410.449418459</v>
      </c>
      <c r="G93" s="13">
        <v>406</v>
      </c>
      <c r="H93" s="14">
        <v>0</v>
      </c>
      <c r="I93" s="16">
        <f t="shared" si="26"/>
        <v>0</v>
      </c>
      <c r="J93" s="27">
        <f t="shared" si="27"/>
        <v>0</v>
      </c>
      <c r="M93" s="13">
        <v>406</v>
      </c>
      <c r="N93" s="14">
        <v>0</v>
      </c>
      <c r="O93" s="16">
        <f t="shared" si="28"/>
        <v>9.5447656176862548E-3</v>
      </c>
      <c r="P93" s="27">
        <f t="shared" si="29"/>
        <v>1364161.5181326526</v>
      </c>
      <c r="S93" s="13">
        <v>406</v>
      </c>
      <c r="T93" s="14">
        <v>0</v>
      </c>
      <c r="U93" s="16">
        <f t="shared" si="30"/>
        <v>6.6590643485235732E-2</v>
      </c>
      <c r="V93" s="27">
        <f t="shared" si="31"/>
        <v>20421170.242865149</v>
      </c>
      <c r="Y93" s="13">
        <v>406</v>
      </c>
      <c r="Z93" s="14">
        <v>0</v>
      </c>
      <c r="AA93" s="16">
        <f t="shared" si="32"/>
        <v>2.3032014099615087E-2</v>
      </c>
      <c r="AB93" s="27">
        <f t="shared" si="33"/>
        <v>4932433.6604743293</v>
      </c>
      <c r="AE93" s="13">
        <v>406</v>
      </c>
      <c r="AF93" s="14">
        <v>0</v>
      </c>
      <c r="AG93" s="16">
        <f t="shared" si="34"/>
        <v>1.1321766413553529E-2</v>
      </c>
      <c r="AH93" s="27">
        <f t="shared" si="35"/>
        <v>1060393.6021644855</v>
      </c>
    </row>
    <row r="94" spans="1:34" x14ac:dyDescent="0.25">
      <c r="A94" s="17">
        <v>407</v>
      </c>
      <c r="B94" s="18">
        <v>0</v>
      </c>
      <c r="C94" s="20">
        <f t="shared" si="24"/>
        <v>3.0693575636335232E-2</v>
      </c>
      <c r="D94" s="28">
        <f t="shared" si="25"/>
        <v>51347849.536525719</v>
      </c>
      <c r="G94" s="17">
        <v>407</v>
      </c>
      <c r="H94" s="18">
        <v>0</v>
      </c>
      <c r="I94" s="20">
        <f t="shared" si="26"/>
        <v>0.25775251427166562</v>
      </c>
      <c r="J94" s="28">
        <f t="shared" si="27"/>
        <v>24209034.659139033</v>
      </c>
      <c r="M94" s="17">
        <v>407</v>
      </c>
      <c r="N94" s="18">
        <v>0</v>
      </c>
      <c r="O94" s="20">
        <f t="shared" si="28"/>
        <v>5.5324458107367455E-2</v>
      </c>
      <c r="P94" s="28">
        <f t="shared" si="29"/>
        <v>7907108.4387620362</v>
      </c>
      <c r="S94" s="17">
        <v>407</v>
      </c>
      <c r="T94" s="18">
        <v>0</v>
      </c>
      <c r="U94" s="20">
        <f t="shared" si="30"/>
        <v>6.12170538691343E-3</v>
      </c>
      <c r="V94" s="28">
        <f t="shared" si="31"/>
        <v>1877326.6233797721</v>
      </c>
      <c r="Y94" s="17">
        <v>407</v>
      </c>
      <c r="Z94" s="18">
        <v>0</v>
      </c>
      <c r="AA94" s="20">
        <f t="shared" si="32"/>
        <v>9.3634577082011734E-3</v>
      </c>
      <c r="AB94" s="28">
        <f t="shared" si="33"/>
        <v>2005236.4408343746</v>
      </c>
      <c r="AE94" s="17">
        <v>407</v>
      </c>
      <c r="AF94" s="18">
        <v>0</v>
      </c>
      <c r="AG94" s="20">
        <f t="shared" si="34"/>
        <v>5.1981703406320828E-2</v>
      </c>
      <c r="AH94" s="28">
        <f t="shared" si="35"/>
        <v>4868592.3828712674</v>
      </c>
    </row>
    <row r="95" spans="1:34" x14ac:dyDescent="0.25">
      <c r="A95" s="13">
        <v>408</v>
      </c>
      <c r="B95" s="14">
        <v>0</v>
      </c>
      <c r="C95" s="16">
        <f t="shared" si="24"/>
        <v>2.2545487855478389E-2</v>
      </c>
      <c r="D95" s="27">
        <f t="shared" si="25"/>
        <v>37716763.007572986</v>
      </c>
      <c r="G95" s="13">
        <v>408</v>
      </c>
      <c r="H95" s="14">
        <v>0</v>
      </c>
      <c r="I95" s="16">
        <f t="shared" si="26"/>
        <v>0</v>
      </c>
      <c r="J95" s="27">
        <f t="shared" si="27"/>
        <v>0</v>
      </c>
      <c r="M95" s="13">
        <v>408</v>
      </c>
      <c r="N95" s="14">
        <v>0</v>
      </c>
      <c r="O95" s="16">
        <f t="shared" si="28"/>
        <v>1.6371201899997714E-2</v>
      </c>
      <c r="P95" s="27">
        <f t="shared" si="29"/>
        <v>2339812.6818509325</v>
      </c>
      <c r="S95" s="13">
        <v>408</v>
      </c>
      <c r="T95" s="14">
        <v>0</v>
      </c>
      <c r="U95" s="16">
        <f t="shared" si="30"/>
        <v>7.2662322898115733E-3</v>
      </c>
      <c r="V95" s="27">
        <f t="shared" si="31"/>
        <v>2228315.5537811471</v>
      </c>
      <c r="Y95" s="13">
        <v>408</v>
      </c>
      <c r="Z95" s="14">
        <v>0</v>
      </c>
      <c r="AA95" s="16">
        <f t="shared" si="32"/>
        <v>0</v>
      </c>
      <c r="AB95" s="27">
        <f t="shared" si="33"/>
        <v>0</v>
      </c>
      <c r="AE95" s="13">
        <v>408</v>
      </c>
      <c r="AF95" s="14">
        <v>0</v>
      </c>
      <c r="AG95" s="16">
        <f t="shared" si="34"/>
        <v>0.1106102248666837</v>
      </c>
      <c r="AH95" s="27">
        <f t="shared" si="35"/>
        <v>10359723.959875703</v>
      </c>
    </row>
    <row r="96" spans="1:34" x14ac:dyDescent="0.25">
      <c r="A96" s="17">
        <v>409</v>
      </c>
      <c r="B96" s="18">
        <v>0</v>
      </c>
      <c r="C96" s="20">
        <f t="shared" si="24"/>
        <v>3.3606085123644637E-2</v>
      </c>
      <c r="D96" s="28">
        <f t="shared" si="25"/>
        <v>56220240.446597062</v>
      </c>
      <c r="G96" s="17">
        <v>409</v>
      </c>
      <c r="H96" s="18">
        <v>0</v>
      </c>
      <c r="I96" s="20">
        <f t="shared" si="26"/>
        <v>0</v>
      </c>
      <c r="J96" s="28">
        <f t="shared" si="27"/>
        <v>0</v>
      </c>
      <c r="M96" s="17">
        <v>409</v>
      </c>
      <c r="N96" s="18">
        <v>0</v>
      </c>
      <c r="O96" s="20">
        <f t="shared" si="28"/>
        <v>0</v>
      </c>
      <c r="P96" s="28">
        <f t="shared" si="29"/>
        <v>0</v>
      </c>
      <c r="S96" s="17">
        <v>409</v>
      </c>
      <c r="T96" s="18">
        <v>0</v>
      </c>
      <c r="U96" s="20">
        <f t="shared" si="30"/>
        <v>0</v>
      </c>
      <c r="V96" s="28">
        <f t="shared" si="31"/>
        <v>0</v>
      </c>
      <c r="Y96" s="17">
        <v>409</v>
      </c>
      <c r="Z96" s="18">
        <v>0</v>
      </c>
      <c r="AA96" s="20">
        <f t="shared" si="32"/>
        <v>0</v>
      </c>
      <c r="AB96" s="28">
        <f t="shared" si="33"/>
        <v>0</v>
      </c>
      <c r="AE96" s="17">
        <v>409</v>
      </c>
      <c r="AF96" s="18">
        <v>0</v>
      </c>
      <c r="AG96" s="20">
        <f t="shared" si="34"/>
        <v>0.19976735847328533</v>
      </c>
      <c r="AH96" s="28">
        <f t="shared" si="35"/>
        <v>18710157.152931757</v>
      </c>
    </row>
    <row r="97" spans="1:34" x14ac:dyDescent="0.25">
      <c r="A97" s="13">
        <v>410</v>
      </c>
      <c r="B97" s="14">
        <v>0</v>
      </c>
      <c r="C97" s="16">
        <f t="shared" si="24"/>
        <v>0</v>
      </c>
      <c r="D97" s="27">
        <f t="shared" si="25"/>
        <v>0</v>
      </c>
      <c r="G97" s="13">
        <v>410</v>
      </c>
      <c r="H97" s="14">
        <v>0</v>
      </c>
      <c r="I97" s="16">
        <f t="shared" si="26"/>
        <v>0</v>
      </c>
      <c r="J97" s="27">
        <f t="shared" si="27"/>
        <v>0</v>
      </c>
      <c r="M97" s="13">
        <v>410</v>
      </c>
      <c r="N97" s="14">
        <v>0</v>
      </c>
      <c r="O97" s="16">
        <f t="shared" si="28"/>
        <v>0.27734464969119044</v>
      </c>
      <c r="P97" s="27">
        <f t="shared" si="29"/>
        <v>39638783.551441163</v>
      </c>
      <c r="S97" s="13">
        <v>410</v>
      </c>
      <c r="T97" s="14">
        <v>0</v>
      </c>
      <c r="U97" s="16">
        <f t="shared" si="30"/>
        <v>0</v>
      </c>
      <c r="V97" s="27">
        <f t="shared" si="31"/>
        <v>0</v>
      </c>
      <c r="Y97" s="13">
        <v>410</v>
      </c>
      <c r="Z97" s="14">
        <v>0</v>
      </c>
      <c r="AA97" s="16">
        <f t="shared" si="32"/>
        <v>0</v>
      </c>
      <c r="AB97" s="27">
        <f t="shared" si="33"/>
        <v>0</v>
      </c>
      <c r="AE97" s="13">
        <v>410</v>
      </c>
      <c r="AF97" s="14">
        <v>0</v>
      </c>
      <c r="AG97" s="16">
        <f t="shared" si="34"/>
        <v>0</v>
      </c>
      <c r="AH97" s="27">
        <f t="shared" si="35"/>
        <v>0</v>
      </c>
    </row>
    <row r="98" spans="1:34" x14ac:dyDescent="0.25">
      <c r="A98" s="17">
        <v>505</v>
      </c>
      <c r="B98" s="18">
        <v>0</v>
      </c>
      <c r="C98" s="20">
        <f t="shared" si="24"/>
        <v>1.292274238070751E-2</v>
      </c>
      <c r="D98" s="28">
        <f t="shared" si="25"/>
        <v>21618694.388226736</v>
      </c>
      <c r="G98" s="17">
        <v>505</v>
      </c>
      <c r="H98" s="18">
        <v>0</v>
      </c>
      <c r="I98" s="20">
        <f t="shared" si="26"/>
        <v>0</v>
      </c>
      <c r="J98" s="28">
        <f t="shared" si="27"/>
        <v>0</v>
      </c>
      <c r="M98" s="17">
        <v>505</v>
      </c>
      <c r="N98" s="18">
        <v>0</v>
      </c>
      <c r="O98" s="20">
        <f t="shared" si="28"/>
        <v>0</v>
      </c>
      <c r="P98" s="28">
        <f t="shared" si="29"/>
        <v>0</v>
      </c>
      <c r="S98" s="17">
        <v>505</v>
      </c>
      <c r="T98" s="18">
        <v>0</v>
      </c>
      <c r="U98" s="20">
        <f t="shared" si="30"/>
        <v>2.4496688059702867E-2</v>
      </c>
      <c r="V98" s="28">
        <f t="shared" si="31"/>
        <v>7512332.2297443822</v>
      </c>
      <c r="Y98" s="17">
        <v>505</v>
      </c>
      <c r="Z98" s="18">
        <v>0</v>
      </c>
      <c r="AA98" s="20">
        <f t="shared" si="32"/>
        <v>5.7774235046551457E-2</v>
      </c>
      <c r="AB98" s="28">
        <f t="shared" si="33"/>
        <v>12372673.115744945</v>
      </c>
      <c r="AE98" s="17">
        <v>505</v>
      </c>
      <c r="AF98" s="18">
        <v>0</v>
      </c>
      <c r="AG98" s="20">
        <f t="shared" si="34"/>
        <v>0</v>
      </c>
      <c r="AH98" s="28">
        <f t="shared" si="35"/>
        <v>0</v>
      </c>
    </row>
    <row r="99" spans="1:34" x14ac:dyDescent="0.25">
      <c r="A99" s="13">
        <v>506</v>
      </c>
      <c r="B99" s="14">
        <v>0</v>
      </c>
      <c r="C99" s="16">
        <f t="shared" si="24"/>
        <v>5.0682341414497222E-3</v>
      </c>
      <c r="D99" s="27">
        <f t="shared" si="25"/>
        <v>8478742.4962950833</v>
      </c>
      <c r="G99" s="13">
        <v>506</v>
      </c>
      <c r="H99" s="14">
        <v>0</v>
      </c>
      <c r="I99" s="16">
        <f t="shared" si="26"/>
        <v>0</v>
      </c>
      <c r="J99" s="27">
        <f t="shared" si="27"/>
        <v>0</v>
      </c>
      <c r="M99" s="13">
        <v>506</v>
      </c>
      <c r="N99" s="14">
        <v>0</v>
      </c>
      <c r="O99" s="16">
        <f t="shared" si="28"/>
        <v>4.8334154587309913E-3</v>
      </c>
      <c r="P99" s="27">
        <f t="shared" si="29"/>
        <v>690803.69639780046</v>
      </c>
      <c r="S99" s="13">
        <v>506</v>
      </c>
      <c r="T99" s="14">
        <v>0</v>
      </c>
      <c r="U99" s="16">
        <f t="shared" si="30"/>
        <v>2.2064626708910049E-2</v>
      </c>
      <c r="V99" s="27">
        <f t="shared" si="31"/>
        <v>6766498.6368216109</v>
      </c>
      <c r="Y99" s="13">
        <v>506</v>
      </c>
      <c r="Z99" s="14">
        <v>0</v>
      </c>
      <c r="AA99" s="16">
        <f t="shared" si="32"/>
        <v>2.3782233236085418E-2</v>
      </c>
      <c r="AB99" s="27">
        <f t="shared" si="33"/>
        <v>5093097.2527009463</v>
      </c>
      <c r="AE99" s="13">
        <v>506</v>
      </c>
      <c r="AF99" s="14">
        <v>0</v>
      </c>
      <c r="AG99" s="16">
        <f t="shared" si="34"/>
        <v>6.3324228418426493E-3</v>
      </c>
      <c r="AH99" s="27">
        <f t="shared" si="35"/>
        <v>593093.02298020315</v>
      </c>
    </row>
    <row r="100" spans="1:34" x14ac:dyDescent="0.25">
      <c r="A100" s="17">
        <v>507</v>
      </c>
      <c r="B100" s="18">
        <v>0</v>
      </c>
      <c r="C100" s="20">
        <f t="shared" si="24"/>
        <v>1.0244627368214115E-2</v>
      </c>
      <c r="D100" s="28">
        <f t="shared" si="25"/>
        <v>17138426.32391461</v>
      </c>
      <c r="G100" s="17">
        <v>507</v>
      </c>
      <c r="H100" s="18">
        <v>0</v>
      </c>
      <c r="I100" s="20">
        <f t="shared" si="26"/>
        <v>8.2541457581045141E-2</v>
      </c>
      <c r="J100" s="28">
        <f t="shared" si="27"/>
        <v>7752587.8381510749</v>
      </c>
      <c r="M100" s="17">
        <v>507</v>
      </c>
      <c r="N100" s="18">
        <v>0</v>
      </c>
      <c r="O100" s="20">
        <f t="shared" si="28"/>
        <v>1.0468474103831872E-2</v>
      </c>
      <c r="P100" s="28">
        <f t="shared" si="29"/>
        <v>1496180.2204502351</v>
      </c>
      <c r="S100" s="17">
        <v>507</v>
      </c>
      <c r="T100" s="18">
        <v>0</v>
      </c>
      <c r="U100" s="20">
        <f t="shared" si="30"/>
        <v>2.6267200090034668E-2</v>
      </c>
      <c r="V100" s="28">
        <f t="shared" si="31"/>
        <v>8055290.3045745632</v>
      </c>
      <c r="Y100" s="17">
        <v>507</v>
      </c>
      <c r="Z100" s="18">
        <v>0</v>
      </c>
      <c r="AA100" s="20">
        <f t="shared" si="32"/>
        <v>0</v>
      </c>
      <c r="AB100" s="28">
        <f t="shared" si="33"/>
        <v>0</v>
      </c>
      <c r="AE100" s="17">
        <v>507</v>
      </c>
      <c r="AF100" s="18">
        <v>0</v>
      </c>
      <c r="AG100" s="20">
        <f t="shared" si="34"/>
        <v>0</v>
      </c>
      <c r="AH100" s="28">
        <f t="shared" si="35"/>
        <v>0</v>
      </c>
    </row>
    <row r="101" spans="1:34" x14ac:dyDescent="0.25">
      <c r="A101" s="13">
        <v>508</v>
      </c>
      <c r="B101" s="14">
        <v>0</v>
      </c>
      <c r="C101" s="16">
        <f t="shared" si="24"/>
        <v>4.5161569583198283E-3</v>
      </c>
      <c r="D101" s="27">
        <f t="shared" si="25"/>
        <v>7555162.3807759183</v>
      </c>
      <c r="G101" s="13">
        <v>508</v>
      </c>
      <c r="H101" s="14">
        <v>0</v>
      </c>
      <c r="I101" s="16">
        <f t="shared" si="26"/>
        <v>0</v>
      </c>
      <c r="J101" s="27">
        <f t="shared" si="27"/>
        <v>0</v>
      </c>
      <c r="M101" s="13">
        <v>508</v>
      </c>
      <c r="N101" s="14">
        <v>0</v>
      </c>
      <c r="O101" s="16">
        <f t="shared" si="28"/>
        <v>0</v>
      </c>
      <c r="P101" s="27">
        <f t="shared" si="29"/>
        <v>0</v>
      </c>
      <c r="S101" s="13">
        <v>508</v>
      </c>
      <c r="T101" s="14">
        <v>0</v>
      </c>
      <c r="U101" s="16">
        <f t="shared" si="30"/>
        <v>0</v>
      </c>
      <c r="V101" s="27">
        <f t="shared" si="31"/>
        <v>0</v>
      </c>
      <c r="Y101" s="13">
        <v>508</v>
      </c>
      <c r="Z101" s="14">
        <v>0</v>
      </c>
      <c r="AA101" s="16">
        <f t="shared" si="32"/>
        <v>9.6156980762360539E-2</v>
      </c>
      <c r="AB101" s="27">
        <f t="shared" si="33"/>
        <v>20592551.157294404</v>
      </c>
      <c r="AE101" s="13">
        <v>508</v>
      </c>
      <c r="AF101" s="14">
        <v>0</v>
      </c>
      <c r="AG101" s="16">
        <f t="shared" si="34"/>
        <v>0</v>
      </c>
      <c r="AH101" s="27">
        <f t="shared" si="35"/>
        <v>0</v>
      </c>
    </row>
    <row r="102" spans="1:34" x14ac:dyDescent="0.25">
      <c r="A102" s="17">
        <v>509</v>
      </c>
      <c r="B102" s="18">
        <v>0</v>
      </c>
      <c r="C102" s="20">
        <f t="shared" si="24"/>
        <v>5.5814251260846897E-3</v>
      </c>
      <c r="D102" s="28">
        <f t="shared" si="25"/>
        <v>9337269.1721947473</v>
      </c>
      <c r="G102" s="17">
        <v>509</v>
      </c>
      <c r="H102" s="18">
        <v>0</v>
      </c>
      <c r="I102" s="20">
        <f t="shared" si="26"/>
        <v>0</v>
      </c>
      <c r="J102" s="28">
        <f t="shared" si="27"/>
        <v>0</v>
      </c>
      <c r="M102" s="17">
        <v>509</v>
      </c>
      <c r="N102" s="18">
        <v>0</v>
      </c>
      <c r="O102" s="20">
        <f t="shared" si="28"/>
        <v>3.0059527613072467E-2</v>
      </c>
      <c r="P102" s="28">
        <f t="shared" si="29"/>
        <v>4296182.0609838711</v>
      </c>
      <c r="S102" s="17">
        <v>509</v>
      </c>
      <c r="T102" s="18">
        <v>0</v>
      </c>
      <c r="U102" s="20">
        <f t="shared" si="30"/>
        <v>0</v>
      </c>
      <c r="V102" s="28">
        <f t="shared" si="31"/>
        <v>0</v>
      </c>
      <c r="Y102" s="17">
        <v>509</v>
      </c>
      <c r="Z102" s="18">
        <v>0</v>
      </c>
      <c r="AA102" s="20">
        <f t="shared" si="32"/>
        <v>0</v>
      </c>
      <c r="AB102" s="28">
        <f t="shared" si="33"/>
        <v>0</v>
      </c>
      <c r="AE102" s="17">
        <v>509</v>
      </c>
      <c r="AF102" s="18">
        <v>0</v>
      </c>
      <c r="AG102" s="20">
        <f t="shared" si="34"/>
        <v>1.0645193724751366E-3</v>
      </c>
      <c r="AH102" s="28">
        <f t="shared" si="35"/>
        <v>99702.598580506456</v>
      </c>
    </row>
    <row r="103" spans="1:34" x14ac:dyDescent="0.25">
      <c r="A103" s="13">
        <v>510</v>
      </c>
      <c r="B103" s="14">
        <v>0</v>
      </c>
      <c r="C103" s="16">
        <f t="shared" si="24"/>
        <v>0</v>
      </c>
      <c r="D103" s="27">
        <f t="shared" si="25"/>
        <v>0</v>
      </c>
      <c r="G103" s="13">
        <v>510</v>
      </c>
      <c r="H103" s="14">
        <v>0</v>
      </c>
      <c r="I103" s="16">
        <f t="shared" si="26"/>
        <v>0</v>
      </c>
      <c r="J103" s="27">
        <f t="shared" si="27"/>
        <v>0</v>
      </c>
      <c r="M103" s="13">
        <v>510</v>
      </c>
      <c r="N103" s="14">
        <v>0</v>
      </c>
      <c r="O103" s="16">
        <f t="shared" si="28"/>
        <v>0</v>
      </c>
      <c r="P103" s="27">
        <f t="shared" si="29"/>
        <v>0</v>
      </c>
      <c r="S103" s="13">
        <v>510</v>
      </c>
      <c r="T103" s="14">
        <v>0</v>
      </c>
      <c r="U103" s="16">
        <f t="shared" si="30"/>
        <v>0</v>
      </c>
      <c r="V103" s="27">
        <f t="shared" si="31"/>
        <v>0</v>
      </c>
      <c r="Y103" s="13">
        <v>510</v>
      </c>
      <c r="Z103" s="14">
        <v>0</v>
      </c>
      <c r="AA103" s="16">
        <f t="shared" si="32"/>
        <v>0</v>
      </c>
      <c r="AB103" s="27">
        <f t="shared" si="33"/>
        <v>0</v>
      </c>
      <c r="AE103" s="13">
        <v>510</v>
      </c>
      <c r="AF103" s="14">
        <v>0</v>
      </c>
      <c r="AG103" s="16">
        <f t="shared" si="34"/>
        <v>0</v>
      </c>
      <c r="AH103" s="27">
        <f t="shared" si="35"/>
        <v>0</v>
      </c>
    </row>
    <row r="104" spans="1:34" x14ac:dyDescent="0.25">
      <c r="A104" s="17">
        <v>535</v>
      </c>
      <c r="B104" s="18">
        <v>0</v>
      </c>
      <c r="C104" s="20">
        <f t="shared" si="24"/>
        <v>4.3982645060121816E-3</v>
      </c>
      <c r="D104" s="28">
        <f t="shared" si="25"/>
        <v>7357937.9200513456</v>
      </c>
      <c r="G104" s="17">
        <v>535</v>
      </c>
      <c r="H104" s="18">
        <v>0</v>
      </c>
      <c r="I104" s="20">
        <f t="shared" si="26"/>
        <v>0</v>
      </c>
      <c r="J104" s="28">
        <f t="shared" si="27"/>
        <v>0</v>
      </c>
      <c r="M104" s="17">
        <v>535</v>
      </c>
      <c r="N104" s="18">
        <v>0</v>
      </c>
      <c r="O104" s="20">
        <f t="shared" si="28"/>
        <v>0</v>
      </c>
      <c r="P104" s="28">
        <f t="shared" si="29"/>
        <v>0</v>
      </c>
      <c r="S104" s="17">
        <v>535</v>
      </c>
      <c r="T104" s="18">
        <v>0</v>
      </c>
      <c r="U104" s="20">
        <f t="shared" si="30"/>
        <v>6.4402961417389755E-3</v>
      </c>
      <c r="V104" s="28">
        <f t="shared" si="31"/>
        <v>1975027.9775277893</v>
      </c>
      <c r="Y104" s="17">
        <v>535</v>
      </c>
      <c r="Z104" s="18">
        <v>0</v>
      </c>
      <c r="AA104" s="20">
        <f t="shared" si="32"/>
        <v>3.8012494509567819E-3</v>
      </c>
      <c r="AB104" s="28">
        <f t="shared" si="33"/>
        <v>814058.66906238731</v>
      </c>
      <c r="AE104" s="17">
        <v>535</v>
      </c>
      <c r="AF104" s="18">
        <v>0</v>
      </c>
      <c r="AG104" s="20">
        <f t="shared" si="34"/>
        <v>4.0595550447885057E-3</v>
      </c>
      <c r="AH104" s="28">
        <f t="shared" si="35"/>
        <v>380216.83542022324</v>
      </c>
    </row>
    <row r="105" spans="1:34" x14ac:dyDescent="0.25">
      <c r="A105" s="13">
        <v>536</v>
      </c>
      <c r="B105" s="14">
        <v>0</v>
      </c>
      <c r="C105" s="16">
        <f t="shared" si="24"/>
        <v>6.3136373945644909E-3</v>
      </c>
      <c r="D105" s="27">
        <f t="shared" si="25"/>
        <v>10562200.598763077</v>
      </c>
      <c r="G105" s="13">
        <v>536</v>
      </c>
      <c r="H105" s="14">
        <v>0</v>
      </c>
      <c r="I105" s="16">
        <f t="shared" si="26"/>
        <v>0</v>
      </c>
      <c r="J105" s="27">
        <f t="shared" si="27"/>
        <v>0</v>
      </c>
      <c r="M105" s="13">
        <v>536</v>
      </c>
      <c r="N105" s="14">
        <v>0</v>
      </c>
      <c r="O105" s="16">
        <f t="shared" si="28"/>
        <v>0</v>
      </c>
      <c r="P105" s="27">
        <f t="shared" si="29"/>
        <v>0</v>
      </c>
      <c r="S105" s="13">
        <v>536</v>
      </c>
      <c r="T105" s="14">
        <v>0</v>
      </c>
      <c r="U105" s="16">
        <f t="shared" si="30"/>
        <v>2.2699783574146506E-3</v>
      </c>
      <c r="V105" s="27">
        <f t="shared" si="31"/>
        <v>696128.04529606004</v>
      </c>
      <c r="Y105" s="13">
        <v>536</v>
      </c>
      <c r="Z105" s="14">
        <v>0</v>
      </c>
      <c r="AA105" s="16">
        <f t="shared" si="32"/>
        <v>0</v>
      </c>
      <c r="AB105" s="27">
        <f t="shared" si="33"/>
        <v>0</v>
      </c>
      <c r="AE105" s="13">
        <v>536</v>
      </c>
      <c r="AF105" s="14">
        <v>0</v>
      </c>
      <c r="AG105" s="16">
        <f t="shared" si="34"/>
        <v>0</v>
      </c>
      <c r="AH105" s="27">
        <f t="shared" si="35"/>
        <v>0</v>
      </c>
    </row>
    <row r="106" spans="1:34" x14ac:dyDescent="0.25">
      <c r="A106" s="17">
        <v>537</v>
      </c>
      <c r="B106" s="18">
        <v>0</v>
      </c>
      <c r="C106" s="20">
        <f t="shared" si="24"/>
        <v>3.5693320949058993E-3</v>
      </c>
      <c r="D106" s="28">
        <f t="shared" si="25"/>
        <v>5971201.5806381078</v>
      </c>
      <c r="G106" s="17">
        <v>537</v>
      </c>
      <c r="H106" s="18">
        <v>0</v>
      </c>
      <c r="I106" s="20">
        <f t="shared" si="26"/>
        <v>0</v>
      </c>
      <c r="J106" s="28">
        <f t="shared" si="27"/>
        <v>0</v>
      </c>
      <c r="M106" s="17">
        <v>537</v>
      </c>
      <c r="N106" s="18">
        <v>0</v>
      </c>
      <c r="O106" s="20">
        <f t="shared" si="28"/>
        <v>2.7320807437446184E-3</v>
      </c>
      <c r="P106" s="28">
        <f t="shared" si="29"/>
        <v>390475.73972288973</v>
      </c>
      <c r="S106" s="17">
        <v>537</v>
      </c>
      <c r="T106" s="18">
        <v>0</v>
      </c>
      <c r="U106" s="20">
        <f t="shared" si="30"/>
        <v>0</v>
      </c>
      <c r="V106" s="28">
        <f t="shared" si="31"/>
        <v>0</v>
      </c>
      <c r="Y106" s="17">
        <v>537</v>
      </c>
      <c r="Z106" s="18">
        <v>0</v>
      </c>
      <c r="AA106" s="20">
        <f t="shared" si="32"/>
        <v>9.1511066059652372E-3</v>
      </c>
      <c r="AB106" s="28">
        <f t="shared" si="33"/>
        <v>1959760.2736187223</v>
      </c>
      <c r="AE106" s="17">
        <v>537</v>
      </c>
      <c r="AF106" s="18">
        <v>0</v>
      </c>
      <c r="AG106" s="20">
        <f t="shared" si="34"/>
        <v>7.2456710408068409E-3</v>
      </c>
      <c r="AH106" s="28">
        <f t="shared" si="35"/>
        <v>678627.6040691199</v>
      </c>
    </row>
    <row r="107" spans="1:34" x14ac:dyDescent="0.25">
      <c r="A107" s="13">
        <v>538</v>
      </c>
      <c r="B107" s="14">
        <v>0</v>
      </c>
      <c r="C107" s="16">
        <f t="shared" si="24"/>
        <v>0</v>
      </c>
      <c r="D107" s="27">
        <f t="shared" si="25"/>
        <v>0</v>
      </c>
      <c r="G107" s="13">
        <v>538</v>
      </c>
      <c r="H107" s="14">
        <v>0</v>
      </c>
      <c r="I107" s="16">
        <f t="shared" si="26"/>
        <v>0</v>
      </c>
      <c r="J107" s="27">
        <f t="shared" si="27"/>
        <v>0</v>
      </c>
      <c r="M107" s="13">
        <v>538</v>
      </c>
      <c r="N107" s="14">
        <v>0</v>
      </c>
      <c r="O107" s="16">
        <f t="shared" si="28"/>
        <v>0</v>
      </c>
      <c r="P107" s="27">
        <f t="shared" si="29"/>
        <v>0</v>
      </c>
      <c r="S107" s="13">
        <v>538</v>
      </c>
      <c r="T107" s="14">
        <v>0</v>
      </c>
      <c r="U107" s="16">
        <f t="shared" si="30"/>
        <v>3.4027369393354129E-2</v>
      </c>
      <c r="V107" s="27">
        <f t="shared" si="31"/>
        <v>10435080.169372592</v>
      </c>
      <c r="Y107" s="13">
        <v>538</v>
      </c>
      <c r="Z107" s="14">
        <v>0</v>
      </c>
      <c r="AA107" s="16">
        <f t="shared" si="32"/>
        <v>0</v>
      </c>
      <c r="AB107" s="27">
        <f t="shared" si="33"/>
        <v>0</v>
      </c>
      <c r="AE107" s="13">
        <v>538</v>
      </c>
      <c r="AF107" s="14">
        <v>0</v>
      </c>
      <c r="AG107" s="16">
        <f t="shared" si="34"/>
        <v>0</v>
      </c>
      <c r="AH107" s="27">
        <f t="shared" si="35"/>
        <v>0</v>
      </c>
    </row>
    <row r="108" spans="1:34" x14ac:dyDescent="0.25">
      <c r="A108" s="17">
        <v>539</v>
      </c>
      <c r="B108" s="18">
        <v>0</v>
      </c>
      <c r="C108" s="20">
        <f t="shared" si="24"/>
        <v>2.4395800835835626E-3</v>
      </c>
      <c r="D108" s="28">
        <f t="shared" si="25"/>
        <v>4081218.5764327045</v>
      </c>
      <c r="G108" s="17">
        <v>539</v>
      </c>
      <c r="H108" s="18">
        <v>0</v>
      </c>
      <c r="I108" s="20">
        <f t="shared" si="26"/>
        <v>0</v>
      </c>
      <c r="J108" s="28">
        <f t="shared" si="27"/>
        <v>0</v>
      </c>
      <c r="M108" s="17">
        <v>539</v>
      </c>
      <c r="N108" s="18">
        <v>0</v>
      </c>
      <c r="O108" s="20">
        <f t="shared" si="28"/>
        <v>0</v>
      </c>
      <c r="P108" s="28">
        <f t="shared" si="29"/>
        <v>0</v>
      </c>
      <c r="S108" s="17">
        <v>539</v>
      </c>
      <c r="T108" s="18">
        <v>0</v>
      </c>
      <c r="U108" s="20">
        <f t="shared" si="30"/>
        <v>0</v>
      </c>
      <c r="V108" s="28">
        <f t="shared" si="31"/>
        <v>0</v>
      </c>
      <c r="Y108" s="17">
        <v>539</v>
      </c>
      <c r="Z108" s="18">
        <v>0</v>
      </c>
      <c r="AA108" s="20">
        <f t="shared" si="32"/>
        <v>0</v>
      </c>
      <c r="AB108" s="28">
        <f t="shared" si="33"/>
        <v>0</v>
      </c>
      <c r="AE108" s="17">
        <v>539</v>
      </c>
      <c r="AF108" s="18">
        <v>0</v>
      </c>
      <c r="AG108" s="20">
        <f t="shared" si="34"/>
        <v>0</v>
      </c>
      <c r="AH108" s="28">
        <f t="shared" si="35"/>
        <v>0</v>
      </c>
    </row>
    <row r="109" spans="1:34" x14ac:dyDescent="0.25">
      <c r="A109" s="13">
        <v>540</v>
      </c>
      <c r="B109" s="14">
        <v>0</v>
      </c>
      <c r="C109" s="16">
        <f t="shared" si="24"/>
        <v>0</v>
      </c>
      <c r="D109" s="27">
        <f t="shared" si="25"/>
        <v>0</v>
      </c>
      <c r="G109" s="13">
        <v>540</v>
      </c>
      <c r="H109" s="14">
        <v>0</v>
      </c>
      <c r="I109" s="16">
        <f t="shared" si="26"/>
        <v>0</v>
      </c>
      <c r="J109" s="27">
        <f t="shared" si="27"/>
        <v>0</v>
      </c>
      <c r="M109" s="13">
        <v>540</v>
      </c>
      <c r="N109" s="14">
        <v>0</v>
      </c>
      <c r="O109" s="16">
        <f t="shared" si="28"/>
        <v>0</v>
      </c>
      <c r="P109" s="27">
        <f t="shared" si="29"/>
        <v>0</v>
      </c>
      <c r="S109" s="13">
        <v>540</v>
      </c>
      <c r="T109" s="14">
        <v>0</v>
      </c>
      <c r="U109" s="16">
        <f t="shared" si="30"/>
        <v>0</v>
      </c>
      <c r="V109" s="27">
        <f t="shared" si="31"/>
        <v>0</v>
      </c>
      <c r="Y109" s="13">
        <v>540</v>
      </c>
      <c r="Z109" s="14">
        <v>0</v>
      </c>
      <c r="AA109" s="16">
        <f t="shared" si="32"/>
        <v>0</v>
      </c>
      <c r="AB109" s="27">
        <f t="shared" si="33"/>
        <v>0</v>
      </c>
      <c r="AE109" s="13">
        <v>540</v>
      </c>
      <c r="AF109" s="14">
        <v>0</v>
      </c>
      <c r="AG109" s="16">
        <f t="shared" si="34"/>
        <v>0</v>
      </c>
      <c r="AH109" s="27">
        <f t="shared" si="35"/>
        <v>0</v>
      </c>
    </row>
    <row r="110" spans="1:34" x14ac:dyDescent="0.25">
      <c r="A110" s="21" t="s">
        <v>17</v>
      </c>
      <c r="B110" s="22"/>
      <c r="C110" s="24">
        <f>SUM(C79:C109)</f>
        <v>1</v>
      </c>
      <c r="D110" s="23">
        <f>SUM(D79:D109)</f>
        <v>1672918468.1806781</v>
      </c>
      <c r="G110" s="21" t="s">
        <v>17</v>
      </c>
      <c r="H110" s="22"/>
      <c r="I110" s="24">
        <f>SUM(I79:I109)</f>
        <v>0.99999999999999989</v>
      </c>
      <c r="J110" s="23">
        <f>SUM(J79:J109)</f>
        <v>93923563.568513781</v>
      </c>
      <c r="M110" s="21" t="s">
        <v>17</v>
      </c>
      <c r="N110" s="22"/>
      <c r="O110" s="24">
        <f>SUM(O79:O109)</f>
        <v>1</v>
      </c>
      <c r="P110" s="23">
        <f>SUM(P79:P109)</f>
        <v>142922474.24126258</v>
      </c>
      <c r="S110" s="21" t="s">
        <v>17</v>
      </c>
      <c r="T110" s="22"/>
      <c r="U110" s="24">
        <f>SUM(U79:U109)</f>
        <v>1</v>
      </c>
      <c r="V110" s="23">
        <f>SUM(V79:V109)</f>
        <v>306667260.95525521</v>
      </c>
      <c r="Y110" s="21" t="s">
        <v>17</v>
      </c>
      <c r="Z110" s="22"/>
      <c r="AA110" s="24">
        <f>SUM(AA79:AA109)</f>
        <v>1</v>
      </c>
      <c r="AB110" s="23">
        <f>SUM(AB79:AB109)</f>
        <v>214155550.58021438</v>
      </c>
      <c r="AE110" s="21" t="s">
        <v>17</v>
      </c>
      <c r="AF110" s="22"/>
      <c r="AG110" s="24">
        <f>SUM(AG79:AG109)</f>
        <v>1</v>
      </c>
      <c r="AH110" s="23">
        <f>SUM(AH79:AH109)</f>
        <v>93659731.4792739</v>
      </c>
    </row>
    <row r="112" spans="1:34" x14ac:dyDescent="0.25">
      <c r="A112" t="str">
        <f>"7. Calcul de l'allocation de l'accès par tarif et paliers"</f>
        <v>7. Calcul de l'allocation de l'accès par tarif et paliers</v>
      </c>
    </row>
    <row r="113" spans="1:14" ht="60" x14ac:dyDescent="0.25">
      <c r="A113" s="12" t="s">
        <v>21</v>
      </c>
      <c r="B113" s="12"/>
      <c r="C113" s="31" t="s">
        <v>30</v>
      </c>
      <c r="D113" s="31" t="s">
        <v>1</v>
      </c>
      <c r="E113" s="31" t="s">
        <v>2</v>
      </c>
      <c r="F113" s="31" t="s">
        <v>3</v>
      </c>
      <c r="G113" s="31" t="s">
        <v>4</v>
      </c>
      <c r="H113" s="31" t="s">
        <v>5</v>
      </c>
      <c r="I113" s="32" t="s">
        <v>31</v>
      </c>
      <c r="K113" s="31" t="s">
        <v>32</v>
      </c>
      <c r="L113" s="31" t="s">
        <v>33</v>
      </c>
      <c r="M113" s="32" t="s">
        <v>34</v>
      </c>
      <c r="N113" s="32" t="s">
        <v>40</v>
      </c>
    </row>
    <row r="114" spans="1:14" ht="15.75" x14ac:dyDescent="0.3">
      <c r="A114" s="13" t="s">
        <v>23</v>
      </c>
      <c r="B114" s="14">
        <v>365</v>
      </c>
      <c r="C114" s="16">
        <f>D9</f>
        <v>7.5832211469542846E-2</v>
      </c>
      <c r="D114" s="16">
        <f>J9</f>
        <v>4.4223669191853242E-2</v>
      </c>
      <c r="E114" s="16">
        <f>P9</f>
        <v>5.1921626745251616E-2</v>
      </c>
      <c r="F114" s="16">
        <f>V9</f>
        <v>3.7882247193125065E-2</v>
      </c>
      <c r="G114" s="16">
        <f>AB9</f>
        <v>3.5236689731977494E-2</v>
      </c>
      <c r="H114" s="16">
        <f>AH9</f>
        <v>3.5297642189806328E-2</v>
      </c>
      <c r="I114" s="16">
        <f t="shared" ref="I114:I144" si="36">C114*$M$184+D114*$M$185+E114*$M$186+F114*$M$187+G114*$M$188+H114*$M$189</f>
        <v>6.3743707037114294E-2</v>
      </c>
      <c r="K114" s="13" t="s">
        <v>30</v>
      </c>
      <c r="L114" s="34">
        <f>D5*D2</f>
        <v>879834538.49934399</v>
      </c>
      <c r="M114" s="16">
        <f>L114/$L$120</f>
        <v>0.66273959549243522</v>
      </c>
      <c r="N114" s="34">
        <f>L114/C40</f>
        <v>8131.25481328155</v>
      </c>
    </row>
    <row r="115" spans="1:14" ht="15.75" x14ac:dyDescent="0.3">
      <c r="A115" s="17" t="s">
        <v>23</v>
      </c>
      <c r="B115" s="18">
        <v>1095</v>
      </c>
      <c r="C115" s="20">
        <f t="shared" ref="C115:C144" si="37">D10</f>
        <v>0.10332957929379748</v>
      </c>
      <c r="D115" s="20">
        <f t="shared" ref="D115:D144" si="38">J10</f>
        <v>7.4144904553205007E-2</v>
      </c>
      <c r="E115" s="20">
        <f t="shared" ref="E115:E144" si="39">P10</f>
        <v>6.8691985711334322E-2</v>
      </c>
      <c r="F115" s="20">
        <f t="shared" ref="F115:F144" si="40">V10</f>
        <v>6.2095276966197301E-2</v>
      </c>
      <c r="G115" s="20">
        <f t="shared" ref="G115:G144" si="41">AB10</f>
        <v>0.11563535391710329</v>
      </c>
      <c r="H115" s="20">
        <f t="shared" ref="H115:H144" si="42">AH10</f>
        <v>7.8198292359038843E-2</v>
      </c>
      <c r="I115" s="20">
        <f t="shared" si="36"/>
        <v>9.5384529130751378E-2</v>
      </c>
      <c r="K115" s="17" t="s">
        <v>1</v>
      </c>
      <c r="L115" s="35">
        <f>J5*J2</f>
        <v>49397024.886924811</v>
      </c>
      <c r="M115" s="20">
        <f t="shared" ref="M115:M119" si="43">L115/$L$120</f>
        <v>3.7208546447753156E-2</v>
      </c>
      <c r="N115" s="35">
        <f>L115/I40</f>
        <v>18094.104290494211</v>
      </c>
    </row>
    <row r="116" spans="1:14" ht="15.75" x14ac:dyDescent="0.3">
      <c r="A116" s="13" t="s">
        <v>23</v>
      </c>
      <c r="B116" s="14">
        <v>3650</v>
      </c>
      <c r="C116" s="16">
        <f t="shared" si="37"/>
        <v>0.49387187218562395</v>
      </c>
      <c r="D116" s="16">
        <f t="shared" si="38"/>
        <v>0.52738439728565667</v>
      </c>
      <c r="E116" s="16">
        <f t="shared" si="39"/>
        <v>0.40779755466119072</v>
      </c>
      <c r="F116" s="16">
        <f t="shared" si="40"/>
        <v>0.26238358886942775</v>
      </c>
      <c r="G116" s="16">
        <f t="shared" si="41"/>
        <v>0.23557853568189016</v>
      </c>
      <c r="H116" s="16">
        <f t="shared" si="42"/>
        <v>0.30794871018071107</v>
      </c>
      <c r="I116" s="16">
        <f t="shared" si="36"/>
        <v>0.43331017652472575</v>
      </c>
      <c r="K116" s="13" t="s">
        <v>2</v>
      </c>
      <c r="L116" s="34">
        <f>P5*P2</f>
        <v>75166920.299468309</v>
      </c>
      <c r="M116" s="16">
        <f t="shared" si="43"/>
        <v>5.6619844043231872E-2</v>
      </c>
      <c r="N116" s="34">
        <f>L116/O40</f>
        <v>17955.472098710154</v>
      </c>
    </row>
    <row r="117" spans="1:14" ht="15.75" x14ac:dyDescent="0.3">
      <c r="A117" s="17" t="s">
        <v>23</v>
      </c>
      <c r="B117" s="18">
        <v>10950</v>
      </c>
      <c r="C117" s="20">
        <f t="shared" si="37"/>
        <v>0.16036817392415964</v>
      </c>
      <c r="D117" s="20">
        <f t="shared" si="38"/>
        <v>0.21189763646411211</v>
      </c>
      <c r="E117" s="20">
        <f t="shared" si="39"/>
        <v>0.24917406416890178</v>
      </c>
      <c r="F117" s="20">
        <f t="shared" si="40"/>
        <v>0.25774512812317829</v>
      </c>
      <c r="G117" s="20">
        <f t="shared" si="41"/>
        <v>0.23769504639298492</v>
      </c>
      <c r="H117" s="20">
        <f t="shared" si="42"/>
        <v>0.2593533147185994</v>
      </c>
      <c r="I117" s="20">
        <f t="shared" si="36"/>
        <v>0.18937698778815451</v>
      </c>
      <c r="K117" s="17" t="s">
        <v>3</v>
      </c>
      <c r="L117" s="35">
        <f>V5*V2</f>
        <v>161284876.18936619</v>
      </c>
      <c r="M117" s="20">
        <f t="shared" si="43"/>
        <v>0.12148860828662246</v>
      </c>
      <c r="N117" s="35">
        <f>L117/U40</f>
        <v>23827.647934044744</v>
      </c>
    </row>
    <row r="118" spans="1:14" ht="15.75" x14ac:dyDescent="0.3">
      <c r="A118" s="13" t="s">
        <v>23</v>
      </c>
      <c r="B118" s="14">
        <v>36500</v>
      </c>
      <c r="C118" s="16">
        <f t="shared" si="37"/>
        <v>9.6220174192647015E-2</v>
      </c>
      <c r="D118" s="16">
        <f t="shared" si="38"/>
        <v>8.9582989162538873E-2</v>
      </c>
      <c r="E118" s="16">
        <f t="shared" si="39"/>
        <v>0.13066870150185286</v>
      </c>
      <c r="F118" s="16">
        <f t="shared" si="40"/>
        <v>0.2269006336749706</v>
      </c>
      <c r="G118" s="16">
        <f t="shared" si="41"/>
        <v>0.22444107758515486</v>
      </c>
      <c r="H118" s="16">
        <f t="shared" si="42"/>
        <v>0.20173835695519504</v>
      </c>
      <c r="I118" s="16">
        <f t="shared" si="36"/>
        <v>0.12859320286056894</v>
      </c>
      <c r="K118" s="13" t="s">
        <v>4</v>
      </c>
      <c r="L118" s="34">
        <f>AB5*AB2</f>
        <v>112630384.3227499</v>
      </c>
      <c r="M118" s="16">
        <f t="shared" si="43"/>
        <v>8.4839378405775601E-2</v>
      </c>
      <c r="N118" s="34">
        <f>L118/AA40</f>
        <v>15126.655826866794</v>
      </c>
    </row>
    <row r="119" spans="1:14" ht="15.75" x14ac:dyDescent="0.3">
      <c r="A119" s="17" t="s">
        <v>23</v>
      </c>
      <c r="B119" s="18">
        <v>109500</v>
      </c>
      <c r="C119" s="20">
        <f t="shared" si="37"/>
        <v>4.7587966195052213E-2</v>
      </c>
      <c r="D119" s="20">
        <f t="shared" si="38"/>
        <v>3.479845014010037E-2</v>
      </c>
      <c r="E119" s="20">
        <f t="shared" si="39"/>
        <v>5.4762962405575995E-2</v>
      </c>
      <c r="F119" s="20">
        <f t="shared" si="40"/>
        <v>9.447719707003055E-2</v>
      </c>
      <c r="G119" s="20">
        <f t="shared" si="41"/>
        <v>9.6187742268229945E-2</v>
      </c>
      <c r="H119" s="20">
        <f t="shared" si="42"/>
        <v>7.7206376135439861E-2</v>
      </c>
      <c r="I119" s="20">
        <f t="shared" si="36"/>
        <v>5.8436978546394382E-2</v>
      </c>
      <c r="K119" s="17" t="s">
        <v>5</v>
      </c>
      <c r="L119" s="35">
        <f>AH5*AH2</f>
        <v>49258268.223708525</v>
      </c>
      <c r="M119" s="20">
        <f t="shared" si="43"/>
        <v>3.7104027324181707E-2</v>
      </c>
      <c r="N119" s="35">
        <f>L119/AG40</f>
        <v>20892.065835524769</v>
      </c>
    </row>
    <row r="120" spans="1:14" ht="15.75" x14ac:dyDescent="0.3">
      <c r="A120" s="13" t="s">
        <v>23</v>
      </c>
      <c r="B120" s="14">
        <v>365000</v>
      </c>
      <c r="C120" s="16">
        <f t="shared" si="37"/>
        <v>1.2141504600099167E-2</v>
      </c>
      <c r="D120" s="16">
        <f t="shared" si="38"/>
        <v>8.6273165859805639E-3</v>
      </c>
      <c r="E120" s="16">
        <f t="shared" si="39"/>
        <v>1.1067858980951072E-2</v>
      </c>
      <c r="F120" s="16">
        <f t="shared" si="40"/>
        <v>1.9094930462415761E-2</v>
      </c>
      <c r="G120" s="16">
        <f t="shared" si="41"/>
        <v>2.0742430823889789E-2</v>
      </c>
      <c r="H120" s="16">
        <f t="shared" si="42"/>
        <v>1.8237726646166897E-2</v>
      </c>
      <c r="I120" s="16">
        <f t="shared" si="36"/>
        <v>1.3750610779384791E-2</v>
      </c>
      <c r="K120" s="21" t="s">
        <v>17</v>
      </c>
      <c r="L120" s="33">
        <f>SUM(L114:L119)</f>
        <v>1327572012.4215617</v>
      </c>
      <c r="M120" s="24">
        <f>SUM(M114:M119)</f>
        <v>1</v>
      </c>
      <c r="N120" s="33">
        <f>L120/(C40+I40+O40+U40+AA40+AG40)</f>
        <v>10080.830944365774</v>
      </c>
    </row>
    <row r="121" spans="1:14" ht="15.75" x14ac:dyDescent="0.3">
      <c r="A121" s="17" t="s">
        <v>23</v>
      </c>
      <c r="B121" s="18">
        <v>1095000</v>
      </c>
      <c r="C121" s="20">
        <f t="shared" si="37"/>
        <v>1.848818817180736E-3</v>
      </c>
      <c r="D121" s="20">
        <f t="shared" si="38"/>
        <v>1.8314973757947563E-3</v>
      </c>
      <c r="E121" s="20">
        <f t="shared" si="39"/>
        <v>1.3138105984582208E-3</v>
      </c>
      <c r="F121" s="20">
        <f t="shared" si="40"/>
        <v>2.6469439390195935E-3</v>
      </c>
      <c r="G121" s="20">
        <f t="shared" si="41"/>
        <v>2.6860701786332098E-3</v>
      </c>
      <c r="H121" s="20">
        <f t="shared" si="42"/>
        <v>2.1206658890891741E-3</v>
      </c>
      <c r="I121" s="20">
        <f t="shared" si="36"/>
        <v>1.9959638461683679E-3</v>
      </c>
    </row>
    <row r="122" spans="1:14" ht="15.75" x14ac:dyDescent="0.3">
      <c r="A122" s="13" t="s">
        <v>23</v>
      </c>
      <c r="B122" s="14">
        <v>3650000</v>
      </c>
      <c r="C122" s="16">
        <f t="shared" si="37"/>
        <v>2.9496744910682956E-4</v>
      </c>
      <c r="D122" s="16">
        <f t="shared" si="38"/>
        <v>1.8314973757947562E-4</v>
      </c>
      <c r="E122" s="16">
        <f t="shared" si="39"/>
        <v>7.1662396279539311E-4</v>
      </c>
      <c r="F122" s="16">
        <f t="shared" si="40"/>
        <v>3.6934101474691997E-4</v>
      </c>
      <c r="G122" s="16">
        <f t="shared" si="41"/>
        <v>3.3575877232915123E-4</v>
      </c>
      <c r="H122" s="16">
        <f t="shared" si="42"/>
        <v>4.2413317781783482E-4</v>
      </c>
      <c r="I122" s="16">
        <f t="shared" si="36"/>
        <v>3.3196982085554206E-4</v>
      </c>
    </row>
    <row r="123" spans="1:14" ht="15.75" x14ac:dyDescent="0.3">
      <c r="A123" s="17" t="s">
        <v>23</v>
      </c>
      <c r="B123" s="18">
        <v>10950000</v>
      </c>
      <c r="C123" s="20">
        <f t="shared" si="37"/>
        <v>4.6208999860077739E-6</v>
      </c>
      <c r="D123" s="20">
        <f t="shared" si="38"/>
        <v>3.6629947515895125E-4</v>
      </c>
      <c r="E123" s="20">
        <f t="shared" si="39"/>
        <v>0</v>
      </c>
      <c r="F123" s="20">
        <f t="shared" si="40"/>
        <v>0</v>
      </c>
      <c r="G123" s="20">
        <f t="shared" si="41"/>
        <v>0</v>
      </c>
      <c r="H123" s="20">
        <f t="shared" si="42"/>
        <v>0</v>
      </c>
      <c r="I123" s="20">
        <f t="shared" si="36"/>
        <v>1.6691924422777232E-5</v>
      </c>
    </row>
    <row r="124" spans="1:14" ht="15.75" x14ac:dyDescent="0.3">
      <c r="A124" s="13" t="s">
        <v>24</v>
      </c>
      <c r="B124" s="14">
        <v>0</v>
      </c>
      <c r="C124" s="16">
        <f t="shared" si="37"/>
        <v>6.8154848679053753E-3</v>
      </c>
      <c r="D124" s="16">
        <f t="shared" si="38"/>
        <v>5.8607916025432199E-3</v>
      </c>
      <c r="E124" s="16">
        <f t="shared" si="39"/>
        <v>1.8940105920399724E-2</v>
      </c>
      <c r="F124" s="16">
        <f t="shared" si="40"/>
        <v>2.7195810052531542E-2</v>
      </c>
      <c r="G124" s="16">
        <f t="shared" si="41"/>
        <v>2.4925190546466539E-2</v>
      </c>
      <c r="H124" s="16">
        <f t="shared" si="42"/>
        <v>1.2193828862262751E-2</v>
      </c>
      <c r="I124" s="16">
        <f t="shared" si="36"/>
        <v>1.16784080107885E-2</v>
      </c>
    </row>
    <row r="125" spans="1:14" x14ac:dyDescent="0.25">
      <c r="A125" s="17">
        <v>303</v>
      </c>
      <c r="B125" s="18">
        <v>0</v>
      </c>
      <c r="C125" s="20">
        <f t="shared" si="37"/>
        <v>2.9373520911056084E-4</v>
      </c>
      <c r="D125" s="20">
        <f t="shared" si="38"/>
        <v>0</v>
      </c>
      <c r="E125" s="20">
        <f t="shared" si="39"/>
        <v>1.4810228564438126E-3</v>
      </c>
      <c r="F125" s="20">
        <f t="shared" si="40"/>
        <v>2.4376506973296718E-3</v>
      </c>
      <c r="G125" s="20">
        <f t="shared" si="41"/>
        <v>1.5221064345588189E-3</v>
      </c>
      <c r="H125" s="20">
        <f t="shared" si="42"/>
        <v>2.9689322447248438E-3</v>
      </c>
      <c r="I125" s="20">
        <f t="shared" si="36"/>
        <v>8.1396593443894228E-4</v>
      </c>
    </row>
    <row r="126" spans="1:14" x14ac:dyDescent="0.25">
      <c r="A126" s="13">
        <v>304</v>
      </c>
      <c r="B126" s="14">
        <v>0</v>
      </c>
      <c r="C126" s="16">
        <f t="shared" si="37"/>
        <v>3.558092989225986E-4</v>
      </c>
      <c r="D126" s="16">
        <f t="shared" si="38"/>
        <v>0</v>
      </c>
      <c r="E126" s="16">
        <f t="shared" si="39"/>
        <v>8.3606128992795873E-4</v>
      </c>
      <c r="F126" s="16">
        <f t="shared" si="40"/>
        <v>2.2652915571144423E-3</v>
      </c>
      <c r="G126" s="16">
        <f t="shared" si="41"/>
        <v>2.1488561429065679E-3</v>
      </c>
      <c r="H126" s="16">
        <f t="shared" si="42"/>
        <v>0</v>
      </c>
      <c r="I126" s="16">
        <f t="shared" si="36"/>
        <v>7.4066130877160951E-4</v>
      </c>
    </row>
    <row r="127" spans="1:14" x14ac:dyDescent="0.25">
      <c r="A127" s="17">
        <v>305</v>
      </c>
      <c r="B127" s="18">
        <v>0</v>
      </c>
      <c r="C127" s="20">
        <f t="shared" si="37"/>
        <v>2.8033459915113829E-4</v>
      </c>
      <c r="D127" s="20">
        <f t="shared" si="38"/>
        <v>0</v>
      </c>
      <c r="E127" s="20">
        <f t="shared" si="39"/>
        <v>2.3887465426513106E-4</v>
      </c>
      <c r="F127" s="20">
        <f t="shared" si="40"/>
        <v>1.6251004648864479E-3</v>
      </c>
      <c r="G127" s="20">
        <f t="shared" si="41"/>
        <v>5.3721403572664196E-4</v>
      </c>
      <c r="H127" s="20">
        <f t="shared" si="42"/>
        <v>4.2413317781783482E-4</v>
      </c>
      <c r="I127" s="20">
        <f t="shared" si="36"/>
        <v>4.5805903220008112E-4</v>
      </c>
    </row>
    <row r="128" spans="1:14" x14ac:dyDescent="0.25">
      <c r="A128" s="13">
        <v>406</v>
      </c>
      <c r="B128" s="14">
        <v>0</v>
      </c>
      <c r="C128" s="16">
        <f t="shared" si="37"/>
        <v>1.6635239949627987E-4</v>
      </c>
      <c r="D128" s="16">
        <f t="shared" si="38"/>
        <v>0</v>
      </c>
      <c r="E128" s="16">
        <f t="shared" si="39"/>
        <v>7.1662396279539311E-4</v>
      </c>
      <c r="F128" s="16">
        <f t="shared" si="40"/>
        <v>1.181891247190144E-3</v>
      </c>
      <c r="G128" s="16">
        <f t="shared" si="41"/>
        <v>5.3721403572664196E-4</v>
      </c>
      <c r="H128" s="16">
        <f t="shared" si="42"/>
        <v>1.2723995334535045E-3</v>
      </c>
      <c r="I128" s="16">
        <f t="shared" si="36"/>
        <v>3.8719783364819083E-4</v>
      </c>
    </row>
    <row r="129" spans="1:9" x14ac:dyDescent="0.25">
      <c r="A129" s="17">
        <v>407</v>
      </c>
      <c r="B129" s="18">
        <v>0</v>
      </c>
      <c r="C129" s="20">
        <f t="shared" si="37"/>
        <v>1.2014339963620212E-4</v>
      </c>
      <c r="D129" s="20">
        <f t="shared" si="38"/>
        <v>7.3259895031790249E-4</v>
      </c>
      <c r="E129" s="20">
        <f t="shared" si="39"/>
        <v>1.4332479255907862E-3</v>
      </c>
      <c r="F129" s="20">
        <f t="shared" si="40"/>
        <v>2.9547281179753601E-4</v>
      </c>
      <c r="G129" s="20">
        <f t="shared" si="41"/>
        <v>2.6860701786332098E-4</v>
      </c>
      <c r="H129" s="20">
        <f t="shared" si="42"/>
        <v>1.1310218075142261E-3</v>
      </c>
      <c r="I129" s="20">
        <f t="shared" si="36"/>
        <v>2.8868350134172158E-4</v>
      </c>
    </row>
    <row r="130" spans="1:9" x14ac:dyDescent="0.25">
      <c r="A130" s="13">
        <v>408</v>
      </c>
      <c r="B130" s="14">
        <v>0</v>
      </c>
      <c r="C130" s="16">
        <f t="shared" si="37"/>
        <v>2.1564199934702941E-5</v>
      </c>
      <c r="D130" s="16">
        <f t="shared" si="38"/>
        <v>0</v>
      </c>
      <c r="E130" s="16">
        <f t="shared" si="39"/>
        <v>0</v>
      </c>
      <c r="F130" s="16">
        <f t="shared" si="40"/>
        <v>2.9547281179753601E-4</v>
      </c>
      <c r="G130" s="16">
        <f t="shared" si="41"/>
        <v>0</v>
      </c>
      <c r="H130" s="16">
        <f t="shared" si="42"/>
        <v>8.4826635563566965E-4</v>
      </c>
      <c r="I130" s="16">
        <f t="shared" si="36"/>
        <v>8.166212787135072E-5</v>
      </c>
    </row>
    <row r="131" spans="1:9" x14ac:dyDescent="0.25">
      <c r="A131" s="17">
        <v>409</v>
      </c>
      <c r="B131" s="18">
        <v>0</v>
      </c>
      <c r="C131" s="20">
        <f t="shared" si="37"/>
        <v>1.8483599944031096E-5</v>
      </c>
      <c r="D131" s="20">
        <f t="shared" si="38"/>
        <v>0</v>
      </c>
      <c r="E131" s="20">
        <f t="shared" si="39"/>
        <v>0</v>
      </c>
      <c r="F131" s="20">
        <f t="shared" si="40"/>
        <v>0</v>
      </c>
      <c r="G131" s="20">
        <f t="shared" si="41"/>
        <v>0</v>
      </c>
      <c r="H131" s="20">
        <f t="shared" si="42"/>
        <v>0</v>
      </c>
      <c r="I131" s="20">
        <f t="shared" si="36"/>
        <v>1.2249813550151167E-5</v>
      </c>
    </row>
    <row r="132" spans="1:9" x14ac:dyDescent="0.25">
      <c r="A132" s="13">
        <v>410</v>
      </c>
      <c r="B132" s="14">
        <v>0</v>
      </c>
      <c r="C132" s="16">
        <f t="shared" si="37"/>
        <v>0</v>
      </c>
      <c r="D132" s="16">
        <f t="shared" si="38"/>
        <v>0</v>
      </c>
      <c r="E132" s="16">
        <f t="shared" si="39"/>
        <v>2.3887465426513106E-4</v>
      </c>
      <c r="F132" s="16">
        <f t="shared" si="40"/>
        <v>0</v>
      </c>
      <c r="G132" s="16">
        <f t="shared" si="41"/>
        <v>0</v>
      </c>
      <c r="H132" s="16">
        <f t="shared" si="42"/>
        <v>0</v>
      </c>
      <c r="I132" s="16">
        <f t="shared" si="36"/>
        <v>1.3525045670372654E-5</v>
      </c>
    </row>
    <row r="133" spans="1:9" x14ac:dyDescent="0.25">
      <c r="A133" s="17">
        <v>505</v>
      </c>
      <c r="B133" s="18">
        <v>0</v>
      </c>
      <c r="C133" s="20">
        <f t="shared" si="37"/>
        <v>2.5260919923509163E-4</v>
      </c>
      <c r="D133" s="20">
        <f t="shared" si="38"/>
        <v>0</v>
      </c>
      <c r="E133" s="20">
        <f t="shared" si="39"/>
        <v>0</v>
      </c>
      <c r="F133" s="20">
        <f t="shared" si="40"/>
        <v>5.17077420645688E-4</v>
      </c>
      <c r="G133" s="20">
        <f t="shared" si="41"/>
        <v>1.0744280714532839E-3</v>
      </c>
      <c r="H133" s="20">
        <f t="shared" si="42"/>
        <v>0</v>
      </c>
      <c r="I133" s="20">
        <f t="shared" si="36"/>
        <v>3.2138694445322657E-4</v>
      </c>
    </row>
    <row r="134" spans="1:9" x14ac:dyDescent="0.25">
      <c r="A134" s="13">
        <v>506</v>
      </c>
      <c r="B134" s="14">
        <v>0</v>
      </c>
      <c r="C134" s="16">
        <f t="shared" si="37"/>
        <v>1.3862699958023323E-5</v>
      </c>
      <c r="D134" s="16">
        <f t="shared" si="38"/>
        <v>0</v>
      </c>
      <c r="E134" s="16">
        <f t="shared" si="39"/>
        <v>0</v>
      </c>
      <c r="F134" s="16">
        <f t="shared" si="40"/>
        <v>2.9547281179753601E-4</v>
      </c>
      <c r="G134" s="16">
        <f t="shared" si="41"/>
        <v>1.7907134524221399E-4</v>
      </c>
      <c r="H134" s="16">
        <f t="shared" si="42"/>
        <v>4.2413317781783482E-4</v>
      </c>
      <c r="I134" s="16">
        <f t="shared" si="36"/>
        <v>7.6013291493911574E-5</v>
      </c>
    </row>
    <row r="135" spans="1:9" x14ac:dyDescent="0.25">
      <c r="A135" s="17">
        <v>507</v>
      </c>
      <c r="B135" s="18">
        <v>0</v>
      </c>
      <c r="C135" s="20">
        <f t="shared" si="37"/>
        <v>9.2417999720155478E-6</v>
      </c>
      <c r="D135" s="20">
        <f t="shared" si="38"/>
        <v>3.6629947515895125E-4</v>
      </c>
      <c r="E135" s="20">
        <f t="shared" si="39"/>
        <v>0</v>
      </c>
      <c r="F135" s="20">
        <f t="shared" si="40"/>
        <v>0</v>
      </c>
      <c r="G135" s="20">
        <f t="shared" si="41"/>
        <v>0</v>
      </c>
      <c r="H135" s="20">
        <f t="shared" si="42"/>
        <v>0</v>
      </c>
      <c r="I135" s="20">
        <f t="shared" si="36"/>
        <v>1.9754377810315023E-5</v>
      </c>
    </row>
    <row r="136" spans="1:9" x14ac:dyDescent="0.25">
      <c r="A136" s="13">
        <v>508</v>
      </c>
      <c r="B136" s="14">
        <v>0</v>
      </c>
      <c r="C136" s="16">
        <f t="shared" si="37"/>
        <v>0</v>
      </c>
      <c r="D136" s="16">
        <f t="shared" si="38"/>
        <v>0</v>
      </c>
      <c r="E136" s="16">
        <f t="shared" si="39"/>
        <v>0</v>
      </c>
      <c r="F136" s="16">
        <f t="shared" si="40"/>
        <v>0</v>
      </c>
      <c r="G136" s="16">
        <f t="shared" si="41"/>
        <v>0</v>
      </c>
      <c r="H136" s="16">
        <f t="shared" si="42"/>
        <v>0</v>
      </c>
      <c r="I136" s="16">
        <f t="shared" si="36"/>
        <v>0</v>
      </c>
    </row>
    <row r="137" spans="1:9" x14ac:dyDescent="0.25">
      <c r="A137" s="17">
        <v>509</v>
      </c>
      <c r="B137" s="18">
        <v>0</v>
      </c>
      <c r="C137" s="20">
        <f t="shared" si="37"/>
        <v>0</v>
      </c>
      <c r="D137" s="20">
        <f t="shared" si="38"/>
        <v>0</v>
      </c>
      <c r="E137" s="20">
        <f t="shared" si="39"/>
        <v>0</v>
      </c>
      <c r="F137" s="20">
        <f t="shared" si="40"/>
        <v>0</v>
      </c>
      <c r="G137" s="20">
        <f t="shared" si="41"/>
        <v>0</v>
      </c>
      <c r="H137" s="20">
        <f t="shared" si="42"/>
        <v>0</v>
      </c>
      <c r="I137" s="20">
        <f t="shared" si="36"/>
        <v>0</v>
      </c>
    </row>
    <row r="138" spans="1:9" x14ac:dyDescent="0.25">
      <c r="A138" s="13">
        <v>510</v>
      </c>
      <c r="B138" s="14">
        <v>0</v>
      </c>
      <c r="C138" s="16">
        <f t="shared" si="37"/>
        <v>0</v>
      </c>
      <c r="D138" s="16">
        <f t="shared" si="38"/>
        <v>0</v>
      </c>
      <c r="E138" s="16">
        <f t="shared" si="39"/>
        <v>0</v>
      </c>
      <c r="F138" s="16">
        <f t="shared" si="40"/>
        <v>0</v>
      </c>
      <c r="G138" s="16">
        <f t="shared" si="41"/>
        <v>0</v>
      </c>
      <c r="H138" s="16">
        <f t="shared" si="42"/>
        <v>0</v>
      </c>
      <c r="I138" s="16">
        <f t="shared" si="36"/>
        <v>0</v>
      </c>
    </row>
    <row r="139" spans="1:9" x14ac:dyDescent="0.25">
      <c r="A139" s="17">
        <v>535</v>
      </c>
      <c r="B139" s="18">
        <v>0</v>
      </c>
      <c r="C139" s="20">
        <f t="shared" si="37"/>
        <v>1.2014339963620212E-4</v>
      </c>
      <c r="D139" s="20">
        <f t="shared" si="38"/>
        <v>0</v>
      </c>
      <c r="E139" s="20">
        <f t="shared" si="39"/>
        <v>0</v>
      </c>
      <c r="F139" s="20">
        <f t="shared" si="40"/>
        <v>2.9547281179753601E-4</v>
      </c>
      <c r="G139" s="20">
        <f t="shared" si="41"/>
        <v>1.3430350893166049E-4</v>
      </c>
      <c r="H139" s="20">
        <f t="shared" si="42"/>
        <v>2.1206658890891741E-4</v>
      </c>
      <c r="I139" s="20">
        <f t="shared" si="36"/>
        <v>1.3478311949269943E-4</v>
      </c>
    </row>
    <row r="140" spans="1:9" x14ac:dyDescent="0.25">
      <c r="A140" s="13">
        <v>536</v>
      </c>
      <c r="B140" s="14">
        <v>0</v>
      </c>
      <c r="C140" s="16">
        <f t="shared" si="37"/>
        <v>3.2346299902054415E-5</v>
      </c>
      <c r="D140" s="16">
        <f t="shared" si="38"/>
        <v>0</v>
      </c>
      <c r="E140" s="16">
        <f t="shared" si="39"/>
        <v>0</v>
      </c>
      <c r="F140" s="16">
        <f t="shared" si="40"/>
        <v>0</v>
      </c>
      <c r="G140" s="16">
        <f t="shared" si="41"/>
        <v>0</v>
      </c>
      <c r="H140" s="16">
        <f t="shared" si="42"/>
        <v>0</v>
      </c>
      <c r="I140" s="16">
        <f t="shared" si="36"/>
        <v>2.1437173712764539E-5</v>
      </c>
    </row>
    <row r="141" spans="1:9" x14ac:dyDescent="0.25">
      <c r="A141" s="17">
        <v>537</v>
      </c>
      <c r="B141" s="18">
        <v>0</v>
      </c>
      <c r="C141" s="20">
        <f t="shared" si="37"/>
        <v>0</v>
      </c>
      <c r="D141" s="20">
        <f t="shared" si="38"/>
        <v>0</v>
      </c>
      <c r="E141" s="20">
        <f t="shared" si="39"/>
        <v>0</v>
      </c>
      <c r="F141" s="20">
        <f t="shared" si="40"/>
        <v>0</v>
      </c>
      <c r="G141" s="20">
        <f t="shared" si="41"/>
        <v>1.3430350893166049E-4</v>
      </c>
      <c r="H141" s="20">
        <f t="shared" si="42"/>
        <v>0</v>
      </c>
      <c r="I141" s="20">
        <f t="shared" si="36"/>
        <v>1.1394226215476608E-5</v>
      </c>
    </row>
    <row r="142" spans="1:9" x14ac:dyDescent="0.25">
      <c r="A142" s="13">
        <v>538</v>
      </c>
      <c r="B142" s="14">
        <v>0</v>
      </c>
      <c r="C142" s="16">
        <f t="shared" si="37"/>
        <v>0</v>
      </c>
      <c r="D142" s="16">
        <f t="shared" si="38"/>
        <v>0</v>
      </c>
      <c r="E142" s="16">
        <f t="shared" si="39"/>
        <v>0</v>
      </c>
      <c r="F142" s="16">
        <f t="shared" si="40"/>
        <v>0</v>
      </c>
      <c r="G142" s="16">
        <f t="shared" si="41"/>
        <v>0</v>
      </c>
      <c r="H142" s="16">
        <f t="shared" si="42"/>
        <v>0</v>
      </c>
      <c r="I142" s="16">
        <f t="shared" si="36"/>
        <v>0</v>
      </c>
    </row>
    <row r="143" spans="1:9" x14ac:dyDescent="0.25">
      <c r="A143" s="17">
        <v>539</v>
      </c>
      <c r="B143" s="18">
        <v>0</v>
      </c>
      <c r="C143" s="20">
        <f t="shared" si="37"/>
        <v>0</v>
      </c>
      <c r="D143" s="20">
        <f t="shared" si="38"/>
        <v>0</v>
      </c>
      <c r="E143" s="20">
        <f t="shared" si="39"/>
        <v>0</v>
      </c>
      <c r="F143" s="20">
        <f t="shared" si="40"/>
        <v>0</v>
      </c>
      <c r="G143" s="20">
        <f t="shared" si="41"/>
        <v>0</v>
      </c>
      <c r="H143" s="20">
        <f t="shared" si="42"/>
        <v>0</v>
      </c>
      <c r="I143" s="20">
        <f t="shared" si="36"/>
        <v>0</v>
      </c>
    </row>
    <row r="144" spans="1:9" x14ac:dyDescent="0.25">
      <c r="A144" s="13">
        <v>540</v>
      </c>
      <c r="B144" s="14">
        <v>0</v>
      </c>
      <c r="C144" s="16">
        <f t="shared" si="37"/>
        <v>0</v>
      </c>
      <c r="D144" s="16">
        <f t="shared" si="38"/>
        <v>0</v>
      </c>
      <c r="E144" s="16">
        <f t="shared" si="39"/>
        <v>0</v>
      </c>
      <c r="F144" s="16">
        <f t="shared" si="40"/>
        <v>0</v>
      </c>
      <c r="G144" s="16">
        <f t="shared" si="41"/>
        <v>0</v>
      </c>
      <c r="H144" s="16">
        <f t="shared" si="42"/>
        <v>0</v>
      </c>
      <c r="I144" s="16">
        <f t="shared" si="36"/>
        <v>0</v>
      </c>
    </row>
    <row r="145" spans="1:14" x14ac:dyDescent="0.25">
      <c r="A145" s="21" t="s">
        <v>17</v>
      </c>
      <c r="B145" s="22"/>
      <c r="C145" s="24">
        <f>SUM(C114:C144)</f>
        <v>1.0000000000000002</v>
      </c>
      <c r="D145" s="24">
        <f t="shared" ref="D145:I145" si="44">SUM(D114:D144)</f>
        <v>1.0000000000000002</v>
      </c>
      <c r="E145" s="24">
        <f t="shared" si="44"/>
        <v>0.99999999999999978</v>
      </c>
      <c r="F145" s="24">
        <f t="shared" si="44"/>
        <v>0.99999999999999989</v>
      </c>
      <c r="G145" s="24">
        <f t="shared" si="44"/>
        <v>1.0000000000000002</v>
      </c>
      <c r="H145" s="24">
        <f t="shared" si="44"/>
        <v>1</v>
      </c>
      <c r="I145" s="24">
        <f t="shared" si="44"/>
        <v>1</v>
      </c>
    </row>
    <row r="147" spans="1:14" x14ac:dyDescent="0.25">
      <c r="A147" t="str">
        <f>"8. Calcul de l'allocation de la capacité par tarif et paliers"</f>
        <v>8. Calcul de l'allocation de la capacité par tarif et paliers</v>
      </c>
    </row>
    <row r="148" spans="1:14" ht="30" x14ac:dyDescent="0.25">
      <c r="A148" s="12" t="s">
        <v>21</v>
      </c>
      <c r="B148" s="12"/>
      <c r="C148" s="31" t="s">
        <v>30</v>
      </c>
      <c r="D148" s="31" t="s">
        <v>1</v>
      </c>
      <c r="E148" s="31" t="s">
        <v>2</v>
      </c>
      <c r="F148" s="31" t="s">
        <v>3</v>
      </c>
      <c r="G148" s="31" t="s">
        <v>4</v>
      </c>
      <c r="H148" s="31" t="s">
        <v>5</v>
      </c>
      <c r="I148" s="32" t="s">
        <v>31</v>
      </c>
      <c r="K148" s="31" t="s">
        <v>32</v>
      </c>
      <c r="L148" s="31" t="s">
        <v>33</v>
      </c>
      <c r="M148" s="32" t="s">
        <v>34</v>
      </c>
      <c r="N148" s="32" t="s">
        <v>44</v>
      </c>
    </row>
    <row r="149" spans="1:14" ht="15.75" x14ac:dyDescent="0.3">
      <c r="A149" s="13" t="s">
        <v>23</v>
      </c>
      <c r="B149" s="14">
        <v>365</v>
      </c>
      <c r="C149" s="16">
        <f>D44</f>
        <v>1.2518747369477219E-3</v>
      </c>
      <c r="D149" s="16">
        <f>J44</f>
        <v>7.5848432654425723E-5</v>
      </c>
      <c r="E149" s="16">
        <f>P44</f>
        <v>5.8782065350060115E-5</v>
      </c>
      <c r="F149" s="16">
        <f>V44</f>
        <v>3.3716508987924603E-4</v>
      </c>
      <c r="G149" s="16">
        <f>AB44</f>
        <v>3.7506760507645523E-4</v>
      </c>
      <c r="H149" s="16">
        <f>AH44</f>
        <v>3.2565888401639916E-5</v>
      </c>
      <c r="I149" s="16">
        <f t="shared" ref="I149:I179" si="45">C149*$M$184+D149*$M$185+E149*$M$186+F149*$M$187+G149*$M$188+H149*$M$189</f>
        <v>9.098079436941866E-4</v>
      </c>
      <c r="K149" s="13" t="s">
        <v>30</v>
      </c>
      <c r="L149" s="34">
        <f>L184-L114</f>
        <v>793083929.68133414</v>
      </c>
      <c r="M149" s="16">
        <f>L149/$L$120</f>
        <v>0.59739428238977943</v>
      </c>
      <c r="N149" s="34">
        <f>L149/C75</f>
        <v>29.442197812929809</v>
      </c>
    </row>
    <row r="150" spans="1:14" ht="15.75" x14ac:dyDescent="0.3">
      <c r="A150" s="17" t="s">
        <v>23</v>
      </c>
      <c r="B150" s="18">
        <v>1095</v>
      </c>
      <c r="C150" s="20">
        <f t="shared" ref="C150:C179" si="46">D45</f>
        <v>8.1138371559902056E-3</v>
      </c>
      <c r="D150" s="20">
        <f t="shared" ref="D150:D179" si="47">J45</f>
        <v>1.7863667355128099E-3</v>
      </c>
      <c r="E150" s="20">
        <f t="shared" ref="E150:E179" si="48">P45</f>
        <v>9.0064902823155945E-4</v>
      </c>
      <c r="F150" s="20">
        <f t="shared" ref="F150:F179" si="49">V45</f>
        <v>2.7393691085239565E-3</v>
      </c>
      <c r="G150" s="20">
        <f t="shared" ref="G150:G179" si="50">AB45</f>
        <v>3.3375228749415514E-3</v>
      </c>
      <c r="H150" s="20">
        <f t="shared" ref="H150:H179" si="51">AH45</f>
        <v>1.1361616111133003E-3</v>
      </c>
      <c r="I150" s="20">
        <f t="shared" si="45"/>
        <v>6.1529355499861226E-3</v>
      </c>
      <c r="K150" s="17" t="s">
        <v>1</v>
      </c>
      <c r="L150" s="35">
        <f t="shared" ref="L150:L154" si="52">L185-L115</f>
        <v>44526538.68158894</v>
      </c>
      <c r="M150" s="20">
        <f t="shared" ref="M150:M154" si="53">L150/$L$120</f>
        <v>3.3539829301139135E-2</v>
      </c>
      <c r="N150" s="35">
        <f>L150/I75</f>
        <v>35.527405130155856</v>
      </c>
    </row>
    <row r="151" spans="1:14" ht="15.75" x14ac:dyDescent="0.3">
      <c r="A151" s="13" t="s">
        <v>23</v>
      </c>
      <c r="B151" s="14">
        <v>3650</v>
      </c>
      <c r="C151" s="16">
        <f t="shared" si="46"/>
        <v>6.0616097587229703E-2</v>
      </c>
      <c r="D151" s="16">
        <f t="shared" si="47"/>
        <v>2.5058799602263981E-2</v>
      </c>
      <c r="E151" s="16">
        <f t="shared" si="48"/>
        <v>9.7414200476252568E-3</v>
      </c>
      <c r="F151" s="16">
        <f t="shared" si="49"/>
        <v>1.9624119454379692E-2</v>
      </c>
      <c r="G151" s="16">
        <f t="shared" si="50"/>
        <v>1.5236635440006384E-2</v>
      </c>
      <c r="H151" s="16">
        <f t="shared" si="51"/>
        <v>6.977156201061218E-3</v>
      </c>
      <c r="I151" s="16">
        <f t="shared" si="45"/>
        <v>4.5592301423490356E-2</v>
      </c>
      <c r="K151" s="13" t="s">
        <v>2</v>
      </c>
      <c r="L151" s="34">
        <f t="shared" si="52"/>
        <v>67755553.941794276</v>
      </c>
      <c r="M151" s="16">
        <f t="shared" si="53"/>
        <v>5.1037196707849057E-2</v>
      </c>
      <c r="N151" s="34">
        <f>L151/O75</f>
        <v>12.99895934361629</v>
      </c>
    </row>
    <row r="152" spans="1:14" ht="15.75" x14ac:dyDescent="0.3">
      <c r="A152" s="17" t="s">
        <v>23</v>
      </c>
      <c r="B152" s="18">
        <v>10950</v>
      </c>
      <c r="C152" s="20">
        <f t="shared" si="46"/>
        <v>5.6596655209365437E-2</v>
      </c>
      <c r="D152" s="20">
        <f t="shared" si="47"/>
        <v>2.4915323584636672E-2</v>
      </c>
      <c r="E152" s="20">
        <f t="shared" si="48"/>
        <v>1.4614351248796712E-2</v>
      </c>
      <c r="F152" s="20">
        <f t="shared" si="49"/>
        <v>5.0608305825431028E-2</v>
      </c>
      <c r="G152" s="20">
        <f t="shared" si="50"/>
        <v>4.38529101589685E-2</v>
      </c>
      <c r="H152" s="20">
        <f t="shared" si="51"/>
        <v>1.6392070733641739E-2</v>
      </c>
      <c r="I152" s="20">
        <f t="shared" si="45"/>
        <v>4.9740367765086863E-2</v>
      </c>
      <c r="K152" s="17" t="s">
        <v>3</v>
      </c>
      <c r="L152" s="35">
        <f t="shared" si="52"/>
        <v>145382384.76588896</v>
      </c>
      <c r="M152" s="20">
        <f t="shared" si="53"/>
        <v>0.10950998017855453</v>
      </c>
      <c r="N152" s="35">
        <f>L152/U75</f>
        <v>47.175931505561124</v>
      </c>
    </row>
    <row r="153" spans="1:14" ht="15.75" x14ac:dyDescent="0.3">
      <c r="A153" s="13" t="s">
        <v>23</v>
      </c>
      <c r="B153" s="14">
        <v>36500</v>
      </c>
      <c r="C153" s="16">
        <f t="shared" si="46"/>
        <v>0.11176989725466821</v>
      </c>
      <c r="D153" s="16">
        <f t="shared" si="47"/>
        <v>3.1381363089201447E-2</v>
      </c>
      <c r="E153" s="16">
        <f t="shared" si="48"/>
        <v>2.2766569397257724E-2</v>
      </c>
      <c r="F153" s="16">
        <f t="shared" si="49"/>
        <v>0.1139032359017568</v>
      </c>
      <c r="G153" s="16">
        <f t="shared" si="50"/>
        <v>0.1041406710046473</v>
      </c>
      <c r="H153" s="16">
        <f t="shared" si="51"/>
        <v>3.3886222571887212E-2</v>
      </c>
      <c r="I153" s="16">
        <f t="shared" si="45"/>
        <v>0.1004615217416229</v>
      </c>
      <c r="K153" s="13" t="s">
        <v>4</v>
      </c>
      <c r="L153" s="34">
        <f t="shared" si="52"/>
        <v>101525166.25746448</v>
      </c>
      <c r="M153" s="16">
        <f t="shared" si="53"/>
        <v>7.6474319515276015E-2</v>
      </c>
      <c r="N153" s="34">
        <f>L153/AA75</f>
        <v>30.198518794811022</v>
      </c>
    </row>
    <row r="154" spans="1:14" ht="15.75" x14ac:dyDescent="0.3">
      <c r="A154" s="17" t="s">
        <v>23</v>
      </c>
      <c r="B154" s="18">
        <v>109500</v>
      </c>
      <c r="C154" s="20">
        <f t="shared" si="46"/>
        <v>0.1436892768669063</v>
      </c>
      <c r="D154" s="20">
        <f t="shared" si="47"/>
        <v>4.0893250821908075E-2</v>
      </c>
      <c r="E154" s="20">
        <f t="shared" si="48"/>
        <v>2.4723195186090983E-2</v>
      </c>
      <c r="F154" s="20">
        <f t="shared" si="49"/>
        <v>0.11049800787270617</v>
      </c>
      <c r="G154" s="20">
        <f t="shared" si="50"/>
        <v>0.11912214812315533</v>
      </c>
      <c r="H154" s="20">
        <f t="shared" si="51"/>
        <v>3.8391242183571359E-2</v>
      </c>
      <c r="I154" s="20">
        <f t="shared" si="45"/>
        <v>0.12310494300068449</v>
      </c>
      <c r="K154" s="17" t="s">
        <v>5</v>
      </c>
      <c r="L154" s="35">
        <f t="shared" si="52"/>
        <v>44401463.25556539</v>
      </c>
      <c r="M154" s="20">
        <f t="shared" si="53"/>
        <v>3.3445615635248865E-2</v>
      </c>
      <c r="N154" s="35">
        <f>L154/AG75</f>
        <v>17.285471321169638</v>
      </c>
    </row>
    <row r="155" spans="1:14" ht="15.75" x14ac:dyDescent="0.3">
      <c r="A155" s="13" t="s">
        <v>23</v>
      </c>
      <c r="B155" s="14">
        <v>365000</v>
      </c>
      <c r="C155" s="16">
        <f t="shared" si="46"/>
        <v>0.1044918546240228</v>
      </c>
      <c r="D155" s="16">
        <f t="shared" si="47"/>
        <v>3.3548103204077459E-2</v>
      </c>
      <c r="E155" s="16">
        <f t="shared" si="48"/>
        <v>1.5418661265528748E-2</v>
      </c>
      <c r="F155" s="16">
        <f t="shared" si="49"/>
        <v>7.0678470348202099E-2</v>
      </c>
      <c r="G155" s="16">
        <f t="shared" si="50"/>
        <v>8.2493917223207994E-2</v>
      </c>
      <c r="H155" s="16">
        <f t="shared" si="51"/>
        <v>2.3439593285760604E-2</v>
      </c>
      <c r="I155" s="16">
        <f t="shared" si="45"/>
        <v>8.7827232785939222E-2</v>
      </c>
      <c r="K155" s="21" t="s">
        <v>17</v>
      </c>
      <c r="L155" s="33">
        <f>SUM(L149:L154)</f>
        <v>1196675036.583636</v>
      </c>
      <c r="M155" s="24">
        <f>SUM(M149:M154)</f>
        <v>0.90140122372784703</v>
      </c>
      <c r="N155" s="33">
        <f>L155/(C75+I75+O75+U75+AA75+AG75)</f>
        <v>28.213477866760556</v>
      </c>
    </row>
    <row r="156" spans="1:14" ht="15.75" x14ac:dyDescent="0.3">
      <c r="A156" s="17" t="s">
        <v>23</v>
      </c>
      <c r="B156" s="18">
        <v>1095000</v>
      </c>
      <c r="C156" s="20">
        <f t="shared" si="46"/>
        <v>4.711357926374081E-2</v>
      </c>
      <c r="D156" s="20">
        <f t="shared" si="47"/>
        <v>1.2958628031909244E-2</v>
      </c>
      <c r="E156" s="20">
        <f t="shared" si="48"/>
        <v>4.1091673518128284E-3</v>
      </c>
      <c r="F156" s="20">
        <f t="shared" si="49"/>
        <v>1.6415971070670637E-2</v>
      </c>
      <c r="G156" s="20">
        <f t="shared" si="50"/>
        <v>2.8973508074708214E-2</v>
      </c>
      <c r="H156" s="20">
        <f t="shared" si="51"/>
        <v>3.5704297002787985E-3</v>
      </c>
      <c r="I156" s="20">
        <f t="shared" si="45"/>
        <v>3.6523791806584417E-2</v>
      </c>
    </row>
    <row r="157" spans="1:14" ht="15.75" x14ac:dyDescent="0.3">
      <c r="A157" s="13" t="s">
        <v>23</v>
      </c>
      <c r="B157" s="14">
        <v>3650000</v>
      </c>
      <c r="C157" s="16">
        <f t="shared" si="46"/>
        <v>1.807912608199793E-2</v>
      </c>
      <c r="D157" s="16">
        <f t="shared" si="47"/>
        <v>1.3934894101931291E-2</v>
      </c>
      <c r="E157" s="16">
        <f t="shared" si="48"/>
        <v>5.3186965492735862E-3</v>
      </c>
      <c r="F157" s="16">
        <f t="shared" si="49"/>
        <v>7.645172421635882E-3</v>
      </c>
      <c r="G157" s="16">
        <f t="shared" si="50"/>
        <v>7.4164348504365937E-4</v>
      </c>
      <c r="H157" s="16">
        <f t="shared" si="51"/>
        <v>0</v>
      </c>
      <c r="I157" s="16">
        <f t="shared" si="45"/>
        <v>1.379311555989503E-2</v>
      </c>
    </row>
    <row r="158" spans="1:14" ht="15.75" x14ac:dyDescent="0.3">
      <c r="A158" s="17" t="s">
        <v>23</v>
      </c>
      <c r="B158" s="18">
        <v>10950000</v>
      </c>
      <c r="C158" s="20">
        <f t="shared" si="46"/>
        <v>7.0146995042624539E-3</v>
      </c>
      <c r="D158" s="20">
        <f t="shared" si="47"/>
        <v>3.4014079383367264E-2</v>
      </c>
      <c r="E158" s="20">
        <f t="shared" si="48"/>
        <v>0</v>
      </c>
      <c r="F158" s="20">
        <f t="shared" si="49"/>
        <v>0</v>
      </c>
      <c r="G158" s="20">
        <f t="shared" si="50"/>
        <v>0</v>
      </c>
      <c r="H158" s="20">
        <f t="shared" si="51"/>
        <v>0</v>
      </c>
      <c r="I158" s="20">
        <f t="shared" si="45"/>
        <v>5.914533564569468E-3</v>
      </c>
    </row>
    <row r="159" spans="1:14" ht="15.75" x14ac:dyDescent="0.3">
      <c r="A159" s="13" t="s">
        <v>24</v>
      </c>
      <c r="B159" s="14">
        <v>0</v>
      </c>
      <c r="C159" s="16">
        <f t="shared" si="46"/>
        <v>9.3075907700091304E-2</v>
      </c>
      <c r="D159" s="16">
        <f t="shared" si="47"/>
        <v>6.4841819638369533E-2</v>
      </c>
      <c r="E159" s="16">
        <f t="shared" si="48"/>
        <v>4.2088465010376372E-2</v>
      </c>
      <c r="F159" s="16">
        <f t="shared" si="49"/>
        <v>0.15076593030436342</v>
      </c>
      <c r="G159" s="16">
        <f t="shared" si="50"/>
        <v>0.11723257330022574</v>
      </c>
      <c r="H159" s="16">
        <f t="shared" si="51"/>
        <v>4.9111419228163394E-2</v>
      </c>
      <c r="I159" s="16">
        <f t="shared" si="45"/>
        <v>9.6565314740314198E-2</v>
      </c>
    </row>
    <row r="160" spans="1:14" x14ac:dyDescent="0.25">
      <c r="A160" s="17">
        <v>303</v>
      </c>
      <c r="B160" s="18">
        <v>0</v>
      </c>
      <c r="C160" s="20">
        <f t="shared" si="46"/>
        <v>8.6163690296281708E-4</v>
      </c>
      <c r="D160" s="20">
        <f t="shared" si="47"/>
        <v>0</v>
      </c>
      <c r="E160" s="20">
        <f t="shared" si="48"/>
        <v>1.2204256092521481E-3</v>
      </c>
      <c r="F160" s="20">
        <f t="shared" si="49"/>
        <v>3.1666042324596231E-3</v>
      </c>
      <c r="G160" s="20">
        <f t="shared" si="50"/>
        <v>1.9751610589700918E-3</v>
      </c>
      <c r="H160" s="20">
        <f t="shared" si="51"/>
        <v>1.6186030750779579E-3</v>
      </c>
      <c r="I160" s="20">
        <f t="shared" si="45"/>
        <v>1.2524756706082157E-3</v>
      </c>
    </row>
    <row r="161" spans="1:9" x14ac:dyDescent="0.25">
      <c r="A161" s="13">
        <v>304</v>
      </c>
      <c r="B161" s="14">
        <v>0</v>
      </c>
      <c r="C161" s="16">
        <f t="shared" si="46"/>
        <v>4.1639496743744427E-3</v>
      </c>
      <c r="D161" s="16">
        <f t="shared" si="47"/>
        <v>0</v>
      </c>
      <c r="E161" s="16">
        <f t="shared" si="48"/>
        <v>2.4722157308645918E-3</v>
      </c>
      <c r="F161" s="16">
        <f t="shared" si="49"/>
        <v>1.6630221480108294E-2</v>
      </c>
      <c r="G161" s="16">
        <f t="shared" si="50"/>
        <v>1.002575433848875E-2</v>
      </c>
      <c r="H161" s="16">
        <f t="shared" si="51"/>
        <v>0</v>
      </c>
      <c r="I161" s="16">
        <f t="shared" si="45"/>
        <v>5.7705520212115976E-3</v>
      </c>
    </row>
    <row r="162" spans="1:9" x14ac:dyDescent="0.25">
      <c r="A162" s="17">
        <v>305</v>
      </c>
      <c r="B162" s="18">
        <v>0</v>
      </c>
      <c r="C162" s="20">
        <f t="shared" si="46"/>
        <v>8.2713714094488737E-3</v>
      </c>
      <c r="D162" s="20">
        <f t="shared" si="47"/>
        <v>0</v>
      </c>
      <c r="E162" s="20">
        <f t="shared" si="48"/>
        <v>1.3762058692307583E-3</v>
      </c>
      <c r="F162" s="20">
        <f t="shared" si="49"/>
        <v>2.7704481473443378E-2</v>
      </c>
      <c r="G162" s="20">
        <f t="shared" si="50"/>
        <v>4.5531875965990915E-3</v>
      </c>
      <c r="H162" s="20">
        <f t="shared" si="51"/>
        <v>2.0708474744319306E-3</v>
      </c>
      <c r="I162" s="20">
        <f t="shared" si="45"/>
        <v>9.3885911880001068E-3</v>
      </c>
    </row>
    <row r="163" spans="1:9" x14ac:dyDescent="0.25">
      <c r="A163" s="13">
        <v>406</v>
      </c>
      <c r="B163" s="14">
        <v>0</v>
      </c>
      <c r="C163" s="16">
        <f t="shared" si="46"/>
        <v>3.6223212686105601E-2</v>
      </c>
      <c r="D163" s="16">
        <f t="shared" si="47"/>
        <v>0</v>
      </c>
      <c r="E163" s="16">
        <f t="shared" si="48"/>
        <v>1.9338563787141893E-2</v>
      </c>
      <c r="F163" s="16">
        <f t="shared" si="49"/>
        <v>0.13915405977120468</v>
      </c>
      <c r="G163" s="16">
        <f t="shared" si="50"/>
        <v>4.7987382998337727E-2</v>
      </c>
      <c r="H163" s="16">
        <f t="shared" si="51"/>
        <v>2.2470372179296479E-2</v>
      </c>
      <c r="I163" s="16">
        <f t="shared" si="45"/>
        <v>4.6912097895935277E-2</v>
      </c>
    </row>
    <row r="164" spans="1:9" x14ac:dyDescent="0.25">
      <c r="A164" s="17">
        <v>407</v>
      </c>
      <c r="B164" s="18">
        <v>0</v>
      </c>
      <c r="C164" s="20">
        <f t="shared" si="46"/>
        <v>6.4611248956390352E-2</v>
      </c>
      <c r="D164" s="20">
        <f t="shared" si="47"/>
        <v>0.54288626887032554</v>
      </c>
      <c r="E164" s="20">
        <f t="shared" si="48"/>
        <v>0.11511049873298747</v>
      </c>
      <c r="F164" s="20">
        <f t="shared" si="49"/>
        <v>1.2585233970800691E-2</v>
      </c>
      <c r="G164" s="20">
        <f t="shared" si="50"/>
        <v>1.9453138586073809E-2</v>
      </c>
      <c r="H164" s="20">
        <f t="shared" si="51"/>
        <v>0.10839463059151794</v>
      </c>
      <c r="I164" s="20">
        <f t="shared" si="45"/>
        <v>7.673921251574875E-2</v>
      </c>
    </row>
    <row r="165" spans="1:9" x14ac:dyDescent="0.25">
      <c r="A165" s="13">
        <v>408</v>
      </c>
      <c r="B165" s="14">
        <v>0</v>
      </c>
      <c r="C165" s="16">
        <f t="shared" si="46"/>
        <v>4.753316599773056E-2</v>
      </c>
      <c r="D165" s="16">
        <f t="shared" si="47"/>
        <v>0</v>
      </c>
      <c r="E165" s="16">
        <f t="shared" si="48"/>
        <v>3.4533149619896238E-2</v>
      </c>
      <c r="F165" s="16">
        <f t="shared" si="49"/>
        <v>1.4999480586486468E-2</v>
      </c>
      <c r="G165" s="16">
        <f t="shared" si="50"/>
        <v>0</v>
      </c>
      <c r="H165" s="16">
        <f t="shared" si="51"/>
        <v>0.23237837385711327</v>
      </c>
      <c r="I165" s="16">
        <f t="shared" si="45"/>
        <v>4.3901812306228541E-2</v>
      </c>
    </row>
    <row r="166" spans="1:9" x14ac:dyDescent="0.25">
      <c r="A166" s="17">
        <v>409</v>
      </c>
      <c r="B166" s="18">
        <v>0</v>
      </c>
      <c r="C166" s="20">
        <f t="shared" si="46"/>
        <v>7.0867629305707391E-2</v>
      </c>
      <c r="D166" s="20">
        <f t="shared" si="47"/>
        <v>0</v>
      </c>
      <c r="E166" s="20">
        <f t="shared" si="48"/>
        <v>0</v>
      </c>
      <c r="F166" s="20">
        <f t="shared" si="49"/>
        <v>0</v>
      </c>
      <c r="G166" s="20">
        <f t="shared" si="50"/>
        <v>0</v>
      </c>
      <c r="H166" s="20">
        <f t="shared" si="51"/>
        <v>0.42138604859123829</v>
      </c>
      <c r="I166" s="20">
        <f t="shared" si="45"/>
        <v>6.2601903440530626E-2</v>
      </c>
    </row>
    <row r="167" spans="1:9" x14ac:dyDescent="0.25">
      <c r="A167" s="13">
        <v>410</v>
      </c>
      <c r="B167" s="14">
        <v>0</v>
      </c>
      <c r="C167" s="16">
        <f t="shared" si="46"/>
        <v>0</v>
      </c>
      <c r="D167" s="16">
        <f t="shared" si="47"/>
        <v>0</v>
      </c>
      <c r="E167" s="16">
        <f t="shared" si="48"/>
        <v>0.58476133356357629</v>
      </c>
      <c r="F167" s="16">
        <f t="shared" si="49"/>
        <v>0</v>
      </c>
      <c r="G167" s="16">
        <f t="shared" si="50"/>
        <v>0</v>
      </c>
      <c r="H167" s="16">
        <f t="shared" si="51"/>
        <v>0</v>
      </c>
      <c r="I167" s="16">
        <f t="shared" si="45"/>
        <v>3.3109095508881983E-2</v>
      </c>
    </row>
    <row r="168" spans="1:9" x14ac:dyDescent="0.25">
      <c r="A168" s="17">
        <v>505</v>
      </c>
      <c r="B168" s="18">
        <v>0</v>
      </c>
      <c r="C168" s="20">
        <f t="shared" si="46"/>
        <v>2.6978784072190516E-2</v>
      </c>
      <c r="D168" s="20">
        <f t="shared" si="47"/>
        <v>0</v>
      </c>
      <c r="E168" s="20">
        <f t="shared" si="48"/>
        <v>0</v>
      </c>
      <c r="F168" s="20">
        <f t="shared" si="49"/>
        <v>5.1099281896758893E-2</v>
      </c>
      <c r="G168" s="20">
        <f t="shared" si="50"/>
        <v>0.12067608772055792</v>
      </c>
      <c r="H168" s="20">
        <f t="shared" si="51"/>
        <v>0</v>
      </c>
      <c r="I168" s="20">
        <f t="shared" si="45"/>
        <v>3.4325973355617323E-2</v>
      </c>
    </row>
    <row r="169" spans="1:9" x14ac:dyDescent="0.25">
      <c r="A169" s="13">
        <v>506</v>
      </c>
      <c r="B169" s="14">
        <v>0</v>
      </c>
      <c r="C169" s="16">
        <f t="shared" si="46"/>
        <v>1.0675472414977655E-2</v>
      </c>
      <c r="D169" s="16">
        <f t="shared" si="47"/>
        <v>0</v>
      </c>
      <c r="E169" s="16">
        <f t="shared" si="48"/>
        <v>1.0195528723611921E-2</v>
      </c>
      <c r="F169" s="16">
        <f t="shared" si="49"/>
        <v>4.621497543717526E-2</v>
      </c>
      <c r="G169" s="16">
        <f t="shared" si="50"/>
        <v>4.9967200894804199E-2</v>
      </c>
      <c r="H169" s="16">
        <f t="shared" si="51"/>
        <v>1.2886984238587168E-2</v>
      </c>
      <c r="I169" s="16">
        <f t="shared" si="45"/>
        <v>1.7984265844031542E-2</v>
      </c>
    </row>
    <row r="170" spans="1:9" x14ac:dyDescent="0.25">
      <c r="A170" s="17">
        <v>507</v>
      </c>
      <c r="B170" s="18">
        <v>0</v>
      </c>
      <c r="C170" s="20">
        <f t="shared" si="46"/>
        <v>2.1599599270640094E-2</v>
      </c>
      <c r="D170" s="20">
        <f t="shared" si="47"/>
        <v>0.17370525450384219</v>
      </c>
      <c r="E170" s="20">
        <f t="shared" si="48"/>
        <v>2.208203067361143E-2</v>
      </c>
      <c r="F170" s="20">
        <f t="shared" si="49"/>
        <v>5.5407608821014288E-2</v>
      </c>
      <c r="G170" s="20">
        <f t="shared" si="50"/>
        <v>0</v>
      </c>
      <c r="H170" s="20">
        <f t="shared" si="51"/>
        <v>0</v>
      </c>
      <c r="I170" s="20">
        <f t="shared" si="45"/>
        <v>2.8759904130900064E-2</v>
      </c>
    </row>
    <row r="171" spans="1:9" x14ac:dyDescent="0.25">
      <c r="A171" s="13">
        <v>508</v>
      </c>
      <c r="B171" s="14">
        <v>0</v>
      </c>
      <c r="C171" s="16">
        <f t="shared" si="46"/>
        <v>9.5263087524817547E-3</v>
      </c>
      <c r="D171" s="16">
        <f t="shared" si="47"/>
        <v>0</v>
      </c>
      <c r="E171" s="16">
        <f t="shared" si="48"/>
        <v>0</v>
      </c>
      <c r="F171" s="16">
        <f t="shared" si="49"/>
        <v>0</v>
      </c>
      <c r="G171" s="16">
        <f t="shared" si="50"/>
        <v>0.20283198655466736</v>
      </c>
      <c r="H171" s="16">
        <f t="shared" si="51"/>
        <v>0</v>
      </c>
      <c r="I171" s="16">
        <f t="shared" si="45"/>
        <v>2.3521601669262416E-2</v>
      </c>
    </row>
    <row r="172" spans="1:9" x14ac:dyDescent="0.25">
      <c r="A172" s="17">
        <v>509</v>
      </c>
      <c r="B172" s="18">
        <v>0</v>
      </c>
      <c r="C172" s="20">
        <f t="shared" si="46"/>
        <v>1.1773368268786531E-2</v>
      </c>
      <c r="D172" s="20">
        <f t="shared" si="47"/>
        <v>0</v>
      </c>
      <c r="E172" s="20">
        <f t="shared" si="48"/>
        <v>6.3407083420416371E-2</v>
      </c>
      <c r="F172" s="20">
        <f t="shared" si="49"/>
        <v>0</v>
      </c>
      <c r="G172" s="20">
        <f t="shared" si="50"/>
        <v>0</v>
      </c>
      <c r="H172" s="20">
        <f t="shared" si="51"/>
        <v>2.2454800195804243E-3</v>
      </c>
      <c r="I172" s="20">
        <f t="shared" si="45"/>
        <v>1.1476092850541643E-2</v>
      </c>
    </row>
    <row r="173" spans="1:9" x14ac:dyDescent="0.25">
      <c r="A173" s="13">
        <v>510</v>
      </c>
      <c r="B173" s="14">
        <v>0</v>
      </c>
      <c r="C173" s="16">
        <f t="shared" si="46"/>
        <v>0</v>
      </c>
      <c r="D173" s="16">
        <f t="shared" si="47"/>
        <v>0</v>
      </c>
      <c r="E173" s="16">
        <f t="shared" si="48"/>
        <v>0</v>
      </c>
      <c r="F173" s="16">
        <f t="shared" si="49"/>
        <v>0</v>
      </c>
      <c r="G173" s="16">
        <f t="shared" si="50"/>
        <v>0</v>
      </c>
      <c r="H173" s="16">
        <f t="shared" si="51"/>
        <v>0</v>
      </c>
      <c r="I173" s="16">
        <f t="shared" si="45"/>
        <v>0</v>
      </c>
    </row>
    <row r="174" spans="1:9" x14ac:dyDescent="0.25">
      <c r="A174" s="17">
        <v>535</v>
      </c>
      <c r="B174" s="18">
        <v>0</v>
      </c>
      <c r="C174" s="20">
        <f t="shared" si="46"/>
        <v>9.1443431597367959E-3</v>
      </c>
      <c r="D174" s="20">
        <f t="shared" si="47"/>
        <v>0</v>
      </c>
      <c r="E174" s="20">
        <f t="shared" si="48"/>
        <v>0</v>
      </c>
      <c r="F174" s="20">
        <f t="shared" si="49"/>
        <v>1.3257264177935804E-2</v>
      </c>
      <c r="G174" s="20">
        <f t="shared" si="50"/>
        <v>7.8693002206906525E-3</v>
      </c>
      <c r="H174" s="20">
        <f t="shared" si="51"/>
        <v>8.3278967716477869E-3</v>
      </c>
      <c r="I174" s="20">
        <f t="shared" si="45"/>
        <v>8.6475499099735072E-3</v>
      </c>
    </row>
    <row r="175" spans="1:9" x14ac:dyDescent="0.25">
      <c r="A175" s="13">
        <v>536</v>
      </c>
      <c r="B175" s="14">
        <v>0</v>
      </c>
      <c r="C175" s="16">
        <f t="shared" si="46"/>
        <v>1.3282000571048148E-2</v>
      </c>
      <c r="D175" s="16">
        <f t="shared" si="47"/>
        <v>0</v>
      </c>
      <c r="E175" s="16">
        <f t="shared" si="48"/>
        <v>0</v>
      </c>
      <c r="F175" s="16">
        <f t="shared" si="49"/>
        <v>4.7882557877767899E-3</v>
      </c>
      <c r="G175" s="16">
        <f t="shared" si="50"/>
        <v>0</v>
      </c>
      <c r="H175" s="16">
        <f t="shared" si="51"/>
        <v>0</v>
      </c>
      <c r="I175" s="16">
        <f t="shared" si="45"/>
        <v>9.3842262175641098E-3</v>
      </c>
    </row>
    <row r="176" spans="1:9" x14ac:dyDescent="0.25">
      <c r="A176" s="17">
        <v>537</v>
      </c>
      <c r="B176" s="18">
        <v>0</v>
      </c>
      <c r="C176" s="20">
        <f t="shared" si="46"/>
        <v>7.5290916347748619E-3</v>
      </c>
      <c r="D176" s="20">
        <f t="shared" si="47"/>
        <v>0</v>
      </c>
      <c r="E176" s="20">
        <f t="shared" si="48"/>
        <v>5.7630071190670172E-3</v>
      </c>
      <c r="F176" s="20">
        <f t="shared" si="49"/>
        <v>0</v>
      </c>
      <c r="G176" s="20">
        <f t="shared" si="50"/>
        <v>1.9154202740829095E-2</v>
      </c>
      <c r="H176" s="20">
        <f t="shared" si="51"/>
        <v>1.5283901797629586E-2</v>
      </c>
      <c r="I176" s="20">
        <f t="shared" si="45"/>
        <v>7.5082526730672816E-3</v>
      </c>
    </row>
    <row r="177" spans="1:13" x14ac:dyDescent="0.25">
      <c r="A177" s="13">
        <v>538</v>
      </c>
      <c r="B177" s="14">
        <v>0</v>
      </c>
      <c r="C177" s="16">
        <f t="shared" si="46"/>
        <v>0</v>
      </c>
      <c r="D177" s="16">
        <f t="shared" si="47"/>
        <v>0</v>
      </c>
      <c r="E177" s="16">
        <f t="shared" si="48"/>
        <v>0</v>
      </c>
      <c r="F177" s="16">
        <f t="shared" si="49"/>
        <v>7.1776784967286997E-2</v>
      </c>
      <c r="G177" s="16">
        <f t="shared" si="50"/>
        <v>0</v>
      </c>
      <c r="H177" s="16">
        <f t="shared" si="51"/>
        <v>0</v>
      </c>
      <c r="I177" s="16">
        <f t="shared" si="45"/>
        <v>8.720061712963861E-3</v>
      </c>
    </row>
    <row r="178" spans="1:13" x14ac:dyDescent="0.25">
      <c r="A178" s="17">
        <v>539</v>
      </c>
      <c r="B178" s="18">
        <v>0</v>
      </c>
      <c r="C178" s="20">
        <f t="shared" si="46"/>
        <v>5.1460109374206614E-3</v>
      </c>
      <c r="D178" s="20">
        <f t="shared" si="47"/>
        <v>0</v>
      </c>
      <c r="E178" s="20">
        <f t="shared" si="48"/>
        <v>0</v>
      </c>
      <c r="F178" s="20">
        <f t="shared" si="49"/>
        <v>0</v>
      </c>
      <c r="G178" s="20">
        <f t="shared" si="50"/>
        <v>0</v>
      </c>
      <c r="H178" s="20">
        <f t="shared" si="51"/>
        <v>0</v>
      </c>
      <c r="I178" s="20">
        <f t="shared" si="45"/>
        <v>3.4104652070658164E-3</v>
      </c>
    </row>
    <row r="179" spans="1:13" x14ac:dyDescent="0.25">
      <c r="A179" s="13">
        <v>540</v>
      </c>
      <c r="B179" s="14">
        <v>0</v>
      </c>
      <c r="C179" s="16">
        <f t="shared" si="46"/>
        <v>0</v>
      </c>
      <c r="D179" s="16">
        <f t="shared" si="47"/>
        <v>0</v>
      </c>
      <c r="E179" s="16">
        <f t="shared" si="48"/>
        <v>0</v>
      </c>
      <c r="F179" s="16">
        <f t="shared" si="49"/>
        <v>0</v>
      </c>
      <c r="G179" s="16">
        <f t="shared" si="50"/>
        <v>0</v>
      </c>
      <c r="H179" s="16">
        <f t="shared" si="51"/>
        <v>0</v>
      </c>
      <c r="I179" s="16">
        <f t="shared" si="45"/>
        <v>0</v>
      </c>
    </row>
    <row r="180" spans="1:13" x14ac:dyDescent="0.25">
      <c r="A180" s="21" t="s">
        <v>17</v>
      </c>
      <c r="B180" s="22"/>
      <c r="C180" s="24">
        <f>SUM(C149:C179)</f>
        <v>1.0000000000000002</v>
      </c>
      <c r="D180" s="24">
        <f t="shared" ref="D180" si="54">SUM(D149:D179)</f>
        <v>1</v>
      </c>
      <c r="E180" s="24">
        <f t="shared" ref="E180" si="55">SUM(E149:E179)</f>
        <v>1</v>
      </c>
      <c r="F180" s="24">
        <f t="shared" ref="F180:I180" si="56">SUM(F149:F179)</f>
        <v>1</v>
      </c>
      <c r="G180" s="24">
        <f t="shared" si="56"/>
        <v>0.99999999999999989</v>
      </c>
      <c r="H180" s="24">
        <f t="shared" si="56"/>
        <v>1</v>
      </c>
      <c r="I180" s="24">
        <f t="shared" si="56"/>
        <v>0.99999999999999989</v>
      </c>
    </row>
    <row r="182" spans="1:13" x14ac:dyDescent="0.25">
      <c r="A182" t="str">
        <f>"9. Calcul de l'allocation totale par tarif et paliers"</f>
        <v>9. Calcul de l'allocation totale par tarif et paliers</v>
      </c>
    </row>
    <row r="183" spans="1:13" ht="30" x14ac:dyDescent="0.25">
      <c r="A183" s="12" t="s">
        <v>21</v>
      </c>
      <c r="B183" s="12"/>
      <c r="C183" s="31" t="s">
        <v>30</v>
      </c>
      <c r="D183" s="31" t="s">
        <v>1</v>
      </c>
      <c r="E183" s="31" t="s">
        <v>2</v>
      </c>
      <c r="F183" s="31" t="s">
        <v>3</v>
      </c>
      <c r="G183" s="31" t="s">
        <v>4</v>
      </c>
      <c r="H183" s="31" t="s">
        <v>5</v>
      </c>
      <c r="I183" s="32" t="s">
        <v>31</v>
      </c>
      <c r="K183" s="31" t="s">
        <v>32</v>
      </c>
      <c r="L183" s="31" t="s">
        <v>33</v>
      </c>
      <c r="M183" s="32" t="s">
        <v>34</v>
      </c>
    </row>
    <row r="184" spans="1:13" ht="15.75" x14ac:dyDescent="0.3">
      <c r="A184" s="13" t="s">
        <v>23</v>
      </c>
      <c r="B184" s="14">
        <v>365</v>
      </c>
      <c r="C184" s="16">
        <f>C79</f>
        <v>4.0475756473162497E-2</v>
      </c>
      <c r="D184" s="16">
        <f>I79</f>
        <v>2.329442019345488E-2</v>
      </c>
      <c r="E184" s="16">
        <f>O79</f>
        <v>2.7334900347329681E-2</v>
      </c>
      <c r="F184" s="16">
        <f>U79</f>
        <v>2.0083172210688671E-2</v>
      </c>
      <c r="G184" s="16">
        <f>AA79</f>
        <v>1.8709768188971146E-2</v>
      </c>
      <c r="H184" s="16">
        <f>AG79</f>
        <v>1.8579454289085806E-2</v>
      </c>
      <c r="I184" s="16">
        <f>C184*$M$184+D184*$M$185+E184*$M$186+F184*$M$187+G184*$M$188+H184*$M$189</f>
        <v>3.3955910107354992E-2</v>
      </c>
      <c r="K184" s="13" t="s">
        <v>30</v>
      </c>
      <c r="L184" s="34">
        <f>D2</f>
        <v>1672918468.1806781</v>
      </c>
      <c r="M184" s="16">
        <f t="shared" ref="M184:M189" si="57">L184/$L$190</f>
        <v>0.66273959549243522</v>
      </c>
    </row>
    <row r="185" spans="1:13" ht="15.75" x14ac:dyDescent="0.3">
      <c r="A185" s="17" t="s">
        <v>23</v>
      </c>
      <c r="B185" s="18">
        <v>1095</v>
      </c>
      <c r="C185" s="20">
        <f t="shared" ref="C185:C214" si="58">C80</f>
        <v>5.8190454836465504E-2</v>
      </c>
      <c r="D185" s="20">
        <f t="shared" ref="D185:D214" si="59">I80</f>
        <v>3.9841742378864703E-2</v>
      </c>
      <c r="E185" s="20">
        <f t="shared" ref="E185:E214" si="60">O80</f>
        <v>3.6554006056261926E-2</v>
      </c>
      <c r="F185" s="20">
        <f t="shared" ref="F185:F214" si="61">U80</f>
        <v>3.395629855874352E-2</v>
      </c>
      <c r="G185" s="20">
        <f t="shared" ref="G185:G214" si="62">AA80</f>
        <v>6.2398088125863706E-2</v>
      </c>
      <c r="H185" s="20">
        <f t="shared" ref="H185:H214" si="63">AG80</f>
        <v>4.1665288123843298E-2</v>
      </c>
      <c r="I185" s="20">
        <f t="shared" ref="I185:I214" si="64">C185*$M$184+D185*$M$185+E185*$M$186+F185*$M$187+G185*$M$188+H185*$M$189</f>
        <v>5.3082322397555143E-2</v>
      </c>
      <c r="K185" s="17" t="s">
        <v>1</v>
      </c>
      <c r="L185" s="35">
        <f>J2</f>
        <v>93923563.568513751</v>
      </c>
      <c r="M185" s="20">
        <f t="shared" si="57"/>
        <v>3.7208546447753156E-2</v>
      </c>
    </row>
    <row r="186" spans="1:13" ht="15.75" x14ac:dyDescent="0.3">
      <c r="A186" s="13" t="s">
        <v>23</v>
      </c>
      <c r="B186" s="14">
        <v>3650</v>
      </c>
      <c r="C186" s="16">
        <f t="shared" si="58"/>
        <v>0.28847740807327332</v>
      </c>
      <c r="D186" s="16">
        <f t="shared" si="59"/>
        <v>0.28924585881670151</v>
      </c>
      <c r="E186" s="16">
        <f t="shared" si="60"/>
        <v>0.21909025691917466</v>
      </c>
      <c r="F186" s="16">
        <f t="shared" si="61"/>
        <v>0.1472981034539792</v>
      </c>
      <c r="G186" s="16">
        <f t="shared" si="62"/>
        <v>0.13112059380303201</v>
      </c>
      <c r="H186" s="16">
        <f t="shared" si="63"/>
        <v>0.16526650103990137</v>
      </c>
      <c r="I186" s="16">
        <f t="shared" si="64"/>
        <v>0.2495039589226288</v>
      </c>
      <c r="K186" s="13" t="s">
        <v>2</v>
      </c>
      <c r="L186" s="34">
        <f>P2</f>
        <v>142922474.24126258</v>
      </c>
      <c r="M186" s="16">
        <f t="shared" si="57"/>
        <v>5.6619844043231872E-2</v>
      </c>
    </row>
    <row r="187" spans="1:13" ht="15.75" x14ac:dyDescent="0.3">
      <c r="A187" s="17" t="s">
        <v>23</v>
      </c>
      <c r="B187" s="18">
        <v>10950</v>
      </c>
      <c r="C187" s="20">
        <f t="shared" si="58"/>
        <v>0.1111729947108947</v>
      </c>
      <c r="D187" s="20">
        <f t="shared" si="59"/>
        <v>0.12325454339058688</v>
      </c>
      <c r="E187" s="20">
        <f t="shared" si="60"/>
        <v>0.13797585433031481</v>
      </c>
      <c r="F187" s="20">
        <f t="shared" si="61"/>
        <v>0.15954734494713685</v>
      </c>
      <c r="G187" s="20">
        <f t="shared" si="62"/>
        <v>0.14579990262696199</v>
      </c>
      <c r="H187" s="20">
        <f t="shared" si="63"/>
        <v>0.14417217361409165</v>
      </c>
      <c r="I187" s="20">
        <f t="shared" si="64"/>
        <v>0.12317916557405167</v>
      </c>
      <c r="K187" s="17" t="s">
        <v>3</v>
      </c>
      <c r="L187" s="35">
        <f>V2</f>
        <v>306667260.95525515</v>
      </c>
      <c r="M187" s="20">
        <f t="shared" si="57"/>
        <v>0.12148860828662245</v>
      </c>
    </row>
    <row r="188" spans="1:13" ht="15.75" x14ac:dyDescent="0.3">
      <c r="A188" s="13" t="s">
        <v>23</v>
      </c>
      <c r="B188" s="14">
        <v>36500</v>
      </c>
      <c r="C188" s="16">
        <f t="shared" si="58"/>
        <v>0.10359186367186934</v>
      </c>
      <c r="D188" s="16">
        <f t="shared" si="59"/>
        <v>6.1991223515833839E-2</v>
      </c>
      <c r="E188" s="16">
        <f t="shared" si="60"/>
        <v>7.9515313827454581E-2</v>
      </c>
      <c r="F188" s="16">
        <f t="shared" si="61"/>
        <v>0.17333172283187115</v>
      </c>
      <c r="G188" s="16">
        <f t="shared" si="62"/>
        <v>0.16741001420231766</v>
      </c>
      <c r="H188" s="16">
        <f t="shared" si="63"/>
        <v>0.12216434729835629</v>
      </c>
      <c r="I188" s="16">
        <f t="shared" si="64"/>
        <v>0.11525675841649559</v>
      </c>
      <c r="K188" s="13" t="s">
        <v>4</v>
      </c>
      <c r="L188" s="34">
        <f>AB2</f>
        <v>214155550.58021438</v>
      </c>
      <c r="M188" s="16">
        <f t="shared" si="57"/>
        <v>8.4839378405775601E-2</v>
      </c>
    </row>
    <row r="189" spans="1:13" ht="15.75" x14ac:dyDescent="0.3">
      <c r="A189" s="17" t="s">
        <v>23</v>
      </c>
      <c r="B189" s="18">
        <v>109500</v>
      </c>
      <c r="C189" s="20">
        <f t="shared" si="58"/>
        <v>9.3146913964961858E-2</v>
      </c>
      <c r="D189" s="20">
        <f t="shared" si="59"/>
        <v>3.7687824946637853E-2</v>
      </c>
      <c r="E189" s="20">
        <f t="shared" si="60"/>
        <v>4.0521947624353162E-2</v>
      </c>
      <c r="F189" s="20">
        <f t="shared" si="61"/>
        <v>0.10207221609201847</v>
      </c>
      <c r="G189" s="20">
        <f t="shared" si="62"/>
        <v>0.10706030364302994</v>
      </c>
      <c r="H189" s="20">
        <f t="shared" si="63"/>
        <v>5.8805205037643984E-2</v>
      </c>
      <c r="I189" s="20">
        <f t="shared" si="64"/>
        <v>8.9094254647647947E-2</v>
      </c>
      <c r="K189" s="17" t="s">
        <v>5</v>
      </c>
      <c r="L189" s="35">
        <f>AH2</f>
        <v>93659731.479273915</v>
      </c>
      <c r="M189" s="20">
        <f t="shared" si="57"/>
        <v>3.7104027324181707E-2</v>
      </c>
    </row>
    <row r="190" spans="1:13" ht="15.75" x14ac:dyDescent="0.3">
      <c r="A190" s="13" t="s">
        <v>23</v>
      </c>
      <c r="B190" s="14">
        <v>365000</v>
      </c>
      <c r="C190" s="16">
        <f t="shared" si="58"/>
        <v>5.5922226672030909E-2</v>
      </c>
      <c r="D190" s="16">
        <f t="shared" si="59"/>
        <v>2.0441565611113398E-2</v>
      </c>
      <c r="E190" s="16">
        <f t="shared" si="60"/>
        <v>1.3130452848344928E-2</v>
      </c>
      <c r="F190" s="16">
        <f t="shared" si="61"/>
        <v>4.3549246257006485E-2</v>
      </c>
      <c r="G190" s="16">
        <f t="shared" si="62"/>
        <v>5.0017086121643045E-2</v>
      </c>
      <c r="H190" s="16">
        <f t="shared" si="63"/>
        <v>2.0703786358385729E-2</v>
      </c>
      <c r="I190" s="16">
        <f t="shared" si="64"/>
        <v>4.8868268690333269E-2</v>
      </c>
      <c r="K190" s="21" t="s">
        <v>17</v>
      </c>
      <c r="L190" s="33">
        <f>SUM(L184:L189)</f>
        <v>2524247049.005198</v>
      </c>
      <c r="M190" s="24">
        <f>SUM(M184:M189)</f>
        <v>1</v>
      </c>
    </row>
    <row r="191" spans="1:13" ht="15.75" x14ac:dyDescent="0.3">
      <c r="A191" s="17" t="s">
        <v>23</v>
      </c>
      <c r="B191" s="18">
        <v>1095000</v>
      </c>
      <c r="C191" s="20">
        <f t="shared" si="58"/>
        <v>2.3307577730926531E-2</v>
      </c>
      <c r="D191" s="20">
        <f t="shared" si="59"/>
        <v>7.1065592958331879E-3</v>
      </c>
      <c r="E191" s="20">
        <f t="shared" si="60"/>
        <v>2.639011175162174E-3</v>
      </c>
      <c r="F191" s="20">
        <f t="shared" si="61"/>
        <v>9.174455203411553E-3</v>
      </c>
      <c r="G191" s="20">
        <f t="shared" si="62"/>
        <v>1.5148210411053402E-2</v>
      </c>
      <c r="H191" s="20">
        <f t="shared" si="63"/>
        <v>2.8079584274628231E-3</v>
      </c>
      <c r="I191" s="20">
        <f t="shared" si="64"/>
        <v>1.8364642896013333E-2</v>
      </c>
    </row>
    <row r="192" spans="1:13" ht="15.75" x14ac:dyDescent="0.3">
      <c r="A192" s="13" t="s">
        <v>23</v>
      </c>
      <c r="B192" s="14">
        <v>3650000</v>
      </c>
      <c r="C192" s="16">
        <f t="shared" si="58"/>
        <v>8.7259404360857766E-3</v>
      </c>
      <c r="D192" s="16">
        <f t="shared" si="59"/>
        <v>6.7024677246144424E-3</v>
      </c>
      <c r="E192" s="16">
        <f t="shared" si="60"/>
        <v>2.8983380636219006E-3</v>
      </c>
      <c r="F192" s="16">
        <f t="shared" si="61"/>
        <v>3.8186095078789842E-3</v>
      </c>
      <c r="G192" s="16">
        <f t="shared" si="62"/>
        <v>5.2817738033655338E-4</v>
      </c>
      <c r="H192" s="16">
        <f t="shared" si="63"/>
        <v>2.2306348209153262E-4</v>
      </c>
      <c r="I192" s="16">
        <f t="shared" si="64"/>
        <v>6.7135231145678664E-3</v>
      </c>
    </row>
    <row r="193" spans="1:9" ht="15.75" x14ac:dyDescent="0.3">
      <c r="A193" s="17" t="s">
        <v>23</v>
      </c>
      <c r="B193" s="18">
        <v>10950000</v>
      </c>
      <c r="C193" s="20">
        <f t="shared" si="58"/>
        <v>3.3279034105202637E-3</v>
      </c>
      <c r="D193" s="20">
        <f t="shared" si="59"/>
        <v>1.6317772318707242E-2</v>
      </c>
      <c r="E193" s="20">
        <f t="shared" si="60"/>
        <v>0</v>
      </c>
      <c r="F193" s="20">
        <f t="shared" si="61"/>
        <v>0</v>
      </c>
      <c r="G193" s="20">
        <f t="shared" si="62"/>
        <v>0</v>
      </c>
      <c r="H193" s="20">
        <f t="shared" si="63"/>
        <v>0</v>
      </c>
      <c r="I193" s="20">
        <f t="shared" si="64"/>
        <v>2.8126939493705741E-3</v>
      </c>
    </row>
    <row r="194" spans="1:9" ht="15.75" x14ac:dyDescent="0.3">
      <c r="A194" s="13" t="s">
        <v>24</v>
      </c>
      <c r="B194" s="14">
        <v>0</v>
      </c>
      <c r="C194" s="16">
        <f t="shared" si="58"/>
        <v>4.7709142518850084E-2</v>
      </c>
      <c r="D194" s="16">
        <f t="shared" si="59"/>
        <v>3.3822049954941348E-2</v>
      </c>
      <c r="E194" s="16">
        <f t="shared" si="60"/>
        <v>2.9914096549314553E-2</v>
      </c>
      <c r="F194" s="16">
        <f t="shared" si="61"/>
        <v>8.5776953380512014E-2</v>
      </c>
      <c r="G194" s="16">
        <f t="shared" si="62"/>
        <v>6.8685543035470101E-2</v>
      </c>
      <c r="H194" s="16">
        <f t="shared" si="63"/>
        <v>2.9695427534668639E-2</v>
      </c>
      <c r="I194" s="16">
        <f t="shared" si="64"/>
        <v>5.1920920032763627E-2</v>
      </c>
    </row>
    <row r="195" spans="1:9" x14ac:dyDescent="0.25">
      <c r="A195" s="17">
        <v>303</v>
      </c>
      <c r="B195" s="18">
        <v>0</v>
      </c>
      <c r="C195" s="20">
        <f t="shared" si="58"/>
        <v>5.6296154356716031E-4</v>
      </c>
      <c r="D195" s="20">
        <f t="shared" si="59"/>
        <v>0</v>
      </c>
      <c r="E195" s="20">
        <f t="shared" si="60"/>
        <v>1.3574809787026542E-3</v>
      </c>
      <c r="F195" s="20">
        <f t="shared" si="61"/>
        <v>2.7832272123792527E-3</v>
      </c>
      <c r="G195" s="20">
        <f t="shared" si="62"/>
        <v>1.7368869804865283E-3</v>
      </c>
      <c r="H195" s="20">
        <f t="shared" si="63"/>
        <v>2.3287788932040551E-3</v>
      </c>
      <c r="I195" s="20">
        <f t="shared" si="64"/>
        <v>1.0218511550156885E-3</v>
      </c>
    </row>
    <row r="196" spans="1:9" x14ac:dyDescent="0.25">
      <c r="A196" s="13">
        <v>304</v>
      </c>
      <c r="B196" s="14">
        <v>0</v>
      </c>
      <c r="C196" s="16">
        <f t="shared" si="58"/>
        <v>2.1611423089801548E-3</v>
      </c>
      <c r="D196" s="16">
        <f t="shared" si="59"/>
        <v>0</v>
      </c>
      <c r="E196" s="16">
        <f t="shared" si="60"/>
        <v>1.6117164209247237E-3</v>
      </c>
      <c r="F196" s="16">
        <f t="shared" si="61"/>
        <v>9.075303694355389E-3</v>
      </c>
      <c r="G196" s="16">
        <f t="shared" si="62"/>
        <v>5.8830736158273318E-3</v>
      </c>
      <c r="H196" s="16">
        <f t="shared" si="63"/>
        <v>0</v>
      </c>
      <c r="I196" s="16">
        <f t="shared" si="64"/>
        <v>3.1251920363376579E-3</v>
      </c>
    </row>
    <row r="197" spans="1:9" x14ac:dyDescent="0.25">
      <c r="A197" s="17">
        <v>305</v>
      </c>
      <c r="B197" s="18">
        <v>0</v>
      </c>
      <c r="C197" s="20">
        <f t="shared" si="58"/>
        <v>4.0686620019989945E-3</v>
      </c>
      <c r="D197" s="20">
        <f t="shared" si="59"/>
        <v>0</v>
      </c>
      <c r="E197" s="20">
        <f t="shared" si="60"/>
        <v>7.7805162341839902E-4</v>
      </c>
      <c r="F197" s="20">
        <f t="shared" si="61"/>
        <v>1.3988606736902371E-2</v>
      </c>
      <c r="G197" s="20">
        <f t="shared" si="62"/>
        <v>2.4410749552709154E-3</v>
      </c>
      <c r="H197" s="20">
        <f t="shared" si="63"/>
        <v>1.2047944415083571E-3</v>
      </c>
      <c r="I197" s="20">
        <f t="shared" si="64"/>
        <v>4.6917749430357676E-3</v>
      </c>
    </row>
    <row r="198" spans="1:9" x14ac:dyDescent="0.25">
      <c r="A198" s="13">
        <v>406</v>
      </c>
      <c r="B198" s="14">
        <v>0</v>
      </c>
      <c r="C198" s="16">
        <f t="shared" si="58"/>
        <v>1.7259902977112673E-2</v>
      </c>
      <c r="D198" s="16">
        <f t="shared" si="59"/>
        <v>0</v>
      </c>
      <c r="E198" s="16">
        <f t="shared" si="60"/>
        <v>9.5447656176862548E-3</v>
      </c>
      <c r="F198" s="16">
        <f t="shared" si="61"/>
        <v>6.6590643485235732E-2</v>
      </c>
      <c r="G198" s="16">
        <f t="shared" si="62"/>
        <v>2.3032014099615087E-2</v>
      </c>
      <c r="H198" s="16">
        <f t="shared" si="63"/>
        <v>1.1321766413553529E-2</v>
      </c>
      <c r="I198" s="16">
        <f t="shared" si="64"/>
        <v>2.2443353749935755E-2</v>
      </c>
    </row>
    <row r="199" spans="1:9" x14ac:dyDescent="0.25">
      <c r="A199" s="17">
        <v>407</v>
      </c>
      <c r="B199" s="18">
        <v>0</v>
      </c>
      <c r="C199" s="20">
        <f t="shared" si="58"/>
        <v>3.0693575636335232E-2</v>
      </c>
      <c r="D199" s="20">
        <f t="shared" si="59"/>
        <v>0.25775251427166562</v>
      </c>
      <c r="E199" s="20">
        <f t="shared" si="60"/>
        <v>5.5324458107367455E-2</v>
      </c>
      <c r="F199" s="20">
        <f t="shared" si="61"/>
        <v>6.12170538691343E-3</v>
      </c>
      <c r="G199" s="20">
        <f t="shared" si="62"/>
        <v>9.3634577082011734E-3</v>
      </c>
      <c r="H199" s="20">
        <f t="shared" si="63"/>
        <v>5.1981703406320828E-2</v>
      </c>
      <c r="I199" s="20">
        <f t="shared" si="64"/>
        <v>3.6531744433594186E-2</v>
      </c>
    </row>
    <row r="200" spans="1:9" x14ac:dyDescent="0.25">
      <c r="A200" s="13">
        <v>408</v>
      </c>
      <c r="B200" s="14">
        <v>0</v>
      </c>
      <c r="C200" s="16">
        <f t="shared" si="58"/>
        <v>2.2545487855478389E-2</v>
      </c>
      <c r="D200" s="16">
        <f t="shared" si="59"/>
        <v>0</v>
      </c>
      <c r="E200" s="16">
        <f t="shared" si="60"/>
        <v>1.6371201899997714E-2</v>
      </c>
      <c r="F200" s="16">
        <f t="shared" si="61"/>
        <v>7.2662322898115733E-3</v>
      </c>
      <c r="G200" s="16">
        <f t="shared" si="62"/>
        <v>0</v>
      </c>
      <c r="H200" s="16">
        <f t="shared" si="63"/>
        <v>0.1106102248666837</v>
      </c>
      <c r="I200" s="16">
        <f t="shared" si="64"/>
        <v>2.0855571654061333E-2</v>
      </c>
    </row>
    <row r="201" spans="1:9" x14ac:dyDescent="0.25">
      <c r="A201" s="17">
        <v>409</v>
      </c>
      <c r="B201" s="18">
        <v>0</v>
      </c>
      <c r="C201" s="20">
        <f t="shared" si="58"/>
        <v>3.3606085123644637E-2</v>
      </c>
      <c r="D201" s="20">
        <f t="shared" si="59"/>
        <v>0</v>
      </c>
      <c r="E201" s="20">
        <f t="shared" si="60"/>
        <v>0</v>
      </c>
      <c r="F201" s="20">
        <f t="shared" si="61"/>
        <v>0</v>
      </c>
      <c r="G201" s="20">
        <f t="shared" si="62"/>
        <v>0</v>
      </c>
      <c r="H201" s="20">
        <f t="shared" si="63"/>
        <v>0.19976735847328533</v>
      </c>
      <c r="I201" s="20">
        <f t="shared" si="64"/>
        <v>2.9684256788200976E-2</v>
      </c>
    </row>
    <row r="202" spans="1:9" x14ac:dyDescent="0.25">
      <c r="A202" s="13">
        <v>410</v>
      </c>
      <c r="B202" s="14">
        <v>0</v>
      </c>
      <c r="C202" s="16">
        <f t="shared" si="58"/>
        <v>0</v>
      </c>
      <c r="D202" s="16">
        <f t="shared" si="59"/>
        <v>0</v>
      </c>
      <c r="E202" s="16">
        <f t="shared" si="60"/>
        <v>0.27734464969119044</v>
      </c>
      <c r="F202" s="16">
        <f t="shared" si="61"/>
        <v>0</v>
      </c>
      <c r="G202" s="16">
        <f t="shared" si="62"/>
        <v>0</v>
      </c>
      <c r="H202" s="16">
        <f t="shared" si="63"/>
        <v>0</v>
      </c>
      <c r="I202" s="16">
        <f t="shared" si="64"/>
        <v>1.5703210811739979E-2</v>
      </c>
    </row>
    <row r="203" spans="1:9" x14ac:dyDescent="0.25">
      <c r="A203" s="17">
        <v>505</v>
      </c>
      <c r="B203" s="18">
        <v>0</v>
      </c>
      <c r="C203" s="20">
        <f t="shared" si="58"/>
        <v>1.292274238070751E-2</v>
      </c>
      <c r="D203" s="20">
        <f t="shared" si="59"/>
        <v>0</v>
      </c>
      <c r="E203" s="20">
        <f t="shared" si="60"/>
        <v>0</v>
      </c>
      <c r="F203" s="20">
        <f t="shared" si="61"/>
        <v>2.4496688059702867E-2</v>
      </c>
      <c r="G203" s="20">
        <f t="shared" si="62"/>
        <v>5.7774235046551457E-2</v>
      </c>
      <c r="H203" s="20">
        <f t="shared" si="63"/>
        <v>0</v>
      </c>
      <c r="I203" s="20">
        <f t="shared" si="64"/>
        <v>1.6442011787266467E-2</v>
      </c>
    </row>
    <row r="204" spans="1:9" x14ac:dyDescent="0.25">
      <c r="A204" s="13">
        <v>506</v>
      </c>
      <c r="B204" s="14">
        <v>0</v>
      </c>
      <c r="C204" s="16">
        <f t="shared" si="58"/>
        <v>5.0682341414497222E-3</v>
      </c>
      <c r="D204" s="16">
        <f t="shared" si="59"/>
        <v>0</v>
      </c>
      <c r="E204" s="16">
        <f t="shared" si="60"/>
        <v>4.8334154587309913E-3</v>
      </c>
      <c r="F204" s="16">
        <f t="shared" si="61"/>
        <v>2.2064626708910049E-2</v>
      </c>
      <c r="G204" s="16">
        <f t="shared" si="62"/>
        <v>2.3782233236085418E-2</v>
      </c>
      <c r="H204" s="16">
        <f t="shared" si="63"/>
        <v>6.3324228418426493E-3</v>
      </c>
      <c r="I204" s="16">
        <f t="shared" si="64"/>
        <v>8.565815740466819E-3</v>
      </c>
    </row>
    <row r="205" spans="1:9" x14ac:dyDescent="0.25">
      <c r="A205" s="17">
        <v>507</v>
      </c>
      <c r="B205" s="18">
        <v>0</v>
      </c>
      <c r="C205" s="20">
        <f t="shared" si="58"/>
        <v>1.0244627368214115E-2</v>
      </c>
      <c r="D205" s="20">
        <f t="shared" si="59"/>
        <v>8.2541457581045141E-2</v>
      </c>
      <c r="E205" s="20">
        <f t="shared" si="60"/>
        <v>1.0468474103831872E-2</v>
      </c>
      <c r="F205" s="20">
        <f t="shared" si="61"/>
        <v>2.6267200090034668E-2</v>
      </c>
      <c r="G205" s="20">
        <f t="shared" si="62"/>
        <v>0</v>
      </c>
      <c r="H205" s="20">
        <f t="shared" si="63"/>
        <v>0</v>
      </c>
      <c r="I205" s="20">
        <f t="shared" si="64"/>
        <v>1.3644656809904647E-2</v>
      </c>
    </row>
    <row r="206" spans="1:9" x14ac:dyDescent="0.25">
      <c r="A206" s="13">
        <v>508</v>
      </c>
      <c r="B206" s="14">
        <v>0</v>
      </c>
      <c r="C206" s="16">
        <f t="shared" si="58"/>
        <v>4.5161569583198283E-3</v>
      </c>
      <c r="D206" s="16">
        <f t="shared" si="59"/>
        <v>0</v>
      </c>
      <c r="E206" s="16">
        <f t="shared" si="60"/>
        <v>0</v>
      </c>
      <c r="F206" s="16">
        <f t="shared" si="61"/>
        <v>0</v>
      </c>
      <c r="G206" s="16">
        <f t="shared" si="62"/>
        <v>9.6156980762360539E-2</v>
      </c>
      <c r="H206" s="16">
        <f t="shared" si="63"/>
        <v>0</v>
      </c>
      <c r="I206" s="16">
        <f t="shared" si="64"/>
        <v>1.115093451299202E-2</v>
      </c>
    </row>
    <row r="207" spans="1:9" x14ac:dyDescent="0.25">
      <c r="A207" s="17">
        <v>509</v>
      </c>
      <c r="B207" s="18">
        <v>0</v>
      </c>
      <c r="C207" s="20">
        <f t="shared" si="58"/>
        <v>5.5814251260846897E-3</v>
      </c>
      <c r="D207" s="20">
        <f t="shared" si="59"/>
        <v>0</v>
      </c>
      <c r="E207" s="20">
        <f t="shared" si="60"/>
        <v>3.0059527613072467E-2</v>
      </c>
      <c r="F207" s="20">
        <f t="shared" si="61"/>
        <v>0</v>
      </c>
      <c r="G207" s="20">
        <f t="shared" si="62"/>
        <v>0</v>
      </c>
      <c r="H207" s="20">
        <f t="shared" si="63"/>
        <v>1.0645193724751366E-3</v>
      </c>
      <c r="I207" s="20">
        <f t="shared" si="64"/>
        <v>5.4404951516815042E-3</v>
      </c>
    </row>
    <row r="208" spans="1:9" x14ac:dyDescent="0.25">
      <c r="A208" s="13">
        <v>510</v>
      </c>
      <c r="B208" s="14">
        <v>0</v>
      </c>
      <c r="C208" s="16">
        <f t="shared" si="58"/>
        <v>0</v>
      </c>
      <c r="D208" s="16">
        <f t="shared" si="59"/>
        <v>0</v>
      </c>
      <c r="E208" s="16">
        <f t="shared" si="60"/>
        <v>0</v>
      </c>
      <c r="F208" s="16">
        <f t="shared" si="61"/>
        <v>0</v>
      </c>
      <c r="G208" s="16">
        <f t="shared" si="62"/>
        <v>0</v>
      </c>
      <c r="H208" s="16">
        <f t="shared" si="63"/>
        <v>0</v>
      </c>
      <c r="I208" s="16">
        <f t="shared" si="64"/>
        <v>0</v>
      </c>
    </row>
    <row r="209" spans="1:9" x14ac:dyDescent="0.25">
      <c r="A209" s="17">
        <v>535</v>
      </c>
      <c r="B209" s="18">
        <v>0</v>
      </c>
      <c r="C209" s="20">
        <f t="shared" si="58"/>
        <v>4.3982645060121816E-3</v>
      </c>
      <c r="D209" s="20">
        <f t="shared" si="59"/>
        <v>0</v>
      </c>
      <c r="E209" s="20">
        <f t="shared" si="60"/>
        <v>0</v>
      </c>
      <c r="F209" s="20">
        <f t="shared" si="61"/>
        <v>6.4402961417389755E-3</v>
      </c>
      <c r="G209" s="20">
        <f t="shared" si="62"/>
        <v>3.8012494509567819E-3</v>
      </c>
      <c r="H209" s="20">
        <f t="shared" si="63"/>
        <v>4.0595550447885057E-3</v>
      </c>
      <c r="I209" s="20">
        <f t="shared" si="64"/>
        <v>4.1704481366871427E-3</v>
      </c>
    </row>
    <row r="210" spans="1:9" x14ac:dyDescent="0.25">
      <c r="A210" s="13">
        <v>536</v>
      </c>
      <c r="B210" s="14">
        <v>0</v>
      </c>
      <c r="C210" s="16">
        <f t="shared" si="58"/>
        <v>6.3136373945644909E-3</v>
      </c>
      <c r="D210" s="16">
        <f t="shared" si="59"/>
        <v>0</v>
      </c>
      <c r="E210" s="16">
        <f t="shared" si="60"/>
        <v>0</v>
      </c>
      <c r="F210" s="16">
        <f t="shared" si="61"/>
        <v>2.2699783574146506E-3</v>
      </c>
      <c r="G210" s="16">
        <f t="shared" si="62"/>
        <v>0</v>
      </c>
      <c r="H210" s="16">
        <f t="shared" si="63"/>
        <v>0</v>
      </c>
      <c r="I210" s="16">
        <f t="shared" si="64"/>
        <v>4.4600740044426421E-3</v>
      </c>
    </row>
    <row r="211" spans="1:9" x14ac:dyDescent="0.25">
      <c r="A211" s="17">
        <v>537</v>
      </c>
      <c r="B211" s="18">
        <v>0</v>
      </c>
      <c r="C211" s="20">
        <f t="shared" si="58"/>
        <v>3.5693320949058993E-3</v>
      </c>
      <c r="D211" s="20">
        <f t="shared" si="59"/>
        <v>0</v>
      </c>
      <c r="E211" s="20">
        <f t="shared" si="60"/>
        <v>2.7320807437446184E-3</v>
      </c>
      <c r="F211" s="20">
        <f t="shared" si="61"/>
        <v>0</v>
      </c>
      <c r="G211" s="20">
        <f t="shared" si="62"/>
        <v>9.1511066059652372E-3</v>
      </c>
      <c r="H211" s="20">
        <f t="shared" si="63"/>
        <v>7.2456710408068409E-3</v>
      </c>
      <c r="I211" s="20">
        <f t="shared" si="64"/>
        <v>3.5654454668356461E-3</v>
      </c>
    </row>
    <row r="212" spans="1:9" x14ac:dyDescent="0.25">
      <c r="A212" s="13">
        <v>538</v>
      </c>
      <c r="B212" s="14">
        <v>0</v>
      </c>
      <c r="C212" s="16">
        <f t="shared" si="58"/>
        <v>0</v>
      </c>
      <c r="D212" s="16">
        <f t="shared" si="59"/>
        <v>0</v>
      </c>
      <c r="E212" s="16">
        <f t="shared" si="60"/>
        <v>0</v>
      </c>
      <c r="F212" s="16">
        <f t="shared" si="61"/>
        <v>3.4027369393354129E-2</v>
      </c>
      <c r="G212" s="16">
        <f t="shared" si="62"/>
        <v>0</v>
      </c>
      <c r="H212" s="16">
        <f t="shared" si="63"/>
        <v>0</v>
      </c>
      <c r="I212" s="16">
        <f t="shared" si="64"/>
        <v>4.1339377512534057E-3</v>
      </c>
    </row>
    <row r="213" spans="1:9" x14ac:dyDescent="0.25">
      <c r="A213" s="17">
        <v>539</v>
      </c>
      <c r="B213" s="18">
        <v>0</v>
      </c>
      <c r="C213" s="20">
        <f t="shared" si="58"/>
        <v>2.4395800835835626E-3</v>
      </c>
      <c r="D213" s="20">
        <f t="shared" si="59"/>
        <v>0</v>
      </c>
      <c r="E213" s="20">
        <f t="shared" si="60"/>
        <v>0</v>
      </c>
      <c r="F213" s="20">
        <f t="shared" si="61"/>
        <v>0</v>
      </c>
      <c r="G213" s="20">
        <f t="shared" si="62"/>
        <v>0</v>
      </c>
      <c r="H213" s="20">
        <f t="shared" si="63"/>
        <v>0</v>
      </c>
      <c r="I213" s="20">
        <f t="shared" si="64"/>
        <v>1.6168063177655716E-3</v>
      </c>
    </row>
    <row r="214" spans="1:9" x14ac:dyDescent="0.25">
      <c r="A214" s="13">
        <v>540</v>
      </c>
      <c r="B214" s="14">
        <v>0</v>
      </c>
      <c r="C214" s="16">
        <f t="shared" si="58"/>
        <v>0</v>
      </c>
      <c r="D214" s="16">
        <f t="shared" si="59"/>
        <v>0</v>
      </c>
      <c r="E214" s="16">
        <f t="shared" si="60"/>
        <v>0</v>
      </c>
      <c r="F214" s="16">
        <f t="shared" si="61"/>
        <v>0</v>
      </c>
      <c r="G214" s="16">
        <f t="shared" si="62"/>
        <v>0</v>
      </c>
      <c r="H214" s="16">
        <f t="shared" si="63"/>
        <v>0</v>
      </c>
      <c r="I214" s="16">
        <f t="shared" si="64"/>
        <v>0</v>
      </c>
    </row>
    <row r="215" spans="1:9" x14ac:dyDescent="0.25">
      <c r="A215" s="21" t="s">
        <v>17</v>
      </c>
      <c r="B215" s="22"/>
      <c r="C215" s="24">
        <f>SUM(C184:C214)</f>
        <v>1</v>
      </c>
      <c r="D215" s="24">
        <f t="shared" ref="D215:I215" si="65">SUM(D184:D214)</f>
        <v>0.99999999999999989</v>
      </c>
      <c r="E215" s="24">
        <f t="shared" si="65"/>
        <v>1</v>
      </c>
      <c r="F215" s="24">
        <f t="shared" si="65"/>
        <v>1</v>
      </c>
      <c r="G215" s="24">
        <f t="shared" si="65"/>
        <v>1</v>
      </c>
      <c r="H215" s="24">
        <f t="shared" si="65"/>
        <v>1</v>
      </c>
      <c r="I215" s="24">
        <f t="shared" si="65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5"/>
  <sheetViews>
    <sheetView workbookViewId="0">
      <selection activeCell="AI41" sqref="A41:AI41"/>
    </sheetView>
  </sheetViews>
  <sheetFormatPr baseColWidth="10" defaultRowHeight="15" x14ac:dyDescent="0.25"/>
  <cols>
    <col min="4" max="4" width="14.28515625" bestFit="1" customWidth="1"/>
    <col min="5" max="5" width="12.42578125" customWidth="1"/>
  </cols>
  <sheetData>
    <row r="1" spans="1:35" ht="27.75" customHeight="1" x14ac:dyDescent="0.25">
      <c r="C1" s="32" t="s">
        <v>53</v>
      </c>
      <c r="D1" s="32" t="s">
        <v>33</v>
      </c>
      <c r="E1" s="32" t="s">
        <v>52</v>
      </c>
      <c r="I1" s="32" t="s">
        <v>53</v>
      </c>
      <c r="J1" s="32" t="s">
        <v>33</v>
      </c>
      <c r="K1" s="32" t="s">
        <v>52</v>
      </c>
      <c r="O1" s="32" t="s">
        <v>53</v>
      </c>
      <c r="P1" s="32" t="s">
        <v>33</v>
      </c>
      <c r="Q1" s="32" t="s">
        <v>52</v>
      </c>
      <c r="U1" s="32" t="s">
        <v>53</v>
      </c>
      <c r="V1" s="32" t="s">
        <v>33</v>
      </c>
      <c r="W1" s="32" t="s">
        <v>52</v>
      </c>
      <c r="AA1" s="32" t="s">
        <v>53</v>
      </c>
      <c r="AB1" s="32" t="s">
        <v>33</v>
      </c>
      <c r="AC1" s="32" t="s">
        <v>52</v>
      </c>
      <c r="AG1" s="32" t="s">
        <v>53</v>
      </c>
      <c r="AH1" s="32" t="s">
        <v>33</v>
      </c>
      <c r="AI1" s="32" t="s">
        <v>52</v>
      </c>
    </row>
    <row r="2" spans="1:35" x14ac:dyDescent="0.25">
      <c r="A2" s="9" t="s">
        <v>17</v>
      </c>
      <c r="B2" s="9"/>
      <c r="C2" s="10">
        <v>6132168.1000000015</v>
      </c>
      <c r="D2" s="11">
        <f>C2*E2</f>
        <v>1672918468.1806781</v>
      </c>
      <c r="E2" s="11">
        <v>272.81027540335657</v>
      </c>
      <c r="G2" s="9" t="s">
        <v>17</v>
      </c>
      <c r="H2" s="9"/>
      <c r="I2" s="10">
        <v>344281.62</v>
      </c>
      <c r="J2" s="11">
        <f>I2*K2</f>
        <v>93923563.568513751</v>
      </c>
      <c r="K2" s="11">
        <v>272.81027540335657</v>
      </c>
      <c r="M2" s="9" t="s">
        <v>17</v>
      </c>
      <c r="N2" s="9"/>
      <c r="O2" s="10">
        <v>523889.63</v>
      </c>
      <c r="P2" s="11">
        <f>O2*Q2</f>
        <v>142922474.24126258</v>
      </c>
      <c r="Q2" s="11">
        <v>272.81027540335657</v>
      </c>
      <c r="S2" s="9" t="s">
        <v>17</v>
      </c>
      <c r="T2" s="9"/>
      <c r="U2" s="10">
        <v>1124104.5099999998</v>
      </c>
      <c r="V2" s="11">
        <f>U2*W2</f>
        <v>306667260.95525515</v>
      </c>
      <c r="W2" s="11">
        <v>272.81027540335657</v>
      </c>
      <c r="Y2" s="9" t="s">
        <v>17</v>
      </c>
      <c r="Z2" s="9"/>
      <c r="AA2" s="10">
        <v>784998.11</v>
      </c>
      <c r="AB2" s="11">
        <f>AA2*AC2</f>
        <v>214155550.58021438</v>
      </c>
      <c r="AC2" s="11">
        <v>272.81027540335657</v>
      </c>
      <c r="AE2" s="9" t="s">
        <v>17</v>
      </c>
      <c r="AF2" s="9"/>
      <c r="AG2" s="10">
        <v>343314.52999999997</v>
      </c>
      <c r="AH2" s="11">
        <f>AG2*AI2</f>
        <v>93659731.479273915</v>
      </c>
      <c r="AI2" s="11">
        <v>272.81027540335657</v>
      </c>
    </row>
    <row r="3" spans="1:35" x14ac:dyDescent="0.25">
      <c r="C3" s="29">
        <f>C2+I2+O2+U2+AA2+AG2</f>
        <v>9252756.5</v>
      </c>
      <c r="D3">
        <f>C2/C3</f>
        <v>0.66273959549243533</v>
      </c>
    </row>
    <row r="4" spans="1:35" ht="30" x14ac:dyDescent="0.25">
      <c r="A4" s="51"/>
      <c r="B4" s="51"/>
      <c r="C4" s="51" t="s">
        <v>54</v>
      </c>
      <c r="D4" s="51" t="s">
        <v>55</v>
      </c>
      <c r="E4" s="51" t="s">
        <v>56</v>
      </c>
      <c r="F4" s="51"/>
      <c r="G4" s="51"/>
      <c r="H4" s="51"/>
      <c r="I4" s="51" t="s">
        <v>54</v>
      </c>
      <c r="J4" s="51" t="s">
        <v>55</v>
      </c>
      <c r="K4" s="51" t="s">
        <v>56</v>
      </c>
      <c r="L4" s="51"/>
      <c r="M4" s="51"/>
      <c r="N4" s="51"/>
      <c r="O4" s="51" t="s">
        <v>54</v>
      </c>
      <c r="P4" s="51" t="s">
        <v>55</v>
      </c>
      <c r="Q4" s="51" t="s">
        <v>56</v>
      </c>
      <c r="R4" s="51"/>
      <c r="S4" s="51"/>
      <c r="T4" s="51"/>
      <c r="U4" s="51" t="s">
        <v>54</v>
      </c>
      <c r="V4" s="51" t="s">
        <v>55</v>
      </c>
      <c r="W4" s="51" t="s">
        <v>56</v>
      </c>
      <c r="X4" s="51"/>
      <c r="Y4" s="51"/>
      <c r="Z4" s="51"/>
      <c r="AA4" s="51" t="s">
        <v>54</v>
      </c>
      <c r="AB4" s="51" t="s">
        <v>55</v>
      </c>
      <c r="AC4" s="51" t="s">
        <v>56</v>
      </c>
      <c r="AD4" s="51"/>
      <c r="AE4" s="51"/>
      <c r="AF4" s="51"/>
      <c r="AG4" s="51" t="s">
        <v>54</v>
      </c>
      <c r="AH4" s="51" t="s">
        <v>55</v>
      </c>
      <c r="AI4" s="51" t="s">
        <v>56</v>
      </c>
    </row>
    <row r="5" spans="1:35" x14ac:dyDescent="0.25">
      <c r="A5" t="s">
        <v>29</v>
      </c>
      <c r="C5" s="26">
        <v>170.94398903176605</v>
      </c>
      <c r="D5" s="25">
        <v>0.62660392384055641</v>
      </c>
      <c r="E5" s="25">
        <v>0.37339607615944359</v>
      </c>
      <c r="G5" t="s">
        <v>29</v>
      </c>
      <c r="I5" s="26">
        <v>170.94398903176605</v>
      </c>
      <c r="J5" s="25">
        <v>0.62660392384055641</v>
      </c>
      <c r="K5" s="25">
        <v>0.37339607615944359</v>
      </c>
      <c r="M5" t="s">
        <v>29</v>
      </c>
      <c r="O5" s="26">
        <v>170.94398903176605</v>
      </c>
      <c r="P5" s="25">
        <v>0.62660392384055641</v>
      </c>
      <c r="Q5" s="25">
        <v>0.37339607615944359</v>
      </c>
      <c r="S5" t="s">
        <v>29</v>
      </c>
      <c r="U5" s="26">
        <v>170.94398903176605</v>
      </c>
      <c r="V5" s="25">
        <v>0.62660392384055641</v>
      </c>
      <c r="W5" s="25">
        <v>0.37339607615944359</v>
      </c>
      <c r="Y5" t="s">
        <v>29</v>
      </c>
      <c r="AA5" s="26">
        <v>170.94398903176605</v>
      </c>
      <c r="AB5" s="25">
        <v>0.62660392384055641</v>
      </c>
      <c r="AC5" s="25">
        <v>0.37339607615944359</v>
      </c>
      <c r="AE5" t="s">
        <v>29</v>
      </c>
      <c r="AG5" s="26">
        <v>170.94398903176605</v>
      </c>
      <c r="AH5" s="25">
        <v>0.62660392384055641</v>
      </c>
      <c r="AI5" s="25">
        <v>0.37339607615944359</v>
      </c>
    </row>
    <row r="7" spans="1:35" x14ac:dyDescent="0.25">
      <c r="A7" t="s">
        <v>41</v>
      </c>
      <c r="G7" t="s">
        <v>41</v>
      </c>
      <c r="M7" t="s">
        <v>41</v>
      </c>
      <c r="S7" t="s">
        <v>41</v>
      </c>
      <c r="Y7" t="s">
        <v>41</v>
      </c>
      <c r="AE7" t="s">
        <v>41</v>
      </c>
    </row>
    <row r="8" spans="1:35" x14ac:dyDescent="0.25">
      <c r="A8" s="12" t="s">
        <v>21</v>
      </c>
      <c r="B8" s="12"/>
      <c r="C8" s="12" t="s">
        <v>27</v>
      </c>
      <c r="D8" s="12" t="s">
        <v>22</v>
      </c>
      <c r="E8" s="12" t="s">
        <v>28</v>
      </c>
      <c r="G8" s="12" t="s">
        <v>21</v>
      </c>
      <c r="H8" s="12"/>
      <c r="I8" s="12" t="s">
        <v>27</v>
      </c>
      <c r="J8" s="12" t="s">
        <v>22</v>
      </c>
      <c r="K8" s="12" t="s">
        <v>28</v>
      </c>
      <c r="M8" s="12" t="s">
        <v>21</v>
      </c>
      <c r="N8" s="12"/>
      <c r="O8" s="12" t="s">
        <v>27</v>
      </c>
      <c r="P8" s="12" t="s">
        <v>22</v>
      </c>
      <c r="Q8" s="12" t="s">
        <v>28</v>
      </c>
      <c r="S8" s="12" t="s">
        <v>21</v>
      </c>
      <c r="T8" s="12"/>
      <c r="U8" s="12" t="s">
        <v>27</v>
      </c>
      <c r="V8" s="12" t="s">
        <v>22</v>
      </c>
      <c r="W8" s="12" t="s">
        <v>28</v>
      </c>
      <c r="Y8" s="12" t="s">
        <v>21</v>
      </c>
      <c r="Z8" s="12"/>
      <c r="AA8" s="12" t="s">
        <v>27</v>
      </c>
      <c r="AB8" s="12" t="s">
        <v>22</v>
      </c>
      <c r="AC8" s="12" t="s">
        <v>28</v>
      </c>
      <c r="AE8" s="12" t="s">
        <v>21</v>
      </c>
      <c r="AF8" s="12"/>
      <c r="AG8" s="12" t="s">
        <v>27</v>
      </c>
      <c r="AH8" s="12" t="s">
        <v>22</v>
      </c>
      <c r="AI8" s="12" t="s">
        <v>28</v>
      </c>
    </row>
    <row r="9" spans="1:35" ht="15.75" x14ac:dyDescent="0.3">
      <c r="A9" s="13" t="s">
        <v>23</v>
      </c>
      <c r="B9" s="14">
        <v>365</v>
      </c>
      <c r="C9" s="15">
        <v>8205.3508731161783</v>
      </c>
      <c r="D9" s="16">
        <f>C9/C$40</f>
        <v>7.5832211469542846E-2</v>
      </c>
      <c r="E9" s="15">
        <f>D9*D$5*D$2</f>
        <v>79491667.460525528</v>
      </c>
      <c r="G9" s="13" t="s">
        <v>23</v>
      </c>
      <c r="H9" s="14">
        <v>365</v>
      </c>
      <c r="I9" s="15">
        <v>120.73091060985799</v>
      </c>
      <c r="J9" s="16">
        <f>I9/I$40</f>
        <v>4.4223669191853242E-2</v>
      </c>
      <c r="K9" s="15">
        <f>J9*J$5*J$2</f>
        <v>2602690.007465194</v>
      </c>
      <c r="M9" s="13" t="s">
        <v>23</v>
      </c>
      <c r="N9" s="14">
        <v>365</v>
      </c>
      <c r="O9" s="15">
        <v>217.35929625929637</v>
      </c>
      <c r="P9" s="16">
        <f>O9/O$40</f>
        <v>5.1921626745251616E-2</v>
      </c>
      <c r="Q9" s="15">
        <f>P9*P$5*P$2</f>
        <v>4649881.9463498034</v>
      </c>
      <c r="S9" s="13" t="s">
        <v>23</v>
      </c>
      <c r="T9" s="14">
        <v>365</v>
      </c>
      <c r="U9" s="15">
        <v>256.41782039210267</v>
      </c>
      <c r="V9" s="16">
        <f>U9/U$40</f>
        <v>3.7882247193125065E-2</v>
      </c>
      <c r="W9" s="15">
        <f>V9*V$5*V$2</f>
        <v>7279411.2921598805</v>
      </c>
      <c r="Y9" s="13" t="s">
        <v>23</v>
      </c>
      <c r="Z9" s="14">
        <v>365</v>
      </c>
      <c r="AA9" s="15">
        <v>262.36611397776261</v>
      </c>
      <c r="AB9" s="16">
        <f>AA9/AA$40</f>
        <v>3.5236689731977494E-2</v>
      </c>
      <c r="AC9" s="15">
        <f>AB9*AB$5*AB$2</f>
        <v>4728436.3534856671</v>
      </c>
      <c r="AE9" s="13" t="s">
        <v>23</v>
      </c>
      <c r="AF9" s="14">
        <v>365</v>
      </c>
      <c r="AG9" s="15">
        <v>83.223015873015868</v>
      </c>
      <c r="AH9" s="16">
        <f>AG9/AG$40</f>
        <v>3.5297642189806328E-2</v>
      </c>
      <c r="AI9" s="15">
        <f>AH9*AH$5*AH$2</f>
        <v>2071532.3262360247</v>
      </c>
    </row>
    <row r="10" spans="1:35" ht="15.75" x14ac:dyDescent="0.3">
      <c r="A10" s="17" t="s">
        <v>23</v>
      </c>
      <c r="B10" s="18">
        <v>1095</v>
      </c>
      <c r="C10" s="19">
        <v>11180.676881850137</v>
      </c>
      <c r="D10" s="20">
        <f t="shared" ref="D10:D39" si="0">C10/C$40</f>
        <v>0.10332957929379748</v>
      </c>
      <c r="E10" s="19">
        <f t="shared" ref="E10:E39" si="1">D10*D$5*D$2</f>
        <v>108315983.36489962</v>
      </c>
      <c r="G10" s="17" t="s">
        <v>23</v>
      </c>
      <c r="H10" s="18">
        <v>1095</v>
      </c>
      <c r="I10" s="19">
        <v>202.41608187134506</v>
      </c>
      <c r="J10" s="20">
        <f t="shared" ref="J10:J39" si="2">I10/I$40</f>
        <v>7.4144904553205007E-2</v>
      </c>
      <c r="K10" s="19">
        <f t="shared" ref="K10:K39" si="3">J10*J$5*J$2</f>
        <v>4363640.6863462338</v>
      </c>
      <c r="M10" s="17" t="s">
        <v>23</v>
      </c>
      <c r="N10" s="18">
        <v>1095</v>
      </c>
      <c r="O10" s="19">
        <v>287.56498223998227</v>
      </c>
      <c r="P10" s="20">
        <f t="shared" ref="P10:P39" si="4">O10/O$40</f>
        <v>6.8691985711334322E-2</v>
      </c>
      <c r="Q10" s="19">
        <f t="shared" ref="Q10:Q39" si="5">P10*P$5*P$2</f>
        <v>6151764.5775084086</v>
      </c>
      <c r="S10" s="17" t="s">
        <v>23</v>
      </c>
      <c r="T10" s="18">
        <v>1095</v>
      </c>
      <c r="U10" s="19">
        <v>420.31127391000871</v>
      </c>
      <c r="V10" s="20">
        <f t="shared" ref="V10:V39" si="6">U10/U$40</f>
        <v>6.2095276966197301E-2</v>
      </c>
      <c r="W10" s="19">
        <f t="shared" ref="W10:W39" si="7">V10*V$5*V$2</f>
        <v>11932160.677615892</v>
      </c>
      <c r="Y10" s="17" t="s">
        <v>23</v>
      </c>
      <c r="Z10" s="18">
        <v>1095</v>
      </c>
      <c r="AA10" s="19">
        <v>861.00024367899152</v>
      </c>
      <c r="AB10" s="20">
        <f t="shared" ref="AB10:AB39" si="8">AA10/AA$40</f>
        <v>0.11563535391710329</v>
      </c>
      <c r="AC10" s="19">
        <f t="shared" ref="AC10:AC39" si="9">AB10*AB$5*AB$2</f>
        <v>15517190.047327617</v>
      </c>
      <c r="AE10" s="17" t="s">
        <v>23</v>
      </c>
      <c r="AF10" s="18">
        <v>1095</v>
      </c>
      <c r="AG10" s="19">
        <v>184.37202380952382</v>
      </c>
      <c r="AH10" s="20">
        <f t="shared" ref="AH10:AH39" si="10">AG10/AG$40</f>
        <v>7.8198292359038843E-2</v>
      </c>
      <c r="AI10" s="19">
        <f t="shared" ref="AI10:AI39" si="11">AH10*AH$5*AH$2</f>
        <v>4589266.6033366378</v>
      </c>
    </row>
    <row r="11" spans="1:35" ht="15.75" x14ac:dyDescent="0.3">
      <c r="A11" s="13" t="s">
        <v>23</v>
      </c>
      <c r="B11" s="14">
        <v>3650</v>
      </c>
      <c r="C11" s="15">
        <v>53438.926797927139</v>
      </c>
      <c r="D11" s="16">
        <f t="shared" si="0"/>
        <v>0.49387187218562395</v>
      </c>
      <c r="E11" s="15">
        <f t="shared" si="1"/>
        <v>517704783.64137644</v>
      </c>
      <c r="G11" s="13" t="s">
        <v>23</v>
      </c>
      <c r="H11" s="14">
        <v>3650</v>
      </c>
      <c r="I11" s="15">
        <v>1439.7629072681705</v>
      </c>
      <c r="J11" s="16">
        <f t="shared" si="2"/>
        <v>0.52738439728565667</v>
      </c>
      <c r="K11" s="15">
        <f t="shared" si="3"/>
        <v>31038087.205149692</v>
      </c>
      <c r="M11" s="13" t="s">
        <v>23</v>
      </c>
      <c r="N11" s="14">
        <v>3650</v>
      </c>
      <c r="O11" s="15">
        <v>1707.1612554112553</v>
      </c>
      <c r="P11" s="16">
        <f t="shared" si="4"/>
        <v>0.40779755466119072</v>
      </c>
      <c r="Q11" s="15">
        <f t="shared" si="5"/>
        <v>36520629.380281925</v>
      </c>
      <c r="S11" s="13" t="s">
        <v>23</v>
      </c>
      <c r="T11" s="14">
        <v>3650</v>
      </c>
      <c r="U11" s="15">
        <v>1776.025261161547</v>
      </c>
      <c r="V11" s="16">
        <f t="shared" si="6"/>
        <v>0.26238358886942775</v>
      </c>
      <c r="W11" s="15">
        <f t="shared" si="7"/>
        <v>50419344.184000187</v>
      </c>
      <c r="Y11" s="13" t="s">
        <v>23</v>
      </c>
      <c r="Z11" s="14">
        <v>3650</v>
      </c>
      <c r="AA11" s="15">
        <v>1754.0758060294825</v>
      </c>
      <c r="AB11" s="16">
        <f t="shared" si="8"/>
        <v>0.23557853568189016</v>
      </c>
      <c r="AC11" s="15">
        <f t="shared" si="9"/>
        <v>31612450.56479533</v>
      </c>
      <c r="AE11" s="13" t="s">
        <v>23</v>
      </c>
      <c r="AF11" s="14">
        <v>3650</v>
      </c>
      <c r="AG11" s="15">
        <v>726.06607142857149</v>
      </c>
      <c r="AH11" s="16">
        <f t="shared" si="10"/>
        <v>0.30794871018071107</v>
      </c>
      <c r="AI11" s="15">
        <f t="shared" si="11"/>
        <v>18072756.943132579</v>
      </c>
    </row>
    <row r="12" spans="1:35" ht="15.75" x14ac:dyDescent="0.3">
      <c r="A12" s="17" t="s">
        <v>23</v>
      </c>
      <c r="B12" s="18">
        <v>10950</v>
      </c>
      <c r="C12" s="19">
        <v>17352.482677590877</v>
      </c>
      <c r="D12" s="20">
        <f t="shared" si="0"/>
        <v>0.16036817392415964</v>
      </c>
      <c r="E12" s="19">
        <f t="shared" si="1"/>
        <v>168107105.2233665</v>
      </c>
      <c r="G12" s="17" t="s">
        <v>23</v>
      </c>
      <c r="H12" s="18">
        <v>10950</v>
      </c>
      <c r="I12" s="19">
        <v>578.48195488721808</v>
      </c>
      <c r="J12" s="20">
        <f t="shared" si="2"/>
        <v>0.21189763646411211</v>
      </c>
      <c r="K12" s="19">
        <f t="shared" si="3"/>
        <v>12470784.788075283</v>
      </c>
      <c r="M12" s="17" t="s">
        <v>23</v>
      </c>
      <c r="N12" s="18">
        <v>10950</v>
      </c>
      <c r="O12" s="19">
        <v>1043.116378066378</v>
      </c>
      <c r="P12" s="20">
        <f t="shared" si="4"/>
        <v>0.24917406416890178</v>
      </c>
      <c r="Q12" s="19">
        <f t="shared" si="5"/>
        <v>22314978.46094631</v>
      </c>
      <c r="S12" s="17" t="s">
        <v>23</v>
      </c>
      <c r="T12" s="18">
        <v>10950</v>
      </c>
      <c r="U12" s="19">
        <v>1744.6283910533909</v>
      </c>
      <c r="V12" s="20">
        <f t="shared" si="6"/>
        <v>0.25774512812317829</v>
      </c>
      <c r="W12" s="19">
        <f t="shared" si="7"/>
        <v>49528022.627431691</v>
      </c>
      <c r="Y12" s="17" t="s">
        <v>23</v>
      </c>
      <c r="Z12" s="18">
        <v>10950</v>
      </c>
      <c r="AA12" s="19">
        <v>1769.8349677068718</v>
      </c>
      <c r="AB12" s="20">
        <f t="shared" si="8"/>
        <v>0.23769504639298492</v>
      </c>
      <c r="AC12" s="19">
        <f t="shared" si="9"/>
        <v>31896466.636253946</v>
      </c>
      <c r="AE12" s="17" t="s">
        <v>23</v>
      </c>
      <c r="AF12" s="18">
        <v>10950</v>
      </c>
      <c r="AG12" s="19">
        <v>611.49027777777781</v>
      </c>
      <c r="AH12" s="20">
        <f t="shared" si="10"/>
        <v>0.2593533147185994</v>
      </c>
      <c r="AI12" s="19">
        <f t="shared" si="11"/>
        <v>15220811.987017082</v>
      </c>
    </row>
    <row r="13" spans="1:35" ht="15.75" x14ac:dyDescent="0.3">
      <c r="A13" s="13" t="s">
        <v>23</v>
      </c>
      <c r="B13" s="14">
        <v>36500</v>
      </c>
      <c r="C13" s="15">
        <v>10411.410600100049</v>
      </c>
      <c r="D13" s="16">
        <f t="shared" si="0"/>
        <v>9.6220174192647015E-2</v>
      </c>
      <c r="E13" s="15">
        <f t="shared" si="1"/>
        <v>100863497.73654896</v>
      </c>
      <c r="G13" s="13" t="s">
        <v>23</v>
      </c>
      <c r="H13" s="14">
        <v>36500</v>
      </c>
      <c r="I13" s="15">
        <v>244.56215538847118</v>
      </c>
      <c r="J13" s="16">
        <f t="shared" si="2"/>
        <v>8.9582989162538873E-2</v>
      </c>
      <c r="K13" s="15">
        <f t="shared" si="3"/>
        <v>5272216.3265266595</v>
      </c>
      <c r="M13" s="13" t="s">
        <v>23</v>
      </c>
      <c r="N13" s="14">
        <v>36500</v>
      </c>
      <c r="O13" s="15">
        <v>547.01785714285722</v>
      </c>
      <c r="P13" s="16">
        <f t="shared" si="4"/>
        <v>0.13066870150185286</v>
      </c>
      <c r="Q13" s="15">
        <f t="shared" si="5"/>
        <v>11702137.89809664</v>
      </c>
      <c r="S13" s="13" t="s">
        <v>23</v>
      </c>
      <c r="T13" s="14">
        <v>36500</v>
      </c>
      <c r="U13" s="15">
        <v>1535.8477979384957</v>
      </c>
      <c r="V13" s="16">
        <f t="shared" si="6"/>
        <v>0.2269006336749706</v>
      </c>
      <c r="W13" s="15">
        <f t="shared" si="7"/>
        <v>43600978.22474394</v>
      </c>
      <c r="Y13" s="13" t="s">
        <v>23</v>
      </c>
      <c r="Z13" s="14">
        <v>36500</v>
      </c>
      <c r="AA13" s="15">
        <v>1671.1482772900617</v>
      </c>
      <c r="AB13" s="16">
        <f t="shared" si="8"/>
        <v>0.22444107758515486</v>
      </c>
      <c r="AC13" s="15">
        <f t="shared" si="9"/>
        <v>30117907.174068287</v>
      </c>
      <c r="AE13" s="13" t="s">
        <v>23</v>
      </c>
      <c r="AF13" s="14">
        <v>36500</v>
      </c>
      <c r="AG13" s="15">
        <v>475.64861111111111</v>
      </c>
      <c r="AH13" s="16">
        <f t="shared" si="10"/>
        <v>0.20173835695519504</v>
      </c>
      <c r="AI13" s="15">
        <f t="shared" si="11"/>
        <v>11839530.970006745</v>
      </c>
    </row>
    <row r="14" spans="1:35" ht="15.75" x14ac:dyDescent="0.3">
      <c r="A14" s="17" t="s">
        <v>23</v>
      </c>
      <c r="B14" s="18">
        <v>109500</v>
      </c>
      <c r="C14" s="19">
        <v>5149.2097144657992</v>
      </c>
      <c r="D14" s="20">
        <f t="shared" si="0"/>
        <v>4.7587966195052213E-2</v>
      </c>
      <c r="E14" s="19">
        <f t="shared" si="1"/>
        <v>49884431.83434204</v>
      </c>
      <c r="G14" s="17" t="s">
        <v>23</v>
      </c>
      <c r="H14" s="18">
        <v>109500</v>
      </c>
      <c r="I14" s="19">
        <v>95</v>
      </c>
      <c r="J14" s="20">
        <f t="shared" si="2"/>
        <v>3.479845014010037E-2</v>
      </c>
      <c r="K14" s="19">
        <f t="shared" si="3"/>
        <v>2047988.7831559549</v>
      </c>
      <c r="M14" s="17" t="s">
        <v>23</v>
      </c>
      <c r="N14" s="18">
        <v>109500</v>
      </c>
      <c r="O14" s="19">
        <v>229.25396825396825</v>
      </c>
      <c r="P14" s="20">
        <f t="shared" si="4"/>
        <v>5.4762962405575995E-2</v>
      </c>
      <c r="Q14" s="19">
        <f t="shared" si="5"/>
        <v>4904339.98664359</v>
      </c>
      <c r="S14" s="17" t="s">
        <v>23</v>
      </c>
      <c r="T14" s="18">
        <v>109500</v>
      </c>
      <c r="U14" s="19">
        <v>639.49841269841272</v>
      </c>
      <c r="V14" s="20">
        <f t="shared" si="6"/>
        <v>9.447719707003055E-2</v>
      </c>
      <c r="W14" s="19">
        <f t="shared" si="7"/>
        <v>18154635.117000308</v>
      </c>
      <c r="Y14" s="17" t="s">
        <v>23</v>
      </c>
      <c r="Z14" s="18">
        <v>109500</v>
      </c>
      <c r="AA14" s="19">
        <v>716.1967921268124</v>
      </c>
      <c r="AB14" s="20">
        <f t="shared" si="8"/>
        <v>9.6187742268229945E-2</v>
      </c>
      <c r="AC14" s="19">
        <f t="shared" si="9"/>
        <v>12907501.265309233</v>
      </c>
      <c r="AE14" s="17" t="s">
        <v>23</v>
      </c>
      <c r="AF14" s="18">
        <v>109500</v>
      </c>
      <c r="AG14" s="19">
        <v>182.03333333333333</v>
      </c>
      <c r="AH14" s="20">
        <f t="shared" si="10"/>
        <v>7.7206376135439861E-2</v>
      </c>
      <c r="AI14" s="19">
        <f t="shared" si="11"/>
        <v>4531053.465160042</v>
      </c>
    </row>
    <row r="15" spans="1:35" ht="15.75" x14ac:dyDescent="0.3">
      <c r="A15" s="13" t="s">
        <v>23</v>
      </c>
      <c r="B15" s="14">
        <v>365000</v>
      </c>
      <c r="C15" s="15">
        <v>1313.7597261208871</v>
      </c>
      <c r="D15" s="16">
        <f t="shared" si="0"/>
        <v>1.2141504600099167E-2</v>
      </c>
      <c r="E15" s="15">
        <f t="shared" si="1"/>
        <v>12727420.543830046</v>
      </c>
      <c r="G15" s="13" t="s">
        <v>23</v>
      </c>
      <c r="H15" s="14">
        <v>365000</v>
      </c>
      <c r="I15" s="15">
        <v>23.55263157894737</v>
      </c>
      <c r="J15" s="16">
        <f t="shared" si="2"/>
        <v>8.6273165859805639E-3</v>
      </c>
      <c r="K15" s="15">
        <f t="shared" si="3"/>
        <v>507742.37144725205</v>
      </c>
      <c r="M15" s="13" t="s">
        <v>23</v>
      </c>
      <c r="N15" s="14">
        <v>365000</v>
      </c>
      <c r="O15" s="15">
        <v>46.333333333333336</v>
      </c>
      <c r="P15" s="16">
        <f t="shared" si="4"/>
        <v>1.1067858980951072E-2</v>
      </c>
      <c r="Q15" s="15">
        <f t="shared" si="5"/>
        <v>991190.77899415907</v>
      </c>
      <c r="S15" s="13" t="s">
        <v>23</v>
      </c>
      <c r="T15" s="14">
        <v>365000</v>
      </c>
      <c r="U15" s="15">
        <v>129.25</v>
      </c>
      <c r="V15" s="16">
        <f t="shared" si="6"/>
        <v>1.9094930462415761E-2</v>
      </c>
      <c r="W15" s="15">
        <f t="shared" si="7"/>
        <v>3669261.0056233122</v>
      </c>
      <c r="Y15" s="13" t="s">
        <v>23</v>
      </c>
      <c r="Z15" s="14">
        <v>365000</v>
      </c>
      <c r="AA15" s="15">
        <v>154.44444444444446</v>
      </c>
      <c r="AB15" s="16">
        <f t="shared" si="8"/>
        <v>2.0742430823889789E-2</v>
      </c>
      <c r="AC15" s="15">
        <f t="shared" si="9"/>
        <v>2783441.4842417687</v>
      </c>
      <c r="AE15" s="13" t="s">
        <v>23</v>
      </c>
      <c r="AF15" s="14">
        <v>365000</v>
      </c>
      <c r="AG15" s="15">
        <v>43</v>
      </c>
      <c r="AH15" s="16">
        <f t="shared" si="10"/>
        <v>1.8237726646166897E-2</v>
      </c>
      <c r="AI15" s="15">
        <f t="shared" si="11"/>
        <v>1070327.5901952856</v>
      </c>
    </row>
    <row r="16" spans="1:35" ht="15.75" x14ac:dyDescent="0.3">
      <c r="A16" s="17" t="s">
        <v>23</v>
      </c>
      <c r="B16" s="18">
        <v>1095000</v>
      </c>
      <c r="C16" s="19">
        <v>200.04964647352418</v>
      </c>
      <c r="D16" s="20">
        <f t="shared" si="0"/>
        <v>1.848818817180736E-3</v>
      </c>
      <c r="E16" s="19">
        <f t="shared" si="1"/>
        <v>1938037.7779055056</v>
      </c>
      <c r="G16" s="17" t="s">
        <v>23</v>
      </c>
      <c r="H16" s="18">
        <v>1095000</v>
      </c>
      <c r="I16" s="19">
        <v>5</v>
      </c>
      <c r="J16" s="20">
        <f t="shared" si="2"/>
        <v>1.8314973757947563E-3</v>
      </c>
      <c r="K16" s="19">
        <f t="shared" si="3"/>
        <v>107788.88332399762</v>
      </c>
      <c r="M16" s="17" t="s">
        <v>23</v>
      </c>
      <c r="N16" s="18">
        <v>1095000</v>
      </c>
      <c r="O16" s="19">
        <v>5.5</v>
      </c>
      <c r="P16" s="20">
        <f t="shared" si="4"/>
        <v>1.3138105984582208E-3</v>
      </c>
      <c r="Q16" s="19">
        <f t="shared" si="5"/>
        <v>117659.33707484623</v>
      </c>
      <c r="S16" s="17" t="s">
        <v>23</v>
      </c>
      <c r="T16" s="18">
        <v>1095000</v>
      </c>
      <c r="U16" s="19">
        <v>17.916666666666668</v>
      </c>
      <c r="V16" s="20">
        <f t="shared" si="6"/>
        <v>2.6469439390195935E-3</v>
      </c>
      <c r="W16" s="19">
        <f t="shared" si="7"/>
        <v>508633.85958027869</v>
      </c>
      <c r="Y16" s="17" t="s">
        <v>23</v>
      </c>
      <c r="Z16" s="18">
        <v>1095000</v>
      </c>
      <c r="AA16" s="19">
        <v>20</v>
      </c>
      <c r="AB16" s="20">
        <f t="shared" si="8"/>
        <v>2.6860701786332098E-3</v>
      </c>
      <c r="AC16" s="19">
        <f t="shared" si="9"/>
        <v>360445.65982986928</v>
      </c>
      <c r="AE16" s="17" t="s">
        <v>23</v>
      </c>
      <c r="AF16" s="18">
        <v>1095000</v>
      </c>
      <c r="AG16" s="19">
        <v>5</v>
      </c>
      <c r="AH16" s="20">
        <f t="shared" si="10"/>
        <v>2.1206658890891741E-3</v>
      </c>
      <c r="AI16" s="19">
        <f t="shared" si="11"/>
        <v>124456.69653433553</v>
      </c>
    </row>
    <row r="17" spans="1:35" ht="15.75" x14ac:dyDescent="0.3">
      <c r="A17" s="13" t="s">
        <v>23</v>
      </c>
      <c r="B17" s="14">
        <v>3650000</v>
      </c>
      <c r="C17" s="15">
        <v>31.916666666666668</v>
      </c>
      <c r="D17" s="16">
        <f t="shared" si="0"/>
        <v>2.9496744910682956E-4</v>
      </c>
      <c r="E17" s="15">
        <f t="shared" si="1"/>
        <v>309201.77483544697</v>
      </c>
      <c r="G17" s="13" t="s">
        <v>23</v>
      </c>
      <c r="H17" s="14">
        <v>3650000</v>
      </c>
      <c r="I17" s="15">
        <v>0.5</v>
      </c>
      <c r="J17" s="16">
        <f t="shared" si="2"/>
        <v>1.8314973757947562E-4</v>
      </c>
      <c r="K17" s="15">
        <f t="shared" si="3"/>
        <v>10778.888332399762</v>
      </c>
      <c r="M17" s="13" t="s">
        <v>23</v>
      </c>
      <c r="N17" s="14">
        <v>3650000</v>
      </c>
      <c r="O17" s="15">
        <v>3</v>
      </c>
      <c r="P17" s="16">
        <f t="shared" si="4"/>
        <v>7.1662396279539311E-4</v>
      </c>
      <c r="Q17" s="15">
        <f t="shared" si="5"/>
        <v>64177.820222643393</v>
      </c>
      <c r="S17" s="13" t="s">
        <v>23</v>
      </c>
      <c r="T17" s="14">
        <v>3650000</v>
      </c>
      <c r="U17" s="15">
        <v>2.5</v>
      </c>
      <c r="V17" s="16">
        <f t="shared" si="6"/>
        <v>3.6934101474691997E-4</v>
      </c>
      <c r="W17" s="15">
        <f t="shared" si="7"/>
        <v>70972.166453062135</v>
      </c>
      <c r="Y17" s="13" t="s">
        <v>23</v>
      </c>
      <c r="Z17" s="14">
        <v>3650000</v>
      </c>
      <c r="AA17" s="15">
        <v>2.5</v>
      </c>
      <c r="AB17" s="16">
        <f t="shared" si="8"/>
        <v>3.3575877232915123E-4</v>
      </c>
      <c r="AC17" s="15">
        <f t="shared" si="9"/>
        <v>45055.707478733661</v>
      </c>
      <c r="AE17" s="13" t="s">
        <v>23</v>
      </c>
      <c r="AF17" s="14">
        <v>3650000</v>
      </c>
      <c r="AG17" s="15">
        <v>1</v>
      </c>
      <c r="AH17" s="16">
        <f t="shared" si="10"/>
        <v>4.2413317781783482E-4</v>
      </c>
      <c r="AI17" s="15">
        <f t="shared" si="11"/>
        <v>24891.339306867107</v>
      </c>
    </row>
    <row r="18" spans="1:35" ht="15.75" x14ac:dyDescent="0.3">
      <c r="A18" s="17" t="s">
        <v>23</v>
      </c>
      <c r="B18" s="18">
        <v>10950000</v>
      </c>
      <c r="C18" s="19">
        <v>0.5</v>
      </c>
      <c r="D18" s="20">
        <f t="shared" si="0"/>
        <v>4.6208999860077739E-6</v>
      </c>
      <c r="E18" s="19">
        <f t="shared" si="1"/>
        <v>4843.8920339756696</v>
      </c>
      <c r="G18" s="17" t="s">
        <v>23</v>
      </c>
      <c r="H18" s="18">
        <v>10950000</v>
      </c>
      <c r="I18" s="19">
        <v>1</v>
      </c>
      <c r="J18" s="20">
        <f t="shared" si="2"/>
        <v>3.6629947515895125E-4</v>
      </c>
      <c r="K18" s="19">
        <f t="shared" si="3"/>
        <v>21557.776664799523</v>
      </c>
      <c r="M18" s="17" t="s">
        <v>23</v>
      </c>
      <c r="N18" s="18">
        <v>10950000</v>
      </c>
      <c r="O18" s="19">
        <v>0</v>
      </c>
      <c r="P18" s="20">
        <f t="shared" si="4"/>
        <v>0</v>
      </c>
      <c r="Q18" s="19">
        <f t="shared" si="5"/>
        <v>0</v>
      </c>
      <c r="S18" s="17" t="s">
        <v>23</v>
      </c>
      <c r="T18" s="18">
        <v>10950000</v>
      </c>
      <c r="U18" s="19">
        <v>0</v>
      </c>
      <c r="V18" s="20">
        <f t="shared" si="6"/>
        <v>0</v>
      </c>
      <c r="W18" s="19">
        <f t="shared" si="7"/>
        <v>0</v>
      </c>
      <c r="Y18" s="17" t="s">
        <v>23</v>
      </c>
      <c r="Z18" s="18">
        <v>10950000</v>
      </c>
      <c r="AA18" s="19">
        <v>0</v>
      </c>
      <c r="AB18" s="20">
        <f t="shared" si="8"/>
        <v>0</v>
      </c>
      <c r="AC18" s="19">
        <f t="shared" si="9"/>
        <v>0</v>
      </c>
      <c r="AE18" s="17" t="s">
        <v>23</v>
      </c>
      <c r="AF18" s="18">
        <v>10950000</v>
      </c>
      <c r="AG18" s="19">
        <v>0</v>
      </c>
      <c r="AH18" s="20">
        <f t="shared" si="10"/>
        <v>0</v>
      </c>
      <c r="AI18" s="19">
        <f t="shared" si="11"/>
        <v>0</v>
      </c>
    </row>
    <row r="19" spans="1:35" ht="15.75" x14ac:dyDescent="0.3">
      <c r="A19" s="13" t="s">
        <v>24</v>
      </c>
      <c r="B19" s="14">
        <v>0</v>
      </c>
      <c r="C19" s="15">
        <v>737.46292805977964</v>
      </c>
      <c r="D19" s="16">
        <f t="shared" si="0"/>
        <v>6.8154848679053753E-3</v>
      </c>
      <c r="E19" s="15">
        <f t="shared" si="1"/>
        <v>7144381.6051622778</v>
      </c>
      <c r="G19" s="13" t="s">
        <v>24</v>
      </c>
      <c r="H19" s="14">
        <v>0</v>
      </c>
      <c r="I19" s="15">
        <v>16</v>
      </c>
      <c r="J19" s="16">
        <f t="shared" si="2"/>
        <v>5.8607916025432199E-3</v>
      </c>
      <c r="K19" s="15">
        <f t="shared" si="3"/>
        <v>344924.42663679237</v>
      </c>
      <c r="M19" s="13" t="s">
        <v>24</v>
      </c>
      <c r="N19" s="14">
        <v>0</v>
      </c>
      <c r="O19" s="15">
        <v>79.288888888888891</v>
      </c>
      <c r="P19" s="16">
        <f t="shared" si="4"/>
        <v>1.8940105920399724E-2</v>
      </c>
      <c r="Q19" s="15">
        <f t="shared" si="5"/>
        <v>1696196.0189214195</v>
      </c>
      <c r="S19" s="13" t="s">
        <v>24</v>
      </c>
      <c r="T19" s="14">
        <v>0</v>
      </c>
      <c r="U19" s="15">
        <v>184.08333333333334</v>
      </c>
      <c r="V19" s="16">
        <f t="shared" si="6"/>
        <v>2.7195810052531542E-2</v>
      </c>
      <c r="W19" s="15">
        <f t="shared" si="7"/>
        <v>5225917.1898271423</v>
      </c>
      <c r="Y19" s="13" t="s">
        <v>24</v>
      </c>
      <c r="Z19" s="14">
        <v>0</v>
      </c>
      <c r="AA19" s="15">
        <v>185.58852813852815</v>
      </c>
      <c r="AB19" s="16">
        <f t="shared" si="8"/>
        <v>2.4925190546466539E-2</v>
      </c>
      <c r="AC19" s="15">
        <f t="shared" si="9"/>
        <v>3344728.9740873021</v>
      </c>
      <c r="AE19" s="13" t="s">
        <v>24</v>
      </c>
      <c r="AF19" s="14">
        <v>0</v>
      </c>
      <c r="AG19" s="15">
        <v>28.75</v>
      </c>
      <c r="AH19" s="16">
        <f t="shared" si="10"/>
        <v>1.2193828862262751E-2</v>
      </c>
      <c r="AI19" s="15">
        <f t="shared" si="11"/>
        <v>715626.00507242931</v>
      </c>
    </row>
    <row r="20" spans="1:35" x14ac:dyDescent="0.25">
      <c r="A20" s="17">
        <v>303</v>
      </c>
      <c r="B20" s="18">
        <v>0</v>
      </c>
      <c r="C20" s="19">
        <v>31.783333333333335</v>
      </c>
      <c r="D20" s="20">
        <f t="shared" si="0"/>
        <v>2.9373520911056084E-4</v>
      </c>
      <c r="E20" s="19">
        <f t="shared" si="1"/>
        <v>307910.0702930534</v>
      </c>
      <c r="G20" s="17">
        <v>303</v>
      </c>
      <c r="H20" s="18">
        <v>0</v>
      </c>
      <c r="I20" s="19">
        <v>0</v>
      </c>
      <c r="J20" s="20">
        <f t="shared" si="2"/>
        <v>0</v>
      </c>
      <c r="K20" s="19">
        <f t="shared" si="3"/>
        <v>0</v>
      </c>
      <c r="M20" s="17">
        <v>303</v>
      </c>
      <c r="N20" s="18">
        <v>0</v>
      </c>
      <c r="O20" s="19">
        <v>6.2</v>
      </c>
      <c r="P20" s="20">
        <f t="shared" si="4"/>
        <v>1.4810228564438126E-3</v>
      </c>
      <c r="Q20" s="19">
        <f t="shared" si="5"/>
        <v>132634.16179346302</v>
      </c>
      <c r="S20" s="17">
        <v>303</v>
      </c>
      <c r="T20" s="18">
        <v>0</v>
      </c>
      <c r="U20" s="19">
        <v>16.5</v>
      </c>
      <c r="V20" s="20">
        <f t="shared" si="6"/>
        <v>2.4376506973296718E-3</v>
      </c>
      <c r="W20" s="19">
        <f t="shared" si="7"/>
        <v>468416.29859021009</v>
      </c>
      <c r="Y20" s="17">
        <v>303</v>
      </c>
      <c r="Z20" s="18">
        <v>0</v>
      </c>
      <c r="AA20" s="19">
        <v>11.333333333333334</v>
      </c>
      <c r="AB20" s="20">
        <f t="shared" si="8"/>
        <v>1.5221064345588189E-3</v>
      </c>
      <c r="AC20" s="19">
        <f t="shared" si="9"/>
        <v>204252.54057025927</v>
      </c>
      <c r="AE20" s="17">
        <v>303</v>
      </c>
      <c r="AF20" s="18">
        <v>0</v>
      </c>
      <c r="AG20" s="19">
        <v>7</v>
      </c>
      <c r="AH20" s="20">
        <f t="shared" si="10"/>
        <v>2.9689322447248438E-3</v>
      </c>
      <c r="AI20" s="19">
        <f t="shared" si="11"/>
        <v>174239.37514806975</v>
      </c>
    </row>
    <row r="21" spans="1:35" x14ac:dyDescent="0.25">
      <c r="A21" s="13">
        <v>304</v>
      </c>
      <c r="B21" s="14">
        <v>0</v>
      </c>
      <c r="C21" s="15">
        <v>38.5</v>
      </c>
      <c r="D21" s="16">
        <f t="shared" si="0"/>
        <v>3.558092989225986E-4</v>
      </c>
      <c r="E21" s="15">
        <f t="shared" si="1"/>
        <v>372979.68661612656</v>
      </c>
      <c r="G21" s="13">
        <v>304</v>
      </c>
      <c r="H21" s="14">
        <v>0</v>
      </c>
      <c r="I21" s="15">
        <v>0</v>
      </c>
      <c r="J21" s="16">
        <f t="shared" si="2"/>
        <v>0</v>
      </c>
      <c r="K21" s="15">
        <f t="shared" si="3"/>
        <v>0</v>
      </c>
      <c r="M21" s="13">
        <v>304</v>
      </c>
      <c r="N21" s="14">
        <v>0</v>
      </c>
      <c r="O21" s="15">
        <v>3.5</v>
      </c>
      <c r="P21" s="16">
        <f t="shared" si="4"/>
        <v>8.3606128992795873E-4</v>
      </c>
      <c r="Q21" s="15">
        <f t="shared" si="5"/>
        <v>74874.123593083976</v>
      </c>
      <c r="S21" s="13">
        <v>304</v>
      </c>
      <c r="T21" s="14">
        <v>0</v>
      </c>
      <c r="U21" s="15">
        <v>15.333333333333332</v>
      </c>
      <c r="V21" s="16">
        <f t="shared" si="6"/>
        <v>2.2652915571144423E-3</v>
      </c>
      <c r="W21" s="15">
        <f t="shared" si="7"/>
        <v>435295.95424544776</v>
      </c>
      <c r="Y21" s="13">
        <v>304</v>
      </c>
      <c r="Z21" s="14">
        <v>0</v>
      </c>
      <c r="AA21" s="15">
        <v>16</v>
      </c>
      <c r="AB21" s="16">
        <f t="shared" si="8"/>
        <v>2.1488561429065679E-3</v>
      </c>
      <c r="AC21" s="15">
        <f t="shared" si="9"/>
        <v>288356.52786389546</v>
      </c>
      <c r="AE21" s="13">
        <v>304</v>
      </c>
      <c r="AF21" s="14">
        <v>0</v>
      </c>
      <c r="AG21" s="15">
        <v>0</v>
      </c>
      <c r="AH21" s="16">
        <f t="shared" si="10"/>
        <v>0</v>
      </c>
      <c r="AI21" s="15">
        <f t="shared" si="11"/>
        <v>0</v>
      </c>
    </row>
    <row r="22" spans="1:35" x14ac:dyDescent="0.25">
      <c r="A22" s="17">
        <v>305</v>
      </c>
      <c r="B22" s="18">
        <v>0</v>
      </c>
      <c r="C22" s="19">
        <v>30.333333333333332</v>
      </c>
      <c r="D22" s="20">
        <f t="shared" si="0"/>
        <v>2.8033459915113829E-4</v>
      </c>
      <c r="E22" s="19">
        <f t="shared" si="1"/>
        <v>293862.78339452401</v>
      </c>
      <c r="G22" s="17">
        <v>305</v>
      </c>
      <c r="H22" s="18">
        <v>0</v>
      </c>
      <c r="I22" s="19">
        <v>0</v>
      </c>
      <c r="J22" s="20">
        <f t="shared" si="2"/>
        <v>0</v>
      </c>
      <c r="K22" s="19">
        <f t="shared" si="3"/>
        <v>0</v>
      </c>
      <c r="M22" s="17">
        <v>305</v>
      </c>
      <c r="N22" s="18">
        <v>0</v>
      </c>
      <c r="O22" s="19">
        <v>1</v>
      </c>
      <c r="P22" s="20">
        <f t="shared" si="4"/>
        <v>2.3887465426513106E-4</v>
      </c>
      <c r="Q22" s="19">
        <f t="shared" si="5"/>
        <v>21392.606740881132</v>
      </c>
      <c r="S22" s="17">
        <v>305</v>
      </c>
      <c r="T22" s="18">
        <v>0</v>
      </c>
      <c r="U22" s="19">
        <v>11</v>
      </c>
      <c r="V22" s="20">
        <f t="shared" si="6"/>
        <v>1.6251004648864479E-3</v>
      </c>
      <c r="W22" s="19">
        <f t="shared" si="7"/>
        <v>312277.53239347338</v>
      </c>
      <c r="Y22" s="17">
        <v>305</v>
      </c>
      <c r="Z22" s="18">
        <v>0</v>
      </c>
      <c r="AA22" s="19">
        <v>4</v>
      </c>
      <c r="AB22" s="20">
        <f t="shared" si="8"/>
        <v>5.3721403572664196E-4</v>
      </c>
      <c r="AC22" s="19">
        <f t="shared" si="9"/>
        <v>72089.131965973866</v>
      </c>
      <c r="AE22" s="17">
        <v>305</v>
      </c>
      <c r="AF22" s="18">
        <v>0</v>
      </c>
      <c r="AG22" s="19">
        <v>1</v>
      </c>
      <c r="AH22" s="20">
        <f t="shared" si="10"/>
        <v>4.2413317781783482E-4</v>
      </c>
      <c r="AI22" s="19">
        <f t="shared" si="11"/>
        <v>24891.339306867107</v>
      </c>
    </row>
    <row r="23" spans="1:35" x14ac:dyDescent="0.25">
      <c r="A23" s="13">
        <v>406</v>
      </c>
      <c r="B23" s="14">
        <v>0</v>
      </c>
      <c r="C23" s="15">
        <v>18</v>
      </c>
      <c r="D23" s="16">
        <f t="shared" si="0"/>
        <v>1.6635239949627987E-4</v>
      </c>
      <c r="E23" s="15">
        <f t="shared" si="1"/>
        <v>174380.11322312412</v>
      </c>
      <c r="G23" s="13">
        <v>406</v>
      </c>
      <c r="H23" s="14">
        <v>0</v>
      </c>
      <c r="I23" s="15">
        <v>0</v>
      </c>
      <c r="J23" s="16">
        <f t="shared" si="2"/>
        <v>0</v>
      </c>
      <c r="K23" s="15">
        <f t="shared" si="3"/>
        <v>0</v>
      </c>
      <c r="M23" s="13">
        <v>406</v>
      </c>
      <c r="N23" s="14">
        <v>0</v>
      </c>
      <c r="O23" s="15">
        <v>3</v>
      </c>
      <c r="P23" s="16">
        <f t="shared" si="4"/>
        <v>7.1662396279539311E-4</v>
      </c>
      <c r="Q23" s="15">
        <f t="shared" si="5"/>
        <v>64177.820222643393</v>
      </c>
      <c r="S23" s="13">
        <v>406</v>
      </c>
      <c r="T23" s="14">
        <v>0</v>
      </c>
      <c r="U23" s="15">
        <v>8</v>
      </c>
      <c r="V23" s="16">
        <f t="shared" si="6"/>
        <v>1.181891247190144E-3</v>
      </c>
      <c r="W23" s="15">
        <f t="shared" si="7"/>
        <v>227110.93264979887</v>
      </c>
      <c r="Y23" s="13">
        <v>406</v>
      </c>
      <c r="Z23" s="14">
        <v>0</v>
      </c>
      <c r="AA23" s="15">
        <v>4</v>
      </c>
      <c r="AB23" s="16">
        <f t="shared" si="8"/>
        <v>5.3721403572664196E-4</v>
      </c>
      <c r="AC23" s="15">
        <f t="shared" si="9"/>
        <v>72089.131965973866</v>
      </c>
      <c r="AE23" s="13">
        <v>406</v>
      </c>
      <c r="AF23" s="14">
        <v>0</v>
      </c>
      <c r="AG23" s="15">
        <v>3</v>
      </c>
      <c r="AH23" s="16">
        <f t="shared" si="10"/>
        <v>1.2723995334535045E-3</v>
      </c>
      <c r="AI23" s="15">
        <f t="shared" si="11"/>
        <v>74674.017920601327</v>
      </c>
    </row>
    <row r="24" spans="1:35" x14ac:dyDescent="0.25">
      <c r="A24" s="17">
        <v>407</v>
      </c>
      <c r="B24" s="18">
        <v>0</v>
      </c>
      <c r="C24" s="19">
        <v>13</v>
      </c>
      <c r="D24" s="20">
        <f t="shared" si="0"/>
        <v>1.2014339963620212E-4</v>
      </c>
      <c r="E24" s="19">
        <f t="shared" si="1"/>
        <v>125941.1928833674</v>
      </c>
      <c r="G24" s="17">
        <v>407</v>
      </c>
      <c r="H24" s="18">
        <v>0</v>
      </c>
      <c r="I24" s="19">
        <v>2</v>
      </c>
      <c r="J24" s="20">
        <f t="shared" si="2"/>
        <v>7.3259895031790249E-4</v>
      </c>
      <c r="K24" s="19">
        <f t="shared" si="3"/>
        <v>43115.553329599046</v>
      </c>
      <c r="M24" s="17">
        <v>407</v>
      </c>
      <c r="N24" s="18">
        <v>0</v>
      </c>
      <c r="O24" s="19">
        <v>6</v>
      </c>
      <c r="P24" s="20">
        <f t="shared" si="4"/>
        <v>1.4332479255907862E-3</v>
      </c>
      <c r="Q24" s="19">
        <f t="shared" si="5"/>
        <v>128355.64044528679</v>
      </c>
      <c r="S24" s="17">
        <v>407</v>
      </c>
      <c r="T24" s="18">
        <v>0</v>
      </c>
      <c r="U24" s="19">
        <v>2</v>
      </c>
      <c r="V24" s="20">
        <f t="shared" si="6"/>
        <v>2.9547281179753601E-4</v>
      </c>
      <c r="W24" s="19">
        <f t="shared" si="7"/>
        <v>56777.733162449716</v>
      </c>
      <c r="Y24" s="17">
        <v>407</v>
      </c>
      <c r="Z24" s="18">
        <v>0</v>
      </c>
      <c r="AA24" s="19">
        <v>2</v>
      </c>
      <c r="AB24" s="20">
        <f t="shared" si="8"/>
        <v>2.6860701786332098E-4</v>
      </c>
      <c r="AC24" s="19">
        <f t="shared" si="9"/>
        <v>36044.565982986933</v>
      </c>
      <c r="AE24" s="17">
        <v>407</v>
      </c>
      <c r="AF24" s="18">
        <v>0</v>
      </c>
      <c r="AG24" s="19">
        <v>2.6666666666666665</v>
      </c>
      <c r="AH24" s="20">
        <f t="shared" si="10"/>
        <v>1.1310218075142261E-3</v>
      </c>
      <c r="AI24" s="19">
        <f t="shared" si="11"/>
        <v>66376.90481831228</v>
      </c>
    </row>
    <row r="25" spans="1:35" x14ac:dyDescent="0.25">
      <c r="A25" s="13">
        <v>408</v>
      </c>
      <c r="B25" s="14">
        <v>0</v>
      </c>
      <c r="C25" s="15">
        <v>2.333333333333333</v>
      </c>
      <c r="D25" s="16">
        <f t="shared" si="0"/>
        <v>2.1564199934702941E-5</v>
      </c>
      <c r="E25" s="15">
        <f t="shared" si="1"/>
        <v>22604.829491886456</v>
      </c>
      <c r="G25" s="13">
        <v>408</v>
      </c>
      <c r="H25" s="14">
        <v>0</v>
      </c>
      <c r="I25" s="15">
        <v>0</v>
      </c>
      <c r="J25" s="16">
        <f t="shared" si="2"/>
        <v>0</v>
      </c>
      <c r="K25" s="15">
        <f t="shared" si="3"/>
        <v>0</v>
      </c>
      <c r="M25" s="13">
        <v>408</v>
      </c>
      <c r="N25" s="14">
        <v>0</v>
      </c>
      <c r="O25" s="15">
        <v>0</v>
      </c>
      <c r="P25" s="16">
        <f t="shared" si="4"/>
        <v>0</v>
      </c>
      <c r="Q25" s="15">
        <f t="shared" si="5"/>
        <v>0</v>
      </c>
      <c r="S25" s="13">
        <v>408</v>
      </c>
      <c r="T25" s="14">
        <v>0</v>
      </c>
      <c r="U25" s="15">
        <v>2</v>
      </c>
      <c r="V25" s="16">
        <f t="shared" si="6"/>
        <v>2.9547281179753601E-4</v>
      </c>
      <c r="W25" s="15">
        <f t="shared" si="7"/>
        <v>56777.733162449716</v>
      </c>
      <c r="Y25" s="13">
        <v>408</v>
      </c>
      <c r="Z25" s="14">
        <v>0</v>
      </c>
      <c r="AA25" s="15">
        <v>0</v>
      </c>
      <c r="AB25" s="16">
        <f t="shared" si="8"/>
        <v>0</v>
      </c>
      <c r="AC25" s="15">
        <f t="shared" si="9"/>
        <v>0</v>
      </c>
      <c r="AE25" s="13">
        <v>408</v>
      </c>
      <c r="AF25" s="14">
        <v>0</v>
      </c>
      <c r="AG25" s="15">
        <v>2</v>
      </c>
      <c r="AH25" s="16">
        <f t="shared" si="10"/>
        <v>8.4826635563566965E-4</v>
      </c>
      <c r="AI25" s="15">
        <f t="shared" si="11"/>
        <v>49782.678613734213</v>
      </c>
    </row>
    <row r="26" spans="1:35" x14ac:dyDescent="0.25">
      <c r="A26" s="17">
        <v>409</v>
      </c>
      <c r="B26" s="18">
        <v>0</v>
      </c>
      <c r="C26" s="19">
        <v>2</v>
      </c>
      <c r="D26" s="20">
        <f t="shared" si="0"/>
        <v>1.8483599944031096E-5</v>
      </c>
      <c r="E26" s="19">
        <f t="shared" si="1"/>
        <v>19375.568135902678</v>
      </c>
      <c r="G26" s="17">
        <v>409</v>
      </c>
      <c r="H26" s="18">
        <v>0</v>
      </c>
      <c r="I26" s="19">
        <v>0</v>
      </c>
      <c r="J26" s="20">
        <f t="shared" si="2"/>
        <v>0</v>
      </c>
      <c r="K26" s="19">
        <f t="shared" si="3"/>
        <v>0</v>
      </c>
      <c r="M26" s="17">
        <v>409</v>
      </c>
      <c r="N26" s="18">
        <v>0</v>
      </c>
      <c r="O26" s="19">
        <v>0</v>
      </c>
      <c r="P26" s="20">
        <f t="shared" si="4"/>
        <v>0</v>
      </c>
      <c r="Q26" s="19">
        <f t="shared" si="5"/>
        <v>0</v>
      </c>
      <c r="S26" s="17">
        <v>409</v>
      </c>
      <c r="T26" s="18">
        <v>0</v>
      </c>
      <c r="U26" s="19">
        <v>0</v>
      </c>
      <c r="V26" s="20">
        <f t="shared" si="6"/>
        <v>0</v>
      </c>
      <c r="W26" s="19">
        <f t="shared" si="7"/>
        <v>0</v>
      </c>
      <c r="Y26" s="17">
        <v>409</v>
      </c>
      <c r="Z26" s="18">
        <v>0</v>
      </c>
      <c r="AA26" s="19">
        <v>0</v>
      </c>
      <c r="AB26" s="20">
        <f t="shared" si="8"/>
        <v>0</v>
      </c>
      <c r="AC26" s="19">
        <f t="shared" si="9"/>
        <v>0</v>
      </c>
      <c r="AE26" s="17">
        <v>409</v>
      </c>
      <c r="AF26" s="18">
        <v>0</v>
      </c>
      <c r="AG26" s="19">
        <v>0</v>
      </c>
      <c r="AH26" s="20">
        <f t="shared" si="10"/>
        <v>0</v>
      </c>
      <c r="AI26" s="19">
        <f t="shared" si="11"/>
        <v>0</v>
      </c>
    </row>
    <row r="27" spans="1:35" x14ac:dyDescent="0.25">
      <c r="A27" s="13">
        <v>410</v>
      </c>
      <c r="B27" s="14">
        <v>0</v>
      </c>
      <c r="C27" s="15">
        <v>0</v>
      </c>
      <c r="D27" s="16">
        <f t="shared" si="0"/>
        <v>0</v>
      </c>
      <c r="E27" s="15">
        <f t="shared" si="1"/>
        <v>0</v>
      </c>
      <c r="G27" s="13">
        <v>410</v>
      </c>
      <c r="H27" s="14">
        <v>0</v>
      </c>
      <c r="I27" s="15">
        <v>0</v>
      </c>
      <c r="J27" s="16">
        <f t="shared" si="2"/>
        <v>0</v>
      </c>
      <c r="K27" s="15">
        <f t="shared" si="3"/>
        <v>0</v>
      </c>
      <c r="M27" s="13">
        <v>410</v>
      </c>
      <c r="N27" s="14">
        <v>0</v>
      </c>
      <c r="O27" s="15">
        <v>1</v>
      </c>
      <c r="P27" s="16">
        <f t="shared" si="4"/>
        <v>2.3887465426513106E-4</v>
      </c>
      <c r="Q27" s="15">
        <f t="shared" si="5"/>
        <v>21392.606740881132</v>
      </c>
      <c r="S27" s="13">
        <v>410</v>
      </c>
      <c r="T27" s="14">
        <v>0</v>
      </c>
      <c r="U27" s="15">
        <v>0</v>
      </c>
      <c r="V27" s="16">
        <f t="shared" si="6"/>
        <v>0</v>
      </c>
      <c r="W27" s="15">
        <f t="shared" si="7"/>
        <v>0</v>
      </c>
      <c r="Y27" s="13">
        <v>410</v>
      </c>
      <c r="Z27" s="14">
        <v>0</v>
      </c>
      <c r="AA27" s="15">
        <v>0</v>
      </c>
      <c r="AB27" s="16">
        <f t="shared" si="8"/>
        <v>0</v>
      </c>
      <c r="AC27" s="15">
        <f t="shared" si="9"/>
        <v>0</v>
      </c>
      <c r="AE27" s="13">
        <v>410</v>
      </c>
      <c r="AF27" s="14">
        <v>0</v>
      </c>
      <c r="AG27" s="15">
        <v>0</v>
      </c>
      <c r="AH27" s="16">
        <f t="shared" si="10"/>
        <v>0</v>
      </c>
      <c r="AI27" s="15">
        <f t="shared" si="11"/>
        <v>0</v>
      </c>
    </row>
    <row r="28" spans="1:35" x14ac:dyDescent="0.25">
      <c r="A28" s="17">
        <v>505</v>
      </c>
      <c r="B28" s="18">
        <v>0</v>
      </c>
      <c r="C28" s="19">
        <v>27.333333333333332</v>
      </c>
      <c r="D28" s="20">
        <f t="shared" si="0"/>
        <v>2.5260919923509163E-4</v>
      </c>
      <c r="E28" s="19">
        <f t="shared" si="1"/>
        <v>264799.43119067</v>
      </c>
      <c r="G28" s="17">
        <v>505</v>
      </c>
      <c r="H28" s="18">
        <v>0</v>
      </c>
      <c r="I28" s="19">
        <v>0</v>
      </c>
      <c r="J28" s="20">
        <f t="shared" si="2"/>
        <v>0</v>
      </c>
      <c r="K28" s="19">
        <f t="shared" si="3"/>
        <v>0</v>
      </c>
      <c r="M28" s="17">
        <v>505</v>
      </c>
      <c r="N28" s="18">
        <v>0</v>
      </c>
      <c r="O28" s="19">
        <v>0</v>
      </c>
      <c r="P28" s="20">
        <f t="shared" si="4"/>
        <v>0</v>
      </c>
      <c r="Q28" s="19">
        <f t="shared" si="5"/>
        <v>0</v>
      </c>
      <c r="S28" s="17">
        <v>505</v>
      </c>
      <c r="T28" s="18">
        <v>0</v>
      </c>
      <c r="U28" s="19">
        <v>3.5</v>
      </c>
      <c r="V28" s="20">
        <f t="shared" si="6"/>
        <v>5.17077420645688E-4</v>
      </c>
      <c r="W28" s="19">
        <f t="shared" si="7"/>
        <v>99361.033034287</v>
      </c>
      <c r="Y28" s="17">
        <v>505</v>
      </c>
      <c r="Z28" s="18">
        <v>0</v>
      </c>
      <c r="AA28" s="19">
        <v>8</v>
      </c>
      <c r="AB28" s="20">
        <f t="shared" si="8"/>
        <v>1.0744280714532839E-3</v>
      </c>
      <c r="AC28" s="19">
        <f t="shared" si="9"/>
        <v>144178.26393194773</v>
      </c>
      <c r="AE28" s="17">
        <v>505</v>
      </c>
      <c r="AF28" s="18">
        <v>0</v>
      </c>
      <c r="AG28" s="19">
        <v>0</v>
      </c>
      <c r="AH28" s="20">
        <f t="shared" si="10"/>
        <v>0</v>
      </c>
      <c r="AI28" s="19">
        <f t="shared" si="11"/>
        <v>0</v>
      </c>
    </row>
    <row r="29" spans="1:35" x14ac:dyDescent="0.25">
      <c r="A29" s="13">
        <v>506</v>
      </c>
      <c r="B29" s="14">
        <v>0</v>
      </c>
      <c r="C29" s="15">
        <v>1.5</v>
      </c>
      <c r="D29" s="16">
        <f t="shared" si="0"/>
        <v>1.3862699958023323E-5</v>
      </c>
      <c r="E29" s="15">
        <f t="shared" si="1"/>
        <v>14531.676101927012</v>
      </c>
      <c r="G29" s="13">
        <v>506</v>
      </c>
      <c r="H29" s="14">
        <v>0</v>
      </c>
      <c r="I29" s="15">
        <v>0</v>
      </c>
      <c r="J29" s="16">
        <f t="shared" si="2"/>
        <v>0</v>
      </c>
      <c r="K29" s="15">
        <f t="shared" si="3"/>
        <v>0</v>
      </c>
      <c r="M29" s="13">
        <v>506</v>
      </c>
      <c r="N29" s="14">
        <v>0</v>
      </c>
      <c r="O29" s="15">
        <v>0</v>
      </c>
      <c r="P29" s="16">
        <f t="shared" si="4"/>
        <v>0</v>
      </c>
      <c r="Q29" s="15">
        <f t="shared" si="5"/>
        <v>0</v>
      </c>
      <c r="S29" s="13">
        <v>506</v>
      </c>
      <c r="T29" s="14">
        <v>0</v>
      </c>
      <c r="U29" s="15">
        <v>2</v>
      </c>
      <c r="V29" s="16">
        <f t="shared" si="6"/>
        <v>2.9547281179753601E-4</v>
      </c>
      <c r="W29" s="15">
        <f t="shared" si="7"/>
        <v>56777.733162449716</v>
      </c>
      <c r="Y29" s="13">
        <v>506</v>
      </c>
      <c r="Z29" s="14">
        <v>0</v>
      </c>
      <c r="AA29" s="15">
        <v>1.3333333333333333</v>
      </c>
      <c r="AB29" s="16">
        <f t="shared" si="8"/>
        <v>1.7907134524221399E-4</v>
      </c>
      <c r="AC29" s="15">
        <f t="shared" si="9"/>
        <v>24029.710655324623</v>
      </c>
      <c r="AE29" s="13">
        <v>506</v>
      </c>
      <c r="AF29" s="14">
        <v>0</v>
      </c>
      <c r="AG29" s="15">
        <v>1</v>
      </c>
      <c r="AH29" s="16">
        <f t="shared" si="10"/>
        <v>4.2413317781783482E-4</v>
      </c>
      <c r="AI29" s="15">
        <f t="shared" si="11"/>
        <v>24891.339306867107</v>
      </c>
    </row>
    <row r="30" spans="1:35" x14ac:dyDescent="0.25">
      <c r="A30" s="17">
        <v>507</v>
      </c>
      <c r="B30" s="18">
        <v>0</v>
      </c>
      <c r="C30" s="19">
        <v>1</v>
      </c>
      <c r="D30" s="20">
        <f t="shared" si="0"/>
        <v>9.2417999720155478E-6</v>
      </c>
      <c r="E30" s="19">
        <f t="shared" si="1"/>
        <v>9687.7840679513392</v>
      </c>
      <c r="G30" s="17">
        <v>507</v>
      </c>
      <c r="H30" s="18">
        <v>0</v>
      </c>
      <c r="I30" s="19">
        <v>1</v>
      </c>
      <c r="J30" s="20">
        <f t="shared" si="2"/>
        <v>3.6629947515895125E-4</v>
      </c>
      <c r="K30" s="19">
        <f t="shared" si="3"/>
        <v>21557.776664799523</v>
      </c>
      <c r="M30" s="17">
        <v>507</v>
      </c>
      <c r="N30" s="18">
        <v>0</v>
      </c>
      <c r="O30" s="19">
        <v>0</v>
      </c>
      <c r="P30" s="20">
        <f t="shared" si="4"/>
        <v>0</v>
      </c>
      <c r="Q30" s="19">
        <f t="shared" si="5"/>
        <v>0</v>
      </c>
      <c r="S30" s="17">
        <v>507</v>
      </c>
      <c r="T30" s="18">
        <v>0</v>
      </c>
      <c r="U30" s="19">
        <v>0</v>
      </c>
      <c r="V30" s="20">
        <f t="shared" si="6"/>
        <v>0</v>
      </c>
      <c r="W30" s="19">
        <f t="shared" si="7"/>
        <v>0</v>
      </c>
      <c r="Y30" s="17">
        <v>507</v>
      </c>
      <c r="Z30" s="18">
        <v>0</v>
      </c>
      <c r="AA30" s="19">
        <v>0</v>
      </c>
      <c r="AB30" s="20">
        <f t="shared" si="8"/>
        <v>0</v>
      </c>
      <c r="AC30" s="19">
        <f t="shared" si="9"/>
        <v>0</v>
      </c>
      <c r="AE30" s="17">
        <v>507</v>
      </c>
      <c r="AF30" s="18">
        <v>0</v>
      </c>
      <c r="AG30" s="19">
        <v>0</v>
      </c>
      <c r="AH30" s="20">
        <f t="shared" si="10"/>
        <v>0</v>
      </c>
      <c r="AI30" s="19">
        <f t="shared" si="11"/>
        <v>0</v>
      </c>
    </row>
    <row r="31" spans="1:35" x14ac:dyDescent="0.25">
      <c r="A31" s="13">
        <v>508</v>
      </c>
      <c r="B31" s="14">
        <v>0</v>
      </c>
      <c r="C31" s="15">
        <v>0</v>
      </c>
      <c r="D31" s="16">
        <f t="shared" si="0"/>
        <v>0</v>
      </c>
      <c r="E31" s="15">
        <f t="shared" si="1"/>
        <v>0</v>
      </c>
      <c r="G31" s="13">
        <v>508</v>
      </c>
      <c r="H31" s="14">
        <v>0</v>
      </c>
      <c r="I31" s="15">
        <v>0</v>
      </c>
      <c r="J31" s="16">
        <f t="shared" si="2"/>
        <v>0</v>
      </c>
      <c r="K31" s="15">
        <f t="shared" si="3"/>
        <v>0</v>
      </c>
      <c r="M31" s="13">
        <v>508</v>
      </c>
      <c r="N31" s="14">
        <v>0</v>
      </c>
      <c r="O31" s="15">
        <v>0</v>
      </c>
      <c r="P31" s="16">
        <f t="shared" si="4"/>
        <v>0</v>
      </c>
      <c r="Q31" s="15">
        <f t="shared" si="5"/>
        <v>0</v>
      </c>
      <c r="S31" s="13">
        <v>508</v>
      </c>
      <c r="T31" s="14">
        <v>0</v>
      </c>
      <c r="U31" s="15">
        <v>0</v>
      </c>
      <c r="V31" s="16">
        <f t="shared" si="6"/>
        <v>0</v>
      </c>
      <c r="W31" s="15">
        <f t="shared" si="7"/>
        <v>0</v>
      </c>
      <c r="Y31" s="13">
        <v>508</v>
      </c>
      <c r="Z31" s="14">
        <v>0</v>
      </c>
      <c r="AA31" s="15">
        <v>0</v>
      </c>
      <c r="AB31" s="16">
        <f t="shared" si="8"/>
        <v>0</v>
      </c>
      <c r="AC31" s="15">
        <f t="shared" si="9"/>
        <v>0</v>
      </c>
      <c r="AE31" s="13">
        <v>508</v>
      </c>
      <c r="AF31" s="14">
        <v>0</v>
      </c>
      <c r="AG31" s="15">
        <v>0</v>
      </c>
      <c r="AH31" s="16">
        <f t="shared" si="10"/>
        <v>0</v>
      </c>
      <c r="AI31" s="15">
        <f t="shared" si="11"/>
        <v>0</v>
      </c>
    </row>
    <row r="32" spans="1:35" x14ac:dyDescent="0.25">
      <c r="A32" s="17">
        <v>509</v>
      </c>
      <c r="B32" s="18">
        <v>0</v>
      </c>
      <c r="C32" s="19">
        <v>0</v>
      </c>
      <c r="D32" s="20">
        <f t="shared" si="0"/>
        <v>0</v>
      </c>
      <c r="E32" s="19">
        <f t="shared" si="1"/>
        <v>0</v>
      </c>
      <c r="G32" s="17">
        <v>509</v>
      </c>
      <c r="H32" s="18">
        <v>0</v>
      </c>
      <c r="I32" s="19">
        <v>0</v>
      </c>
      <c r="J32" s="20">
        <f t="shared" si="2"/>
        <v>0</v>
      </c>
      <c r="K32" s="19">
        <f t="shared" si="3"/>
        <v>0</v>
      </c>
      <c r="M32" s="17">
        <v>509</v>
      </c>
      <c r="N32" s="18">
        <v>0</v>
      </c>
      <c r="O32" s="19">
        <v>0</v>
      </c>
      <c r="P32" s="20">
        <f t="shared" si="4"/>
        <v>0</v>
      </c>
      <c r="Q32" s="19">
        <f t="shared" si="5"/>
        <v>0</v>
      </c>
      <c r="S32" s="17">
        <v>509</v>
      </c>
      <c r="T32" s="18">
        <v>0</v>
      </c>
      <c r="U32" s="19">
        <v>0</v>
      </c>
      <c r="V32" s="20">
        <f t="shared" si="6"/>
        <v>0</v>
      </c>
      <c r="W32" s="19">
        <f t="shared" si="7"/>
        <v>0</v>
      </c>
      <c r="Y32" s="17">
        <v>509</v>
      </c>
      <c r="Z32" s="18">
        <v>0</v>
      </c>
      <c r="AA32" s="19">
        <v>0</v>
      </c>
      <c r="AB32" s="20">
        <f t="shared" si="8"/>
        <v>0</v>
      </c>
      <c r="AC32" s="19">
        <f t="shared" si="9"/>
        <v>0</v>
      </c>
      <c r="AE32" s="17">
        <v>509</v>
      </c>
      <c r="AF32" s="18">
        <v>0</v>
      </c>
      <c r="AG32" s="19">
        <v>0</v>
      </c>
      <c r="AH32" s="20">
        <f t="shared" si="10"/>
        <v>0</v>
      </c>
      <c r="AI32" s="19">
        <f t="shared" si="11"/>
        <v>0</v>
      </c>
    </row>
    <row r="33" spans="1:35" x14ac:dyDescent="0.25">
      <c r="A33" s="13">
        <v>510</v>
      </c>
      <c r="B33" s="14">
        <v>0</v>
      </c>
      <c r="C33" s="15">
        <v>0</v>
      </c>
      <c r="D33" s="16">
        <f t="shared" si="0"/>
        <v>0</v>
      </c>
      <c r="E33" s="15">
        <f t="shared" si="1"/>
        <v>0</v>
      </c>
      <c r="G33" s="13">
        <v>510</v>
      </c>
      <c r="H33" s="14">
        <v>0</v>
      </c>
      <c r="I33" s="15">
        <v>0</v>
      </c>
      <c r="J33" s="16">
        <f t="shared" si="2"/>
        <v>0</v>
      </c>
      <c r="K33" s="15">
        <f t="shared" si="3"/>
        <v>0</v>
      </c>
      <c r="M33" s="13">
        <v>510</v>
      </c>
      <c r="N33" s="14">
        <v>0</v>
      </c>
      <c r="O33" s="15">
        <v>0</v>
      </c>
      <c r="P33" s="16">
        <f t="shared" si="4"/>
        <v>0</v>
      </c>
      <c r="Q33" s="15">
        <f t="shared" si="5"/>
        <v>0</v>
      </c>
      <c r="S33" s="13">
        <v>510</v>
      </c>
      <c r="T33" s="14">
        <v>0</v>
      </c>
      <c r="U33" s="15">
        <v>0</v>
      </c>
      <c r="V33" s="16">
        <f t="shared" si="6"/>
        <v>0</v>
      </c>
      <c r="W33" s="15">
        <f t="shared" si="7"/>
        <v>0</v>
      </c>
      <c r="Y33" s="13">
        <v>510</v>
      </c>
      <c r="Z33" s="14">
        <v>0</v>
      </c>
      <c r="AA33" s="15">
        <v>0</v>
      </c>
      <c r="AB33" s="16">
        <f t="shared" si="8"/>
        <v>0</v>
      </c>
      <c r="AC33" s="15">
        <f t="shared" si="9"/>
        <v>0</v>
      </c>
      <c r="AE33" s="13">
        <v>510</v>
      </c>
      <c r="AF33" s="14">
        <v>0</v>
      </c>
      <c r="AG33" s="15">
        <v>0</v>
      </c>
      <c r="AH33" s="16">
        <f t="shared" si="10"/>
        <v>0</v>
      </c>
      <c r="AI33" s="15">
        <f t="shared" si="11"/>
        <v>0</v>
      </c>
    </row>
    <row r="34" spans="1:35" x14ac:dyDescent="0.25">
      <c r="A34" s="17">
        <v>535</v>
      </c>
      <c r="B34" s="18">
        <v>0</v>
      </c>
      <c r="C34" s="19">
        <v>13</v>
      </c>
      <c r="D34" s="20">
        <f t="shared" si="0"/>
        <v>1.2014339963620212E-4</v>
      </c>
      <c r="E34" s="19">
        <f t="shared" si="1"/>
        <v>125941.1928833674</v>
      </c>
      <c r="G34" s="17">
        <v>535</v>
      </c>
      <c r="H34" s="18">
        <v>0</v>
      </c>
      <c r="I34" s="19">
        <v>0</v>
      </c>
      <c r="J34" s="20">
        <f t="shared" si="2"/>
        <v>0</v>
      </c>
      <c r="K34" s="19">
        <f t="shared" si="3"/>
        <v>0</v>
      </c>
      <c r="M34" s="17">
        <v>535</v>
      </c>
      <c r="N34" s="18">
        <v>0</v>
      </c>
      <c r="O34" s="19">
        <v>0</v>
      </c>
      <c r="P34" s="20">
        <f t="shared" si="4"/>
        <v>0</v>
      </c>
      <c r="Q34" s="19">
        <f t="shared" si="5"/>
        <v>0</v>
      </c>
      <c r="S34" s="17">
        <v>535</v>
      </c>
      <c r="T34" s="18">
        <v>0</v>
      </c>
      <c r="U34" s="19">
        <v>2</v>
      </c>
      <c r="V34" s="20">
        <f t="shared" si="6"/>
        <v>2.9547281179753601E-4</v>
      </c>
      <c r="W34" s="19">
        <f t="shared" si="7"/>
        <v>56777.733162449716</v>
      </c>
      <c r="Y34" s="17">
        <v>535</v>
      </c>
      <c r="Z34" s="18">
        <v>0</v>
      </c>
      <c r="AA34" s="19">
        <v>1</v>
      </c>
      <c r="AB34" s="20">
        <f t="shared" si="8"/>
        <v>1.3430350893166049E-4</v>
      </c>
      <c r="AC34" s="19">
        <f t="shared" si="9"/>
        <v>18022.282991493466</v>
      </c>
      <c r="AE34" s="17">
        <v>535</v>
      </c>
      <c r="AF34" s="18">
        <v>0</v>
      </c>
      <c r="AG34" s="19">
        <v>0.5</v>
      </c>
      <c r="AH34" s="20">
        <f t="shared" si="10"/>
        <v>2.1206658890891741E-4</v>
      </c>
      <c r="AI34" s="19">
        <f t="shared" si="11"/>
        <v>12445.669653433553</v>
      </c>
    </row>
    <row r="35" spans="1:35" x14ac:dyDescent="0.25">
      <c r="A35" s="13">
        <v>536</v>
      </c>
      <c r="B35" s="14">
        <v>0</v>
      </c>
      <c r="C35" s="15">
        <v>3.5</v>
      </c>
      <c r="D35" s="16">
        <f t="shared" si="0"/>
        <v>3.2346299902054415E-5</v>
      </c>
      <c r="E35" s="15">
        <f t="shared" si="1"/>
        <v>33907.244237829684</v>
      </c>
      <c r="G35" s="13">
        <v>536</v>
      </c>
      <c r="H35" s="14">
        <v>0</v>
      </c>
      <c r="I35" s="15">
        <v>0</v>
      </c>
      <c r="J35" s="16">
        <f t="shared" si="2"/>
        <v>0</v>
      </c>
      <c r="K35" s="15">
        <f t="shared" si="3"/>
        <v>0</v>
      </c>
      <c r="M35" s="13">
        <v>536</v>
      </c>
      <c r="N35" s="14">
        <v>0</v>
      </c>
      <c r="O35" s="15">
        <v>0</v>
      </c>
      <c r="P35" s="16">
        <f t="shared" si="4"/>
        <v>0</v>
      </c>
      <c r="Q35" s="15">
        <f t="shared" si="5"/>
        <v>0</v>
      </c>
      <c r="S35" s="13">
        <v>536</v>
      </c>
      <c r="T35" s="14">
        <v>0</v>
      </c>
      <c r="U35" s="15">
        <v>0</v>
      </c>
      <c r="V35" s="16">
        <f t="shared" si="6"/>
        <v>0</v>
      </c>
      <c r="W35" s="15">
        <f t="shared" si="7"/>
        <v>0</v>
      </c>
      <c r="Y35" s="13">
        <v>536</v>
      </c>
      <c r="Z35" s="14">
        <v>0</v>
      </c>
      <c r="AA35" s="15">
        <v>0</v>
      </c>
      <c r="AB35" s="16">
        <f t="shared" si="8"/>
        <v>0</v>
      </c>
      <c r="AC35" s="15">
        <f t="shared" si="9"/>
        <v>0</v>
      </c>
      <c r="AE35" s="13">
        <v>536</v>
      </c>
      <c r="AF35" s="14">
        <v>0</v>
      </c>
      <c r="AG35" s="15">
        <v>0</v>
      </c>
      <c r="AH35" s="16">
        <f t="shared" si="10"/>
        <v>0</v>
      </c>
      <c r="AI35" s="15">
        <f t="shared" si="11"/>
        <v>0</v>
      </c>
    </row>
    <row r="36" spans="1:35" x14ac:dyDescent="0.25">
      <c r="A36" s="17">
        <v>537</v>
      </c>
      <c r="B36" s="18">
        <v>0</v>
      </c>
      <c r="C36" s="19">
        <v>0</v>
      </c>
      <c r="D36" s="20">
        <f t="shared" si="0"/>
        <v>0</v>
      </c>
      <c r="E36" s="19">
        <f t="shared" si="1"/>
        <v>0</v>
      </c>
      <c r="G36" s="17">
        <v>537</v>
      </c>
      <c r="H36" s="18">
        <v>0</v>
      </c>
      <c r="I36" s="19">
        <v>0</v>
      </c>
      <c r="J36" s="20">
        <f t="shared" si="2"/>
        <v>0</v>
      </c>
      <c r="K36" s="19">
        <f t="shared" si="3"/>
        <v>0</v>
      </c>
      <c r="M36" s="17">
        <v>537</v>
      </c>
      <c r="N36" s="18">
        <v>0</v>
      </c>
      <c r="O36" s="19">
        <v>0</v>
      </c>
      <c r="P36" s="20">
        <f t="shared" si="4"/>
        <v>0</v>
      </c>
      <c r="Q36" s="19">
        <f t="shared" si="5"/>
        <v>0</v>
      </c>
      <c r="S36" s="17">
        <v>537</v>
      </c>
      <c r="T36" s="18">
        <v>0</v>
      </c>
      <c r="U36" s="19">
        <v>0</v>
      </c>
      <c r="V36" s="20">
        <f t="shared" si="6"/>
        <v>0</v>
      </c>
      <c r="W36" s="19">
        <f t="shared" si="7"/>
        <v>0</v>
      </c>
      <c r="Y36" s="17">
        <v>537</v>
      </c>
      <c r="Z36" s="18">
        <v>0</v>
      </c>
      <c r="AA36" s="19">
        <v>1</v>
      </c>
      <c r="AB36" s="20">
        <f t="shared" si="8"/>
        <v>1.3430350893166049E-4</v>
      </c>
      <c r="AC36" s="19">
        <f t="shared" si="9"/>
        <v>18022.282991493466</v>
      </c>
      <c r="AE36" s="17">
        <v>537</v>
      </c>
      <c r="AF36" s="18">
        <v>0</v>
      </c>
      <c r="AG36" s="19">
        <v>0</v>
      </c>
      <c r="AH36" s="20">
        <f t="shared" si="10"/>
        <v>0</v>
      </c>
      <c r="AI36" s="19">
        <f t="shared" si="11"/>
        <v>0</v>
      </c>
    </row>
    <row r="37" spans="1:35" x14ac:dyDescent="0.25">
      <c r="A37" s="13">
        <v>538</v>
      </c>
      <c r="B37" s="14">
        <v>0</v>
      </c>
      <c r="C37" s="15">
        <v>0</v>
      </c>
      <c r="D37" s="16">
        <f t="shared" si="0"/>
        <v>0</v>
      </c>
      <c r="E37" s="15">
        <f t="shared" si="1"/>
        <v>0</v>
      </c>
      <c r="G37" s="13">
        <v>538</v>
      </c>
      <c r="H37" s="14">
        <v>0</v>
      </c>
      <c r="I37" s="15">
        <v>0</v>
      </c>
      <c r="J37" s="16">
        <f t="shared" si="2"/>
        <v>0</v>
      </c>
      <c r="K37" s="15">
        <f t="shared" si="3"/>
        <v>0</v>
      </c>
      <c r="M37" s="13">
        <v>538</v>
      </c>
      <c r="N37" s="14">
        <v>0</v>
      </c>
      <c r="O37" s="15">
        <v>0</v>
      </c>
      <c r="P37" s="16">
        <f t="shared" si="4"/>
        <v>0</v>
      </c>
      <c r="Q37" s="15">
        <f t="shared" si="5"/>
        <v>0</v>
      </c>
      <c r="S37" s="13">
        <v>538</v>
      </c>
      <c r="T37" s="14">
        <v>0</v>
      </c>
      <c r="U37" s="15">
        <v>0</v>
      </c>
      <c r="V37" s="16">
        <f t="shared" si="6"/>
        <v>0</v>
      </c>
      <c r="W37" s="15">
        <f t="shared" si="7"/>
        <v>0</v>
      </c>
      <c r="Y37" s="13">
        <v>538</v>
      </c>
      <c r="Z37" s="14">
        <v>0</v>
      </c>
      <c r="AA37" s="15">
        <v>0</v>
      </c>
      <c r="AB37" s="16">
        <f t="shared" si="8"/>
        <v>0</v>
      </c>
      <c r="AC37" s="15">
        <f t="shared" si="9"/>
        <v>0</v>
      </c>
      <c r="AE37" s="13">
        <v>538</v>
      </c>
      <c r="AF37" s="14">
        <v>0</v>
      </c>
      <c r="AG37" s="15">
        <v>0</v>
      </c>
      <c r="AH37" s="16">
        <f t="shared" si="10"/>
        <v>0</v>
      </c>
      <c r="AI37" s="15">
        <f t="shared" si="11"/>
        <v>0</v>
      </c>
    </row>
    <row r="38" spans="1:35" x14ac:dyDescent="0.25">
      <c r="A38" s="17">
        <v>539</v>
      </c>
      <c r="B38" s="18">
        <v>0</v>
      </c>
      <c r="C38" s="19">
        <v>0</v>
      </c>
      <c r="D38" s="20">
        <f t="shared" si="0"/>
        <v>0</v>
      </c>
      <c r="E38" s="19">
        <f t="shared" si="1"/>
        <v>0</v>
      </c>
      <c r="G38" s="17">
        <v>539</v>
      </c>
      <c r="H38" s="18">
        <v>0</v>
      </c>
      <c r="I38" s="19">
        <v>0</v>
      </c>
      <c r="J38" s="20">
        <f t="shared" si="2"/>
        <v>0</v>
      </c>
      <c r="K38" s="19">
        <f t="shared" si="3"/>
        <v>0</v>
      </c>
      <c r="M38" s="17">
        <v>539</v>
      </c>
      <c r="N38" s="18">
        <v>0</v>
      </c>
      <c r="O38" s="19">
        <v>0</v>
      </c>
      <c r="P38" s="20">
        <f t="shared" si="4"/>
        <v>0</v>
      </c>
      <c r="Q38" s="19">
        <f t="shared" si="5"/>
        <v>0</v>
      </c>
      <c r="S38" s="17">
        <v>539</v>
      </c>
      <c r="T38" s="18">
        <v>0</v>
      </c>
      <c r="U38" s="19">
        <v>0</v>
      </c>
      <c r="V38" s="20">
        <f t="shared" si="6"/>
        <v>0</v>
      </c>
      <c r="W38" s="19">
        <f t="shared" si="7"/>
        <v>0</v>
      </c>
      <c r="Y38" s="17">
        <v>539</v>
      </c>
      <c r="Z38" s="18">
        <v>0</v>
      </c>
      <c r="AA38" s="19">
        <v>0</v>
      </c>
      <c r="AB38" s="20">
        <f t="shared" si="8"/>
        <v>0</v>
      </c>
      <c r="AC38" s="19">
        <f t="shared" si="9"/>
        <v>0</v>
      </c>
      <c r="AE38" s="17">
        <v>539</v>
      </c>
      <c r="AF38" s="18">
        <v>0</v>
      </c>
      <c r="AG38" s="19">
        <v>0</v>
      </c>
      <c r="AH38" s="20">
        <f t="shared" si="10"/>
        <v>0</v>
      </c>
      <c r="AI38" s="19">
        <f t="shared" si="11"/>
        <v>0</v>
      </c>
    </row>
    <row r="39" spans="1:35" x14ac:dyDescent="0.25">
      <c r="A39" s="13">
        <v>540</v>
      </c>
      <c r="B39" s="14">
        <v>0</v>
      </c>
      <c r="C39" s="15">
        <v>0</v>
      </c>
      <c r="D39" s="16">
        <f t="shared" si="0"/>
        <v>0</v>
      </c>
      <c r="E39" s="15">
        <f t="shared" si="1"/>
        <v>0</v>
      </c>
      <c r="G39" s="13">
        <v>540</v>
      </c>
      <c r="H39" s="14">
        <v>0</v>
      </c>
      <c r="I39" s="15">
        <v>0</v>
      </c>
      <c r="J39" s="16">
        <f t="shared" si="2"/>
        <v>0</v>
      </c>
      <c r="K39" s="15">
        <f t="shared" si="3"/>
        <v>0</v>
      </c>
      <c r="M39" s="13">
        <v>540</v>
      </c>
      <c r="N39" s="14">
        <v>0</v>
      </c>
      <c r="O39" s="15">
        <v>0</v>
      </c>
      <c r="P39" s="16">
        <f t="shared" si="4"/>
        <v>0</v>
      </c>
      <c r="Q39" s="15">
        <f t="shared" si="5"/>
        <v>0</v>
      </c>
      <c r="S39" s="13">
        <v>540</v>
      </c>
      <c r="T39" s="14">
        <v>0</v>
      </c>
      <c r="U39" s="15">
        <v>0</v>
      </c>
      <c r="V39" s="16">
        <f t="shared" si="6"/>
        <v>0</v>
      </c>
      <c r="W39" s="15">
        <f t="shared" si="7"/>
        <v>0</v>
      </c>
      <c r="Y39" s="13">
        <v>540</v>
      </c>
      <c r="Z39" s="14">
        <v>0</v>
      </c>
      <c r="AA39" s="15">
        <v>0</v>
      </c>
      <c r="AB39" s="16">
        <f t="shared" si="8"/>
        <v>0</v>
      </c>
      <c r="AC39" s="15">
        <f t="shared" si="9"/>
        <v>0</v>
      </c>
      <c r="AE39" s="13">
        <v>540</v>
      </c>
      <c r="AF39" s="14">
        <v>0</v>
      </c>
      <c r="AG39" s="15">
        <v>0</v>
      </c>
      <c r="AH39" s="16">
        <f t="shared" si="10"/>
        <v>0</v>
      </c>
      <c r="AI39" s="15">
        <f t="shared" si="11"/>
        <v>0</v>
      </c>
    </row>
    <row r="40" spans="1:35" x14ac:dyDescent="0.25">
      <c r="A40" s="21" t="s">
        <v>17</v>
      </c>
      <c r="B40" s="22"/>
      <c r="C40" s="23">
        <f>SUM(C9:C39)</f>
        <v>108204.02984570435</v>
      </c>
      <c r="D40" s="24">
        <f>SUM(D9:D39)</f>
        <v>1.0000000000000002</v>
      </c>
      <c r="E40" s="23">
        <f>SUM(E9:E39)</f>
        <v>1048257276.427346</v>
      </c>
      <c r="G40" s="21" t="s">
        <v>17</v>
      </c>
      <c r="H40" s="22"/>
      <c r="I40" s="23">
        <f>SUM(I9:I39)</f>
        <v>2730.0066416040099</v>
      </c>
      <c r="J40" s="24">
        <f>SUM(J9:J39)</f>
        <v>1.0000000000000002</v>
      </c>
      <c r="K40" s="23">
        <f>SUM(K9:K39)</f>
        <v>58852873.473118655</v>
      </c>
      <c r="M40" s="21" t="s">
        <v>17</v>
      </c>
      <c r="N40" s="22"/>
      <c r="O40" s="23">
        <f>SUM(O9:O39)</f>
        <v>4186.2959595959601</v>
      </c>
      <c r="P40" s="24">
        <f>SUM(P9:P39)</f>
        <v>0.99999999999999978</v>
      </c>
      <c r="Q40" s="23">
        <f>SUM(Q9:Q39)</f>
        <v>89555783.164575979</v>
      </c>
      <c r="S40" s="21" t="s">
        <v>17</v>
      </c>
      <c r="T40" s="22"/>
      <c r="U40" s="23">
        <f>SUM(U9:U39)</f>
        <v>6768.8122904872916</v>
      </c>
      <c r="V40" s="24">
        <f>SUM(V9:V39)</f>
        <v>0.99999999999999989</v>
      </c>
      <c r="W40" s="23">
        <f>SUM(W9:W39)</f>
        <v>192158909.02799878</v>
      </c>
      <c r="Y40" s="21" t="s">
        <v>17</v>
      </c>
      <c r="Z40" s="22"/>
      <c r="AA40" s="23">
        <f>SUM(AA9:AA39)</f>
        <v>7445.8218400596206</v>
      </c>
      <c r="AB40" s="24">
        <f>SUM(AB9:AB39)</f>
        <v>1.0000000000000002</v>
      </c>
      <c r="AC40" s="23">
        <f>SUM(AC9:AC39)</f>
        <v>134190708.3057971</v>
      </c>
      <c r="AE40" s="21" t="s">
        <v>17</v>
      </c>
      <c r="AF40" s="22"/>
      <c r="AG40" s="23">
        <f>SUM(AG9:AG39)</f>
        <v>2357.75</v>
      </c>
      <c r="AH40" s="24">
        <f>SUM(AH9:AH39)</f>
        <v>1</v>
      </c>
      <c r="AI40" s="23">
        <f>SUM(AI9:AI39)</f>
        <v>58687555.250765912</v>
      </c>
    </row>
    <row r="42" spans="1:35" x14ac:dyDescent="0.25">
      <c r="A42" t="s">
        <v>42</v>
      </c>
      <c r="G42" t="s">
        <v>42</v>
      </c>
      <c r="M42" t="s">
        <v>42</v>
      </c>
      <c r="S42" t="s">
        <v>42</v>
      </c>
      <c r="Y42" t="s">
        <v>42</v>
      </c>
      <c r="AE42" t="s">
        <v>42</v>
      </c>
    </row>
    <row r="43" spans="1:35" x14ac:dyDescent="0.25">
      <c r="A43" s="12" t="s">
        <v>21</v>
      </c>
      <c r="B43" s="12"/>
      <c r="C43" s="12" t="s">
        <v>43</v>
      </c>
      <c r="D43" s="12" t="s">
        <v>25</v>
      </c>
      <c r="E43" s="12" t="s">
        <v>28</v>
      </c>
      <c r="G43" s="12" t="s">
        <v>21</v>
      </c>
      <c r="H43" s="12"/>
      <c r="I43" s="12">
        <v>0.3</v>
      </c>
      <c r="J43" s="12" t="s">
        <v>25</v>
      </c>
      <c r="K43" s="12" t="s">
        <v>28</v>
      </c>
      <c r="M43" s="12" t="s">
        <v>21</v>
      </c>
      <c r="N43" s="12"/>
      <c r="O43" s="12">
        <v>0</v>
      </c>
      <c r="P43" s="12" t="s">
        <v>25</v>
      </c>
      <c r="Q43" s="12" t="s">
        <v>28</v>
      </c>
      <c r="S43" s="12" t="s">
        <v>21</v>
      </c>
      <c r="T43" s="12"/>
      <c r="U43" s="12">
        <v>0</v>
      </c>
      <c r="V43" s="12" t="s">
        <v>25</v>
      </c>
      <c r="W43" s="12" t="s">
        <v>28</v>
      </c>
      <c r="Y43" s="12" t="s">
        <v>21</v>
      </c>
      <c r="Z43" s="12"/>
      <c r="AA43" s="12">
        <v>0</v>
      </c>
      <c r="AB43" s="12" t="s">
        <v>25</v>
      </c>
      <c r="AC43" s="12" t="s">
        <v>28</v>
      </c>
      <c r="AE43" s="12" t="s">
        <v>21</v>
      </c>
      <c r="AF43" s="12"/>
      <c r="AG43" s="12">
        <v>0</v>
      </c>
      <c r="AH43" s="12" t="s">
        <v>25</v>
      </c>
      <c r="AI43" s="12" t="s">
        <v>28</v>
      </c>
    </row>
    <row r="44" spans="1:35" ht="15.75" x14ac:dyDescent="0.3">
      <c r="A44" s="13" t="s">
        <v>23</v>
      </c>
      <c r="B44" s="14">
        <v>365</v>
      </c>
      <c r="C44" s="15">
        <v>0</v>
      </c>
      <c r="D44" s="16">
        <f>C44/C$75</f>
        <v>0</v>
      </c>
      <c r="E44" s="15">
        <f>D44*E$5*D$2</f>
        <v>0</v>
      </c>
      <c r="G44" s="13" t="s">
        <v>23</v>
      </c>
      <c r="H44" s="14">
        <v>365</v>
      </c>
      <c r="I44" s="15">
        <v>0</v>
      </c>
      <c r="J44" s="16">
        <f>I44/I$75</f>
        <v>0</v>
      </c>
      <c r="K44" s="15">
        <f>J44*K$5*J$2</f>
        <v>0</v>
      </c>
      <c r="M44" s="13" t="s">
        <v>23</v>
      </c>
      <c r="N44" s="14">
        <v>365</v>
      </c>
      <c r="O44" s="15">
        <v>0</v>
      </c>
      <c r="P44" s="16">
        <f>O44/O$75</f>
        <v>0</v>
      </c>
      <c r="Q44" s="15">
        <f>P44*Q$5*P$2</f>
        <v>0</v>
      </c>
      <c r="S44" s="13" t="s">
        <v>23</v>
      </c>
      <c r="T44" s="14">
        <v>365</v>
      </c>
      <c r="U44" s="15">
        <v>0</v>
      </c>
      <c r="V44" s="16">
        <f>U44/U$75</f>
        <v>0</v>
      </c>
      <c r="W44" s="15">
        <f>V44*W$5*V$2</f>
        <v>0</v>
      </c>
      <c r="Y44" s="13" t="s">
        <v>23</v>
      </c>
      <c r="Z44" s="14">
        <v>365</v>
      </c>
      <c r="AA44" s="15">
        <v>0</v>
      </c>
      <c r="AB44" s="16">
        <f>AA44/AA$75</f>
        <v>0</v>
      </c>
      <c r="AC44" s="15">
        <f>AB44*AC$5*AB$2</f>
        <v>0</v>
      </c>
      <c r="AE44" s="13" t="s">
        <v>23</v>
      </c>
      <c r="AF44" s="14">
        <v>365</v>
      </c>
      <c r="AG44" s="15">
        <v>0</v>
      </c>
      <c r="AH44" s="16">
        <f>AG44/AG$75</f>
        <v>0</v>
      </c>
      <c r="AI44" s="15">
        <f>AH44*AI$5*AH$2</f>
        <v>0</v>
      </c>
    </row>
    <row r="45" spans="1:35" ht="15.75" x14ac:dyDescent="0.3">
      <c r="A45" s="17" t="s">
        <v>23</v>
      </c>
      <c r="B45" s="18">
        <v>1095</v>
      </c>
      <c r="C45" s="19">
        <v>0</v>
      </c>
      <c r="D45" s="20">
        <f t="shared" ref="D45:D74" si="12">C45/C$75</f>
        <v>0</v>
      </c>
      <c r="E45" s="19">
        <f t="shared" ref="E45:E74" si="13">D45*E$5*D$2</f>
        <v>0</v>
      </c>
      <c r="G45" s="17" t="s">
        <v>23</v>
      </c>
      <c r="H45" s="18">
        <v>1095</v>
      </c>
      <c r="I45" s="19">
        <v>0</v>
      </c>
      <c r="J45" s="20">
        <f t="shared" ref="J45:J74" si="14">I45/I$75</f>
        <v>0</v>
      </c>
      <c r="K45" s="19">
        <f t="shared" ref="K45:K74" si="15">J45*K$5*J$2</f>
        <v>0</v>
      </c>
      <c r="M45" s="17" t="s">
        <v>23</v>
      </c>
      <c r="N45" s="18">
        <v>1095</v>
      </c>
      <c r="O45" s="19">
        <v>0</v>
      </c>
      <c r="P45" s="20">
        <f t="shared" ref="P45:P74" si="16">O45/O$75</f>
        <v>0</v>
      </c>
      <c r="Q45" s="19">
        <f t="shared" ref="Q45:Q74" si="17">P45*Q$5*P$2</f>
        <v>0</v>
      </c>
      <c r="S45" s="17" t="s">
        <v>23</v>
      </c>
      <c r="T45" s="18">
        <v>1095</v>
      </c>
      <c r="U45" s="19">
        <v>0</v>
      </c>
      <c r="V45" s="20">
        <f t="shared" ref="V45:V74" si="18">U45/U$75</f>
        <v>0</v>
      </c>
      <c r="W45" s="19">
        <f t="shared" ref="W45:W74" si="19">V45*W$5*V$2</f>
        <v>0</v>
      </c>
      <c r="Y45" s="17" t="s">
        <v>23</v>
      </c>
      <c r="Z45" s="18">
        <v>1095</v>
      </c>
      <c r="AA45" s="19">
        <v>0</v>
      </c>
      <c r="AB45" s="20">
        <f t="shared" ref="AB45:AB74" si="20">AA45/AA$75</f>
        <v>0</v>
      </c>
      <c r="AC45" s="19">
        <f t="shared" ref="AC45:AC74" si="21">AB45*AC$5*AB$2</f>
        <v>0</v>
      </c>
      <c r="AE45" s="17" t="s">
        <v>23</v>
      </c>
      <c r="AF45" s="18">
        <v>1095</v>
      </c>
      <c r="AG45" s="19">
        <v>0</v>
      </c>
      <c r="AH45" s="20">
        <f t="shared" ref="AH45:AH74" si="22">AG45/AG$75</f>
        <v>0</v>
      </c>
      <c r="AI45" s="19">
        <f t="shared" ref="AI45:AI74" si="23">AH45*AI$5*AH$2</f>
        <v>0</v>
      </c>
    </row>
    <row r="46" spans="1:35" ht="15.75" x14ac:dyDescent="0.3">
      <c r="A46" s="13" t="s">
        <v>23</v>
      </c>
      <c r="B46" s="14">
        <v>3650</v>
      </c>
      <c r="C46" s="15">
        <v>0</v>
      </c>
      <c r="D46" s="16">
        <f t="shared" si="12"/>
        <v>0</v>
      </c>
      <c r="E46" s="15">
        <f t="shared" si="13"/>
        <v>0</v>
      </c>
      <c r="G46" s="13" t="s">
        <v>23</v>
      </c>
      <c r="H46" s="14">
        <v>3650</v>
      </c>
      <c r="I46" s="15">
        <v>0</v>
      </c>
      <c r="J46" s="16">
        <f t="shared" si="14"/>
        <v>0</v>
      </c>
      <c r="K46" s="15">
        <f t="shared" si="15"/>
        <v>0</v>
      </c>
      <c r="M46" s="13" t="s">
        <v>23</v>
      </c>
      <c r="N46" s="14">
        <v>3650</v>
      </c>
      <c r="O46" s="15">
        <v>0</v>
      </c>
      <c r="P46" s="16">
        <f t="shared" si="16"/>
        <v>0</v>
      </c>
      <c r="Q46" s="15">
        <f t="shared" si="17"/>
        <v>0</v>
      </c>
      <c r="S46" s="13" t="s">
        <v>23</v>
      </c>
      <c r="T46" s="14">
        <v>3650</v>
      </c>
      <c r="U46" s="15">
        <v>0</v>
      </c>
      <c r="V46" s="16">
        <f t="shared" si="18"/>
        <v>0</v>
      </c>
      <c r="W46" s="15">
        <f t="shared" si="19"/>
        <v>0</v>
      </c>
      <c r="Y46" s="13" t="s">
        <v>23</v>
      </c>
      <c r="Z46" s="14">
        <v>3650</v>
      </c>
      <c r="AA46" s="15">
        <v>0</v>
      </c>
      <c r="AB46" s="16">
        <f t="shared" si="20"/>
        <v>0</v>
      </c>
      <c r="AC46" s="15">
        <f t="shared" si="21"/>
        <v>0</v>
      </c>
      <c r="AE46" s="13" t="s">
        <v>23</v>
      </c>
      <c r="AF46" s="14">
        <v>3650</v>
      </c>
      <c r="AG46" s="15">
        <v>0</v>
      </c>
      <c r="AH46" s="16">
        <f t="shared" si="22"/>
        <v>0</v>
      </c>
      <c r="AI46" s="15">
        <f t="shared" si="23"/>
        <v>0</v>
      </c>
    </row>
    <row r="47" spans="1:35" ht="15.75" x14ac:dyDescent="0.3">
      <c r="A47" s="17" t="s">
        <v>23</v>
      </c>
      <c r="B47" s="18">
        <v>10950</v>
      </c>
      <c r="C47" s="19">
        <v>0</v>
      </c>
      <c r="D47" s="20">
        <f t="shared" si="12"/>
        <v>0</v>
      </c>
      <c r="E47" s="19">
        <f t="shared" si="13"/>
        <v>0</v>
      </c>
      <c r="G47" s="17" t="s">
        <v>23</v>
      </c>
      <c r="H47" s="18">
        <v>10950</v>
      </c>
      <c r="I47" s="19">
        <v>0</v>
      </c>
      <c r="J47" s="20">
        <f t="shared" si="14"/>
        <v>0</v>
      </c>
      <c r="K47" s="19">
        <f t="shared" si="15"/>
        <v>0</v>
      </c>
      <c r="M47" s="17" t="s">
        <v>23</v>
      </c>
      <c r="N47" s="18">
        <v>10950</v>
      </c>
      <c r="O47" s="19">
        <v>0</v>
      </c>
      <c r="P47" s="20">
        <f t="shared" si="16"/>
        <v>0</v>
      </c>
      <c r="Q47" s="19">
        <f t="shared" si="17"/>
        <v>0</v>
      </c>
      <c r="S47" s="17" t="s">
        <v>23</v>
      </c>
      <c r="T47" s="18">
        <v>10950</v>
      </c>
      <c r="U47" s="19">
        <v>0</v>
      </c>
      <c r="V47" s="20">
        <f t="shared" si="18"/>
        <v>0</v>
      </c>
      <c r="W47" s="19">
        <f t="shared" si="19"/>
        <v>0</v>
      </c>
      <c r="Y47" s="17" t="s">
        <v>23</v>
      </c>
      <c r="Z47" s="18">
        <v>10950</v>
      </c>
      <c r="AA47" s="19">
        <v>0</v>
      </c>
      <c r="AB47" s="20">
        <f t="shared" si="20"/>
        <v>0</v>
      </c>
      <c r="AC47" s="19">
        <f t="shared" si="21"/>
        <v>0</v>
      </c>
      <c r="AE47" s="17" t="s">
        <v>23</v>
      </c>
      <c r="AF47" s="18">
        <v>10950</v>
      </c>
      <c r="AG47" s="19">
        <v>0</v>
      </c>
      <c r="AH47" s="20">
        <f t="shared" si="22"/>
        <v>0</v>
      </c>
      <c r="AI47" s="19">
        <f t="shared" si="23"/>
        <v>0</v>
      </c>
    </row>
    <row r="48" spans="1:35" ht="15.75" x14ac:dyDescent="0.3">
      <c r="A48" s="13" t="s">
        <v>23</v>
      </c>
      <c r="B48" s="14">
        <v>36500</v>
      </c>
      <c r="C48" s="15">
        <v>0</v>
      </c>
      <c r="D48" s="16">
        <f t="shared" si="12"/>
        <v>0</v>
      </c>
      <c r="E48" s="15">
        <f t="shared" si="13"/>
        <v>0</v>
      </c>
      <c r="G48" s="13" t="s">
        <v>23</v>
      </c>
      <c r="H48" s="14">
        <v>36500</v>
      </c>
      <c r="I48" s="15">
        <v>0</v>
      </c>
      <c r="J48" s="16">
        <f t="shared" si="14"/>
        <v>0</v>
      </c>
      <c r="K48" s="15">
        <f t="shared" si="15"/>
        <v>0</v>
      </c>
      <c r="M48" s="13" t="s">
        <v>23</v>
      </c>
      <c r="N48" s="14">
        <v>36500</v>
      </c>
      <c r="O48" s="15">
        <v>0</v>
      </c>
      <c r="P48" s="16">
        <f t="shared" si="16"/>
        <v>0</v>
      </c>
      <c r="Q48" s="15">
        <f t="shared" si="17"/>
        <v>0</v>
      </c>
      <c r="S48" s="13" t="s">
        <v>23</v>
      </c>
      <c r="T48" s="14">
        <v>36500</v>
      </c>
      <c r="U48" s="15">
        <v>0</v>
      </c>
      <c r="V48" s="16">
        <f t="shared" si="18"/>
        <v>0</v>
      </c>
      <c r="W48" s="15">
        <f t="shared" si="19"/>
        <v>0</v>
      </c>
      <c r="Y48" s="13" t="s">
        <v>23</v>
      </c>
      <c r="Z48" s="14">
        <v>36500</v>
      </c>
      <c r="AA48" s="15">
        <v>0</v>
      </c>
      <c r="AB48" s="16">
        <f t="shared" si="20"/>
        <v>0</v>
      </c>
      <c r="AC48" s="15">
        <f t="shared" si="21"/>
        <v>0</v>
      </c>
      <c r="AE48" s="13" t="s">
        <v>23</v>
      </c>
      <c r="AF48" s="14">
        <v>36500</v>
      </c>
      <c r="AG48" s="15">
        <v>0</v>
      </c>
      <c r="AH48" s="16">
        <f t="shared" si="22"/>
        <v>0</v>
      </c>
      <c r="AI48" s="15">
        <f t="shared" si="23"/>
        <v>0</v>
      </c>
    </row>
    <row r="49" spans="1:35" ht="15.75" x14ac:dyDescent="0.3">
      <c r="A49" s="17" t="s">
        <v>23</v>
      </c>
      <c r="B49" s="18">
        <v>109500</v>
      </c>
      <c r="C49" s="19">
        <v>3870555.3530596048</v>
      </c>
      <c r="D49" s="20">
        <f t="shared" si="12"/>
        <v>0.18865485175570465</v>
      </c>
      <c r="E49" s="19">
        <f t="shared" si="13"/>
        <v>117845364.52776669</v>
      </c>
      <c r="G49" s="17" t="s">
        <v>23</v>
      </c>
      <c r="H49" s="18">
        <v>109500</v>
      </c>
      <c r="I49" s="19">
        <v>51251.559405110449</v>
      </c>
      <c r="J49" s="20">
        <f t="shared" si="14"/>
        <v>4.4605192406452422E-2</v>
      </c>
      <c r="K49" s="19">
        <f t="shared" si="15"/>
        <v>1564334.8795321637</v>
      </c>
      <c r="M49" s="17" t="s">
        <v>23</v>
      </c>
      <c r="N49" s="18">
        <v>109500</v>
      </c>
      <c r="O49" s="19">
        <v>128866.76085092491</v>
      </c>
      <c r="P49" s="20">
        <f t="shared" si="16"/>
        <v>2.5971973698318277E-2</v>
      </c>
      <c r="Q49" s="19">
        <f t="shared" si="17"/>
        <v>1386038.297009981</v>
      </c>
      <c r="S49" s="17" t="s">
        <v>23</v>
      </c>
      <c r="T49" s="18">
        <v>109500</v>
      </c>
      <c r="U49" s="19">
        <v>340522.45252476481</v>
      </c>
      <c r="V49" s="20">
        <f t="shared" si="18"/>
        <v>0.13594939201180922</v>
      </c>
      <c r="W49" s="19">
        <f t="shared" si="19"/>
        <v>15567340.824784793</v>
      </c>
      <c r="Y49" s="17" t="s">
        <v>23</v>
      </c>
      <c r="Z49" s="18">
        <v>109500</v>
      </c>
      <c r="AA49" s="19">
        <v>400479.77105511999</v>
      </c>
      <c r="AB49" s="20">
        <f t="shared" si="20"/>
        <v>0.1429939614423513</v>
      </c>
      <c r="AC49" s="19">
        <f t="shared" si="21"/>
        <v>11434489.572931731</v>
      </c>
      <c r="AE49" s="17" t="s">
        <v>23</v>
      </c>
      <c r="AF49" s="18">
        <v>109500</v>
      </c>
      <c r="AG49" s="19">
        <v>98616.190295122971</v>
      </c>
      <c r="AH49" s="20">
        <f t="shared" si="22"/>
        <v>4.0773394182425052E-2</v>
      </c>
      <c r="AI49" s="19">
        <f t="shared" si="23"/>
        <v>1425934.3267821919</v>
      </c>
    </row>
    <row r="50" spans="1:35" ht="15.75" x14ac:dyDescent="0.3">
      <c r="A50" s="13" t="s">
        <v>23</v>
      </c>
      <c r="B50" s="14">
        <v>365000</v>
      </c>
      <c r="C50" s="15">
        <v>2814695.1260723211</v>
      </c>
      <c r="D50" s="16">
        <f t="shared" si="12"/>
        <v>0.13719113752679638</v>
      </c>
      <c r="E50" s="15">
        <f t="shared" si="13"/>
        <v>85697979.465483919</v>
      </c>
      <c r="G50" s="13" t="s">
        <v>23</v>
      </c>
      <c r="H50" s="14">
        <v>365000</v>
      </c>
      <c r="I50" s="15">
        <v>42045.877247093493</v>
      </c>
      <c r="J50" s="16">
        <f t="shared" si="14"/>
        <v>3.6593314745417813E-2</v>
      </c>
      <c r="K50" s="15">
        <f t="shared" si="15"/>
        <v>1283352.8009998</v>
      </c>
      <c r="M50" s="13" t="s">
        <v>23</v>
      </c>
      <c r="N50" s="14">
        <v>365000</v>
      </c>
      <c r="O50" s="15">
        <v>80367.966963434883</v>
      </c>
      <c r="P50" s="16">
        <f t="shared" si="16"/>
        <v>1.6197464034781485E-2</v>
      </c>
      <c r="Q50" s="15">
        <f t="shared" si="17"/>
        <v>864405.05936992518</v>
      </c>
      <c r="S50" s="13" t="s">
        <v>23</v>
      </c>
      <c r="T50" s="14">
        <v>365000</v>
      </c>
      <c r="U50" s="15">
        <v>217810.31646647022</v>
      </c>
      <c r="V50" s="16">
        <f t="shared" si="18"/>
        <v>8.6958084196703256E-2</v>
      </c>
      <c r="W50" s="15">
        <f t="shared" si="19"/>
        <v>9957426.908116091</v>
      </c>
      <c r="Y50" s="13" t="s">
        <v>23</v>
      </c>
      <c r="Z50" s="14">
        <v>365000</v>
      </c>
      <c r="AA50" s="15">
        <v>277338.39259542781</v>
      </c>
      <c r="AB50" s="16">
        <f t="shared" si="20"/>
        <v>9.9025514604122178E-2</v>
      </c>
      <c r="AC50" s="15">
        <f t="shared" si="21"/>
        <v>7918559.6564616365</v>
      </c>
      <c r="AE50" s="13" t="s">
        <v>23</v>
      </c>
      <c r="AF50" s="14">
        <v>365000</v>
      </c>
      <c r="AG50" s="15">
        <v>60209.653567761277</v>
      </c>
      <c r="AH50" s="16">
        <f t="shared" si="22"/>
        <v>2.4894005042770288E-2</v>
      </c>
      <c r="AI50" s="15">
        <f t="shared" si="23"/>
        <v>870597.53138912935</v>
      </c>
    </row>
    <row r="51" spans="1:35" ht="15.75" x14ac:dyDescent="0.3">
      <c r="A51" s="17" t="s">
        <v>23</v>
      </c>
      <c r="B51" s="18">
        <v>1095000</v>
      </c>
      <c r="C51" s="19">
        <v>1269097.6000246622</v>
      </c>
      <c r="D51" s="20">
        <f t="shared" si="12"/>
        <v>6.185712326964006E-2</v>
      </c>
      <c r="E51" s="19">
        <f t="shared" si="13"/>
        <v>38639744.340046138</v>
      </c>
      <c r="G51" s="17" t="s">
        <v>23</v>
      </c>
      <c r="H51" s="18">
        <v>1095000</v>
      </c>
      <c r="I51" s="19">
        <v>16241.0637706092</v>
      </c>
      <c r="J51" s="20">
        <f t="shared" si="14"/>
        <v>1.4134902094340008E-2</v>
      </c>
      <c r="K51" s="19">
        <f t="shared" si="15"/>
        <v>495720.77087934961</v>
      </c>
      <c r="M51" s="17" t="s">
        <v>23</v>
      </c>
      <c r="N51" s="18">
        <v>1095000</v>
      </c>
      <c r="O51" s="19">
        <v>21418.553808951168</v>
      </c>
      <c r="P51" s="20">
        <f t="shared" si="16"/>
        <v>4.3167230440874539E-3</v>
      </c>
      <c r="Q51" s="19">
        <f t="shared" si="17"/>
        <v>230369.22515742935</v>
      </c>
      <c r="S51" s="17" t="s">
        <v>23</v>
      </c>
      <c r="T51" s="18">
        <v>1095000</v>
      </c>
      <c r="U51" s="19">
        <v>50589.208232604964</v>
      </c>
      <c r="V51" s="20">
        <f t="shared" si="18"/>
        <v>2.0197117842269977E-2</v>
      </c>
      <c r="W51" s="19">
        <f t="shared" si="19"/>
        <v>2312738.6777989203</v>
      </c>
      <c r="Y51" s="17" t="s">
        <v>23</v>
      </c>
      <c r="Z51" s="18">
        <v>1095000</v>
      </c>
      <c r="AA51" s="19">
        <v>97406.771647759844</v>
      </c>
      <c r="AB51" s="20">
        <f t="shared" si="20"/>
        <v>3.4779734598146858E-2</v>
      </c>
      <c r="AC51" s="19">
        <f t="shared" si="21"/>
        <v>2781155.9914869079</v>
      </c>
      <c r="AE51" s="17" t="s">
        <v>23</v>
      </c>
      <c r="AF51" s="18">
        <v>1095000</v>
      </c>
      <c r="AG51" s="19">
        <v>9171.4191761350939</v>
      </c>
      <c r="AH51" s="20">
        <f t="shared" si="22"/>
        <v>3.7919725773395826E-3</v>
      </c>
      <c r="AI51" s="19">
        <f t="shared" si="23"/>
        <v>132613.53322838957</v>
      </c>
    </row>
    <row r="52" spans="1:35" ht="15.75" x14ac:dyDescent="0.3">
      <c r="A52" s="13" t="s">
        <v>23</v>
      </c>
      <c r="B52" s="14">
        <v>3650000</v>
      </c>
      <c r="C52" s="15">
        <v>486997.07981781306</v>
      </c>
      <c r="D52" s="16">
        <f t="shared" si="12"/>
        <v>2.3736738921939341E-2</v>
      </c>
      <c r="E52" s="15">
        <f t="shared" si="13"/>
        <v>14827419.623316335</v>
      </c>
      <c r="G52" s="13" t="s">
        <v>23</v>
      </c>
      <c r="H52" s="14">
        <v>3650000</v>
      </c>
      <c r="I52" s="15">
        <v>17464.619185678399</v>
      </c>
      <c r="J52" s="16">
        <f t="shared" si="14"/>
        <v>1.5199785296775334E-2</v>
      </c>
      <c r="K52" s="15">
        <f t="shared" si="15"/>
        <v>533066.95965975081</v>
      </c>
      <c r="M52" s="13" t="s">
        <v>23</v>
      </c>
      <c r="N52" s="14">
        <v>3650000</v>
      </c>
      <c r="O52" s="15">
        <v>27723.083165216427</v>
      </c>
      <c r="P52" s="16">
        <f t="shared" si="16"/>
        <v>5.5873460467918907E-3</v>
      </c>
      <c r="Q52" s="15">
        <f t="shared" si="17"/>
        <v>298178.17041768896</v>
      </c>
      <c r="S52" s="13" t="s">
        <v>23</v>
      </c>
      <c r="T52" s="14">
        <v>3650000</v>
      </c>
      <c r="U52" s="15">
        <v>23560.179166209145</v>
      </c>
      <c r="V52" s="16">
        <f t="shared" si="18"/>
        <v>9.4061111377156167E-3</v>
      </c>
      <c r="W52" s="15">
        <f t="shared" si="19"/>
        <v>1077078.284424426</v>
      </c>
      <c r="Y52" s="13" t="s">
        <v>23</v>
      </c>
      <c r="Z52" s="14">
        <v>3650000</v>
      </c>
      <c r="AA52" s="15">
        <v>2493.3500425776124</v>
      </c>
      <c r="AB52" s="16">
        <f t="shared" si="20"/>
        <v>8.9026718855559012E-4</v>
      </c>
      <c r="AC52" s="15">
        <f t="shared" si="21"/>
        <v>71190.075314936694</v>
      </c>
      <c r="AE52" s="13" t="s">
        <v>23</v>
      </c>
      <c r="AF52" s="14">
        <v>3650000</v>
      </c>
      <c r="AG52" s="15">
        <v>0</v>
      </c>
      <c r="AH52" s="16">
        <f t="shared" si="22"/>
        <v>0</v>
      </c>
      <c r="AI52" s="15">
        <f t="shared" si="23"/>
        <v>0</v>
      </c>
    </row>
    <row r="53" spans="1:35" ht="15.75" x14ac:dyDescent="0.3">
      <c r="A53" s="17" t="s">
        <v>23</v>
      </c>
      <c r="B53" s="18">
        <v>10950000</v>
      </c>
      <c r="C53" s="19">
        <v>188954.82883859382</v>
      </c>
      <c r="D53" s="20">
        <f t="shared" si="12"/>
        <v>9.2098528431820391E-3</v>
      </c>
      <c r="E53" s="19">
        <f t="shared" si="13"/>
        <v>5753037.6528949076</v>
      </c>
      <c r="G53" s="17" t="s">
        <v>23</v>
      </c>
      <c r="H53" s="18">
        <v>10950000</v>
      </c>
      <c r="I53" s="19">
        <v>42629.885741263963</v>
      </c>
      <c r="J53" s="20">
        <f t="shared" si="14"/>
        <v>3.7101588279956917E-2</v>
      </c>
      <c r="K53" s="19">
        <f t="shared" si="15"/>
        <v>1301178.304613312</v>
      </c>
      <c r="M53" s="17" t="s">
        <v>23</v>
      </c>
      <c r="N53" s="18">
        <v>10950000</v>
      </c>
      <c r="O53" s="19">
        <v>0</v>
      </c>
      <c r="P53" s="20">
        <f t="shared" si="16"/>
        <v>0</v>
      </c>
      <c r="Q53" s="19">
        <f t="shared" si="17"/>
        <v>0</v>
      </c>
      <c r="S53" s="17" t="s">
        <v>23</v>
      </c>
      <c r="T53" s="18">
        <v>10950000</v>
      </c>
      <c r="U53" s="19">
        <v>0</v>
      </c>
      <c r="V53" s="20">
        <f t="shared" si="18"/>
        <v>0</v>
      </c>
      <c r="W53" s="19">
        <f t="shared" si="19"/>
        <v>0</v>
      </c>
      <c r="Y53" s="17" t="s">
        <v>23</v>
      </c>
      <c r="Z53" s="18">
        <v>10950000</v>
      </c>
      <c r="AA53" s="19">
        <v>0</v>
      </c>
      <c r="AB53" s="20">
        <f t="shared" si="20"/>
        <v>0</v>
      </c>
      <c r="AC53" s="19">
        <f t="shared" si="21"/>
        <v>0</v>
      </c>
      <c r="AE53" s="17" t="s">
        <v>23</v>
      </c>
      <c r="AF53" s="18">
        <v>10950000</v>
      </c>
      <c r="AG53" s="19">
        <v>0</v>
      </c>
      <c r="AH53" s="20">
        <f t="shared" si="22"/>
        <v>0</v>
      </c>
      <c r="AI53" s="19">
        <f t="shared" si="23"/>
        <v>0</v>
      </c>
    </row>
    <row r="54" spans="1:35" ht="15.75" x14ac:dyDescent="0.3">
      <c r="A54" s="13" t="s">
        <v>24</v>
      </c>
      <c r="B54" s="14">
        <v>0</v>
      </c>
      <c r="C54" s="15">
        <v>2507183.978127752</v>
      </c>
      <c r="D54" s="16">
        <f t="shared" si="12"/>
        <v>0.12220272766389371</v>
      </c>
      <c r="E54" s="15">
        <f t="shared" si="13"/>
        <v>76335301.498035744</v>
      </c>
      <c r="G54" s="13" t="s">
        <v>24</v>
      </c>
      <c r="H54" s="14">
        <v>0</v>
      </c>
      <c r="I54" s="15">
        <v>81266.328901173212</v>
      </c>
      <c r="J54" s="16">
        <f t="shared" si="14"/>
        <v>7.0727608659677713E-2</v>
      </c>
      <c r="K54" s="15">
        <f t="shared" si="15"/>
        <v>2480466.0444919402</v>
      </c>
      <c r="M54" s="13" t="s">
        <v>24</v>
      </c>
      <c r="N54" s="14">
        <v>0</v>
      </c>
      <c r="O54" s="15">
        <v>219381.19706008182</v>
      </c>
      <c r="P54" s="16">
        <f t="shared" si="16"/>
        <v>4.4214370271487502E-2</v>
      </c>
      <c r="Q54" s="15">
        <f t="shared" si="17"/>
        <v>2359574.6394287092</v>
      </c>
      <c r="S54" s="13" t="s">
        <v>24</v>
      </c>
      <c r="T54" s="14">
        <v>0</v>
      </c>
      <c r="U54" s="15">
        <v>464616.37936099619</v>
      </c>
      <c r="V54" s="16">
        <f t="shared" si="18"/>
        <v>0.1854923627635445</v>
      </c>
      <c r="W54" s="15">
        <f t="shared" si="19"/>
        <v>21240424.755146269</v>
      </c>
      <c r="Y54" s="13" t="s">
        <v>24</v>
      </c>
      <c r="Z54" s="14">
        <v>0</v>
      </c>
      <c r="AA54" s="15">
        <v>394127.16153286718</v>
      </c>
      <c r="AB54" s="16">
        <f t="shared" si="20"/>
        <v>0.14072572003108086</v>
      </c>
      <c r="AC54" s="15">
        <f t="shared" si="21"/>
        <v>11253110.006239187</v>
      </c>
      <c r="AE54" s="13" t="s">
        <v>24</v>
      </c>
      <c r="AF54" s="14">
        <v>0</v>
      </c>
      <c r="AG54" s="15">
        <v>126153.27842506357</v>
      </c>
      <c r="AH54" s="16">
        <f t="shared" si="22"/>
        <v>5.2158751349419295E-2</v>
      </c>
      <c r="AI54" s="15">
        <f t="shared" si="23"/>
        <v>1824105.0440508211</v>
      </c>
    </row>
    <row r="55" spans="1:35" x14ac:dyDescent="0.25">
      <c r="A55" s="17">
        <v>303</v>
      </c>
      <c r="B55" s="18">
        <v>0</v>
      </c>
      <c r="C55" s="19">
        <v>23209.897077048568</v>
      </c>
      <c r="D55" s="20">
        <f t="shared" si="12"/>
        <v>1.1312742727925356E-3</v>
      </c>
      <c r="E55" s="19">
        <f t="shared" si="13"/>
        <v>706663.1354424695</v>
      </c>
      <c r="G55" s="17">
        <v>303</v>
      </c>
      <c r="H55" s="18">
        <v>0</v>
      </c>
      <c r="I55" s="19">
        <v>0</v>
      </c>
      <c r="J55" s="20">
        <f t="shared" si="14"/>
        <v>0</v>
      </c>
      <c r="K55" s="19">
        <f t="shared" si="15"/>
        <v>0</v>
      </c>
      <c r="M55" s="17">
        <v>303</v>
      </c>
      <c r="N55" s="18">
        <v>0</v>
      </c>
      <c r="O55" s="19">
        <v>6361.3256272118369</v>
      </c>
      <c r="P55" s="20">
        <f t="shared" si="16"/>
        <v>1.2820697966290043E-3</v>
      </c>
      <c r="Q55" s="19">
        <f t="shared" si="17"/>
        <v>68419.822775450491</v>
      </c>
      <c r="S55" s="17">
        <v>303</v>
      </c>
      <c r="T55" s="18">
        <v>0</v>
      </c>
      <c r="U55" s="19">
        <v>9758.545517441853</v>
      </c>
      <c r="V55" s="20">
        <f t="shared" si="18"/>
        <v>3.8959790174755153E-3</v>
      </c>
      <c r="W55" s="19">
        <f t="shared" si="19"/>
        <v>446122.136434293</v>
      </c>
      <c r="Y55" s="17">
        <v>303</v>
      </c>
      <c r="Z55" s="18">
        <v>0</v>
      </c>
      <c r="AA55" s="19">
        <v>6640.3440599101432</v>
      </c>
      <c r="AB55" s="20">
        <f t="shared" si="20"/>
        <v>2.370978938499366E-3</v>
      </c>
      <c r="AC55" s="19">
        <f t="shared" si="21"/>
        <v>189594.95685306715</v>
      </c>
      <c r="AE55" s="17">
        <v>303</v>
      </c>
      <c r="AF55" s="18">
        <v>0</v>
      </c>
      <c r="AG55" s="19">
        <v>4157.731289363307</v>
      </c>
      <c r="AH55" s="20">
        <f t="shared" si="22"/>
        <v>1.7190363596330924E-3</v>
      </c>
      <c r="AI55" s="19">
        <f t="shared" si="23"/>
        <v>60118.442512301357</v>
      </c>
    </row>
    <row r="56" spans="1:35" x14ac:dyDescent="0.25">
      <c r="A56" s="13">
        <v>304</v>
      </c>
      <c r="B56" s="14">
        <v>0</v>
      </c>
      <c r="C56" s="15">
        <v>112164.23419646792</v>
      </c>
      <c r="D56" s="16">
        <f t="shared" si="12"/>
        <v>5.4670002220482215E-3</v>
      </c>
      <c r="E56" s="15">
        <f t="shared" si="13"/>
        <v>3415022.8740203739</v>
      </c>
      <c r="G56" s="13">
        <v>304</v>
      </c>
      <c r="H56" s="14">
        <v>0</v>
      </c>
      <c r="I56" s="15">
        <v>0</v>
      </c>
      <c r="J56" s="16">
        <f t="shared" si="14"/>
        <v>0</v>
      </c>
      <c r="K56" s="15">
        <f t="shared" si="15"/>
        <v>0</v>
      </c>
      <c r="M56" s="13">
        <v>304</v>
      </c>
      <c r="N56" s="14">
        <v>0</v>
      </c>
      <c r="O56" s="15">
        <v>12886.135103623472</v>
      </c>
      <c r="P56" s="16">
        <f t="shared" si="16"/>
        <v>2.5970883397266873E-3</v>
      </c>
      <c r="Q56" s="15">
        <f t="shared" si="17"/>
        <v>138598.01112505901</v>
      </c>
      <c r="S56" s="13">
        <v>304</v>
      </c>
      <c r="T56" s="14">
        <v>0</v>
      </c>
      <c r="U56" s="15">
        <v>51249.465157419327</v>
      </c>
      <c r="V56" s="16">
        <f t="shared" si="18"/>
        <v>2.0460717281409958E-2</v>
      </c>
      <c r="W56" s="15">
        <f t="shared" si="19"/>
        <v>2342923.0151437884</v>
      </c>
      <c r="Y56" s="13">
        <v>304</v>
      </c>
      <c r="Z56" s="14">
        <v>0</v>
      </c>
      <c r="AA56" s="15">
        <v>33705.837792496801</v>
      </c>
      <c r="AB56" s="16">
        <f t="shared" si="20"/>
        <v>1.2034893190695197E-2</v>
      </c>
      <c r="AC56" s="15">
        <f t="shared" si="21"/>
        <v>962368.33578340011</v>
      </c>
      <c r="AE56" s="13">
        <v>304</v>
      </c>
      <c r="AF56" s="14">
        <v>0</v>
      </c>
      <c r="AG56" s="15">
        <v>0</v>
      </c>
      <c r="AH56" s="16">
        <f t="shared" si="22"/>
        <v>0</v>
      </c>
      <c r="AI56" s="15">
        <f t="shared" si="23"/>
        <v>0</v>
      </c>
    </row>
    <row r="57" spans="1:35" x14ac:dyDescent="0.25">
      <c r="A57" s="17">
        <v>305</v>
      </c>
      <c r="B57" s="18">
        <v>0</v>
      </c>
      <c r="C57" s="19">
        <v>222805.77635337779</v>
      </c>
      <c r="D57" s="20">
        <f t="shared" si="12"/>
        <v>1.0859782866826727E-2</v>
      </c>
      <c r="E57" s="19">
        <f t="shared" si="13"/>
        <v>6783684.9077744009</v>
      </c>
      <c r="G57" s="17">
        <v>305</v>
      </c>
      <c r="H57" s="18">
        <v>0</v>
      </c>
      <c r="I57" s="19">
        <v>0</v>
      </c>
      <c r="J57" s="20">
        <f t="shared" si="14"/>
        <v>0</v>
      </c>
      <c r="K57" s="19">
        <f t="shared" si="15"/>
        <v>0</v>
      </c>
      <c r="M57" s="17">
        <v>305</v>
      </c>
      <c r="N57" s="18">
        <v>0</v>
      </c>
      <c r="O57" s="19">
        <v>7173.3119969692707</v>
      </c>
      <c r="P57" s="20">
        <f t="shared" si="16"/>
        <v>1.4457185800661001E-3</v>
      </c>
      <c r="Q57" s="19">
        <f t="shared" si="17"/>
        <v>77153.216846213574</v>
      </c>
      <c r="S57" s="17">
        <v>305</v>
      </c>
      <c r="T57" s="18">
        <v>0</v>
      </c>
      <c r="U57" s="19">
        <v>85377.086509395042</v>
      </c>
      <c r="V57" s="20">
        <f t="shared" si="18"/>
        <v>3.4085749461256941E-2</v>
      </c>
      <c r="W57" s="19">
        <f t="shared" si="19"/>
        <v>3903102.9950139006</v>
      </c>
      <c r="Y57" s="17">
        <v>305</v>
      </c>
      <c r="Z57" s="18">
        <v>0</v>
      </c>
      <c r="AA57" s="19">
        <v>15307.476862924086</v>
      </c>
      <c r="AB57" s="20">
        <f t="shared" si="20"/>
        <v>5.4656362556084904E-3</v>
      </c>
      <c r="AC57" s="19">
        <f t="shared" si="21"/>
        <v>437058.74110906967</v>
      </c>
      <c r="AE57" s="17">
        <v>305</v>
      </c>
      <c r="AF57" s="18">
        <v>0</v>
      </c>
      <c r="AG57" s="19">
        <v>5319.4186224624145</v>
      </c>
      <c r="AH57" s="20">
        <f t="shared" si="22"/>
        <v>2.1993422344334748E-3</v>
      </c>
      <c r="AI57" s="19">
        <f t="shared" si="23"/>
        <v>76915.784209408026</v>
      </c>
    </row>
    <row r="58" spans="1:35" x14ac:dyDescent="0.25">
      <c r="A58" s="13">
        <v>406</v>
      </c>
      <c r="B58" s="14">
        <v>0</v>
      </c>
      <c r="C58" s="15">
        <v>975744</v>
      </c>
      <c r="D58" s="16">
        <f t="shared" si="12"/>
        <v>4.7558766864296935E-2</v>
      </c>
      <c r="E58" s="15">
        <f t="shared" si="13"/>
        <v>29708115.98777061</v>
      </c>
      <c r="G58" s="13">
        <v>406</v>
      </c>
      <c r="H58" s="14">
        <v>0</v>
      </c>
      <c r="I58" s="15">
        <v>0</v>
      </c>
      <c r="J58" s="16">
        <f t="shared" si="14"/>
        <v>0</v>
      </c>
      <c r="K58" s="15">
        <f t="shared" si="15"/>
        <v>0</v>
      </c>
      <c r="M58" s="13">
        <v>406</v>
      </c>
      <c r="N58" s="14">
        <v>0</v>
      </c>
      <c r="O58" s="15">
        <v>100800</v>
      </c>
      <c r="P58" s="16">
        <f t="shared" si="16"/>
        <v>2.0315362406128891E-2</v>
      </c>
      <c r="Q58" s="15">
        <f t="shared" si="17"/>
        <v>1084163.669638813</v>
      </c>
      <c r="S58" s="13">
        <v>406</v>
      </c>
      <c r="T58" s="14">
        <v>0</v>
      </c>
      <c r="U58" s="15">
        <v>428832</v>
      </c>
      <c r="V58" s="16">
        <f t="shared" si="18"/>
        <v>0.17120589036920639</v>
      </c>
      <c r="W58" s="15">
        <f t="shared" si="19"/>
        <v>19604504.346416362</v>
      </c>
      <c r="Y58" s="13">
        <v>406</v>
      </c>
      <c r="Z58" s="14">
        <v>0</v>
      </c>
      <c r="AA58" s="15">
        <v>161330</v>
      </c>
      <c r="AB58" s="16">
        <f t="shared" si="20"/>
        <v>5.7603947731780458E-2</v>
      </c>
      <c r="AC58" s="15">
        <f t="shared" si="21"/>
        <v>4606290.594755603</v>
      </c>
      <c r="AE58" s="13">
        <v>406</v>
      </c>
      <c r="AF58" s="14">
        <v>0</v>
      </c>
      <c r="AG58" s="15">
        <v>57720</v>
      </c>
      <c r="AH58" s="16">
        <f t="shared" si="22"/>
        <v>2.3864644387159645E-2</v>
      </c>
      <c r="AI58" s="15">
        <f t="shared" si="23"/>
        <v>834598.54913842143</v>
      </c>
    </row>
    <row r="59" spans="1:35" x14ac:dyDescent="0.25">
      <c r="A59" s="17">
        <v>407</v>
      </c>
      <c r="B59" s="18">
        <v>0</v>
      </c>
      <c r="C59" s="19">
        <v>1740432</v>
      </c>
      <c r="D59" s="20">
        <f t="shared" si="12"/>
        <v>8.4830447054926345E-2</v>
      </c>
      <c r="E59" s="19">
        <f t="shared" si="13"/>
        <v>52990288.154298238</v>
      </c>
      <c r="G59" s="17">
        <v>407</v>
      </c>
      <c r="H59" s="18">
        <v>0</v>
      </c>
      <c r="I59" s="19">
        <v>680400</v>
      </c>
      <c r="J59" s="20">
        <f t="shared" si="14"/>
        <v>0.59216486806690216</v>
      </c>
      <c r="K59" s="19">
        <f t="shared" si="15"/>
        <v>20767630.573354851</v>
      </c>
      <c r="M59" s="17">
        <v>407</v>
      </c>
      <c r="N59" s="18">
        <v>0</v>
      </c>
      <c r="O59" s="19">
        <v>600000</v>
      </c>
      <c r="P59" s="20">
        <f t="shared" si="16"/>
        <v>0.12092477622695769</v>
      </c>
      <c r="Q59" s="19">
        <f t="shared" si="17"/>
        <v>6453355.1764215063</v>
      </c>
      <c r="S59" s="17">
        <v>407</v>
      </c>
      <c r="T59" s="18">
        <v>0</v>
      </c>
      <c r="U59" s="19">
        <v>38784</v>
      </c>
      <c r="V59" s="20">
        <f t="shared" si="18"/>
        <v>1.5484033962202682E-2</v>
      </c>
      <c r="W59" s="19">
        <f t="shared" si="19"/>
        <v>1773051.2101974951</v>
      </c>
      <c r="Y59" s="17">
        <v>407</v>
      </c>
      <c r="Z59" s="18">
        <v>0</v>
      </c>
      <c r="AA59" s="19">
        <v>65400</v>
      </c>
      <c r="AB59" s="20">
        <f t="shared" si="20"/>
        <v>2.3351504256235306E-2</v>
      </c>
      <c r="AC59" s="19">
        <f t="shared" si="21"/>
        <v>1867299.3547202407</v>
      </c>
      <c r="AE59" s="17">
        <v>407</v>
      </c>
      <c r="AF59" s="18">
        <v>0</v>
      </c>
      <c r="AG59" s="19">
        <v>278435</v>
      </c>
      <c r="AH59" s="20">
        <f t="shared" si="22"/>
        <v>0.11512044802388767</v>
      </c>
      <c r="AI59" s="19">
        <f t="shared" si="23"/>
        <v>4026012.5957961949</v>
      </c>
    </row>
    <row r="60" spans="1:35" x14ac:dyDescent="0.25">
      <c r="A60" s="13">
        <v>408</v>
      </c>
      <c r="B60" s="14">
        <v>0</v>
      </c>
      <c r="C60" s="15">
        <v>1280400</v>
      </c>
      <c r="D60" s="16">
        <f t="shared" si="12"/>
        <v>6.2408013877662379E-2</v>
      </c>
      <c r="E60" s="15">
        <f t="shared" si="13"/>
        <v>38983864.323779076</v>
      </c>
      <c r="G60" s="13">
        <v>408</v>
      </c>
      <c r="H60" s="14">
        <v>0</v>
      </c>
      <c r="I60" s="15">
        <v>0</v>
      </c>
      <c r="J60" s="16">
        <f t="shared" si="14"/>
        <v>0</v>
      </c>
      <c r="K60" s="15">
        <f t="shared" si="15"/>
        <v>0</v>
      </c>
      <c r="M60" s="13">
        <v>408</v>
      </c>
      <c r="N60" s="14">
        <v>0</v>
      </c>
      <c r="O60" s="15">
        <v>180000</v>
      </c>
      <c r="P60" s="16">
        <f t="shared" si="16"/>
        <v>3.6277432868087302E-2</v>
      </c>
      <c r="Q60" s="15">
        <f t="shared" si="17"/>
        <v>1936006.5529264517</v>
      </c>
      <c r="S60" s="13">
        <v>408</v>
      </c>
      <c r="T60" s="14">
        <v>0</v>
      </c>
      <c r="U60" s="15">
        <v>46224</v>
      </c>
      <c r="V60" s="16">
        <f t="shared" si="18"/>
        <v>1.8454362259407404E-2</v>
      </c>
      <c r="W60" s="15">
        <f t="shared" si="19"/>
        <v>2113178.6081933021</v>
      </c>
      <c r="Y60" s="13">
        <v>408</v>
      </c>
      <c r="Z60" s="14">
        <v>0</v>
      </c>
      <c r="AA60" s="15">
        <v>0</v>
      </c>
      <c r="AB60" s="16">
        <f t="shared" si="20"/>
        <v>0</v>
      </c>
      <c r="AC60" s="15">
        <f t="shared" si="21"/>
        <v>0</v>
      </c>
      <c r="AE60" s="13">
        <v>408</v>
      </c>
      <c r="AF60" s="14">
        <v>0</v>
      </c>
      <c r="AG60" s="15">
        <v>596914</v>
      </c>
      <c r="AH60" s="16">
        <f t="shared" si="22"/>
        <v>0.24679730318290044</v>
      </c>
      <c r="AI60" s="15">
        <f t="shared" si="23"/>
        <v>8631038.7796329129</v>
      </c>
    </row>
    <row r="61" spans="1:35" x14ac:dyDescent="0.25">
      <c r="A61" s="17">
        <v>409</v>
      </c>
      <c r="B61" s="18">
        <v>0</v>
      </c>
      <c r="C61" s="19">
        <v>1908960</v>
      </c>
      <c r="D61" s="20">
        <f t="shared" si="12"/>
        <v>9.304467523578755E-2</v>
      </c>
      <c r="E61" s="19">
        <f t="shared" si="13"/>
        <v>58121397.719088808</v>
      </c>
      <c r="G61" s="17">
        <v>409</v>
      </c>
      <c r="H61" s="18">
        <v>0</v>
      </c>
      <c r="I61" s="19">
        <v>0</v>
      </c>
      <c r="J61" s="20">
        <f t="shared" si="14"/>
        <v>0</v>
      </c>
      <c r="K61" s="19">
        <f t="shared" si="15"/>
        <v>0</v>
      </c>
      <c r="M61" s="17">
        <v>409</v>
      </c>
      <c r="N61" s="18">
        <v>0</v>
      </c>
      <c r="O61" s="19">
        <v>0</v>
      </c>
      <c r="P61" s="20">
        <f t="shared" si="16"/>
        <v>0</v>
      </c>
      <c r="Q61" s="19">
        <f t="shared" si="17"/>
        <v>0</v>
      </c>
      <c r="S61" s="17">
        <v>409</v>
      </c>
      <c r="T61" s="18">
        <v>0</v>
      </c>
      <c r="U61" s="19">
        <v>0</v>
      </c>
      <c r="V61" s="20">
        <f t="shared" si="18"/>
        <v>0</v>
      </c>
      <c r="W61" s="19">
        <f t="shared" si="19"/>
        <v>0</v>
      </c>
      <c r="Y61" s="17">
        <v>409</v>
      </c>
      <c r="Z61" s="18">
        <v>0</v>
      </c>
      <c r="AA61" s="19">
        <v>0</v>
      </c>
      <c r="AB61" s="20">
        <f t="shared" si="20"/>
        <v>0</v>
      </c>
      <c r="AC61" s="19">
        <f t="shared" si="21"/>
        <v>0</v>
      </c>
      <c r="AE61" s="17">
        <v>409</v>
      </c>
      <c r="AF61" s="18">
        <v>0</v>
      </c>
      <c r="AG61" s="19">
        <v>1082421</v>
      </c>
      <c r="AH61" s="20">
        <f t="shared" si="22"/>
        <v>0.44753278312878952</v>
      </c>
      <c r="AI61" s="19">
        <f t="shared" si="23"/>
        <v>15651195.359614678</v>
      </c>
    </row>
    <row r="62" spans="1:35" x14ac:dyDescent="0.25">
      <c r="A62" s="13">
        <v>410</v>
      </c>
      <c r="B62" s="14">
        <v>0</v>
      </c>
      <c r="C62" s="15">
        <v>0</v>
      </c>
      <c r="D62" s="16">
        <f t="shared" si="12"/>
        <v>0</v>
      </c>
      <c r="E62" s="15">
        <f t="shared" si="13"/>
        <v>0</v>
      </c>
      <c r="G62" s="13">
        <v>410</v>
      </c>
      <c r="H62" s="14">
        <v>0</v>
      </c>
      <c r="I62" s="15">
        <v>0</v>
      </c>
      <c r="J62" s="16">
        <f t="shared" si="14"/>
        <v>0</v>
      </c>
      <c r="K62" s="15">
        <f t="shared" si="15"/>
        <v>0</v>
      </c>
      <c r="M62" s="13">
        <v>410</v>
      </c>
      <c r="N62" s="14">
        <v>0</v>
      </c>
      <c r="O62" s="15">
        <v>3048000</v>
      </c>
      <c r="P62" s="16">
        <f t="shared" si="16"/>
        <v>0.614297863232945</v>
      </c>
      <c r="Q62" s="15">
        <f t="shared" si="17"/>
        <v>32783044.296221253</v>
      </c>
      <c r="S62" s="13">
        <v>410</v>
      </c>
      <c r="T62" s="14">
        <v>0</v>
      </c>
      <c r="U62" s="15">
        <v>0</v>
      </c>
      <c r="V62" s="16">
        <f t="shared" si="18"/>
        <v>0</v>
      </c>
      <c r="W62" s="15">
        <f t="shared" si="19"/>
        <v>0</v>
      </c>
      <c r="Y62" s="13">
        <v>410</v>
      </c>
      <c r="Z62" s="14">
        <v>0</v>
      </c>
      <c r="AA62" s="15">
        <v>0</v>
      </c>
      <c r="AB62" s="16">
        <f t="shared" si="20"/>
        <v>0</v>
      </c>
      <c r="AC62" s="15">
        <f t="shared" si="21"/>
        <v>0</v>
      </c>
      <c r="AE62" s="13">
        <v>410</v>
      </c>
      <c r="AF62" s="14">
        <v>0</v>
      </c>
      <c r="AG62" s="15">
        <v>0</v>
      </c>
      <c r="AH62" s="16">
        <f t="shared" si="22"/>
        <v>0</v>
      </c>
      <c r="AI62" s="15">
        <f t="shared" si="23"/>
        <v>0</v>
      </c>
    </row>
    <row r="63" spans="1:35" x14ac:dyDescent="0.25">
      <c r="A63" s="17">
        <v>505</v>
      </c>
      <c r="B63" s="18">
        <v>0</v>
      </c>
      <c r="C63" s="19">
        <v>726727</v>
      </c>
      <c r="D63" s="20">
        <f t="shared" si="12"/>
        <v>3.5421421978500428E-2</v>
      </c>
      <c r="E63" s="19">
        <f t="shared" si="13"/>
        <v>22126387.666687753</v>
      </c>
      <c r="G63" s="17">
        <v>505</v>
      </c>
      <c r="H63" s="18">
        <v>0</v>
      </c>
      <c r="I63" s="19">
        <v>0</v>
      </c>
      <c r="J63" s="20">
        <f t="shared" si="14"/>
        <v>0</v>
      </c>
      <c r="K63" s="19">
        <f t="shared" si="15"/>
        <v>0</v>
      </c>
      <c r="M63" s="17">
        <v>505</v>
      </c>
      <c r="N63" s="18">
        <v>0</v>
      </c>
      <c r="O63" s="19">
        <v>0</v>
      </c>
      <c r="P63" s="20">
        <f t="shared" si="16"/>
        <v>0</v>
      </c>
      <c r="Q63" s="19">
        <f t="shared" si="17"/>
        <v>0</v>
      </c>
      <c r="S63" s="17">
        <v>505</v>
      </c>
      <c r="T63" s="18">
        <v>0</v>
      </c>
      <c r="U63" s="19">
        <v>157472.99999999997</v>
      </c>
      <c r="V63" s="20">
        <f t="shared" si="18"/>
        <v>6.2869154293779456E-2</v>
      </c>
      <c r="W63" s="19">
        <f t="shared" si="19"/>
        <v>7199043.2452410813</v>
      </c>
      <c r="Y63" s="17">
        <v>505</v>
      </c>
      <c r="Z63" s="18">
        <v>0</v>
      </c>
      <c r="AA63" s="19">
        <v>405704</v>
      </c>
      <c r="AB63" s="20">
        <f t="shared" si="20"/>
        <v>0.14485930707601971</v>
      </c>
      <c r="AC63" s="19">
        <f t="shared" si="21"/>
        <v>11583651.642315298</v>
      </c>
      <c r="AE63" s="17">
        <v>505</v>
      </c>
      <c r="AF63" s="18">
        <v>0</v>
      </c>
      <c r="AG63" s="19">
        <v>0</v>
      </c>
      <c r="AH63" s="20">
        <f t="shared" si="22"/>
        <v>0</v>
      </c>
      <c r="AI63" s="19">
        <f t="shared" si="23"/>
        <v>0</v>
      </c>
    </row>
    <row r="64" spans="1:35" x14ac:dyDescent="0.25">
      <c r="A64" s="13">
        <v>506</v>
      </c>
      <c r="B64" s="14">
        <v>0</v>
      </c>
      <c r="C64" s="15">
        <v>287565</v>
      </c>
      <c r="D64" s="16">
        <f t="shared" si="12"/>
        <v>1.401621408210714E-2</v>
      </c>
      <c r="E64" s="15">
        <f t="shared" si="13"/>
        <v>8755384.9923988823</v>
      </c>
      <c r="G64" s="13">
        <v>506</v>
      </c>
      <c r="H64" s="14">
        <v>0</v>
      </c>
      <c r="I64" s="15">
        <v>0</v>
      </c>
      <c r="J64" s="16">
        <f t="shared" si="14"/>
        <v>0</v>
      </c>
      <c r="K64" s="15">
        <f t="shared" si="15"/>
        <v>0</v>
      </c>
      <c r="M64" s="13">
        <v>506</v>
      </c>
      <c r="N64" s="14">
        <v>0</v>
      </c>
      <c r="O64" s="15">
        <v>53143</v>
      </c>
      <c r="P64" s="16">
        <f t="shared" si="16"/>
        <v>1.0710508971715353E-2</v>
      </c>
      <c r="Q64" s="15">
        <f t="shared" si="17"/>
        <v>571584.42356761347</v>
      </c>
      <c r="S64" s="13">
        <v>506</v>
      </c>
      <c r="T64" s="14">
        <v>0</v>
      </c>
      <c r="U64" s="15">
        <v>142421</v>
      </c>
      <c r="V64" s="16">
        <f t="shared" si="18"/>
        <v>5.6859828819380884E-2</v>
      </c>
      <c r="W64" s="15">
        <f t="shared" si="19"/>
        <v>6510925.2889732225</v>
      </c>
      <c r="Y64" s="13">
        <v>506</v>
      </c>
      <c r="Z64" s="14">
        <v>0</v>
      </c>
      <c r="AA64" s="15">
        <v>167986</v>
      </c>
      <c r="AB64" s="16">
        <f t="shared" si="20"/>
        <v>5.9980516727644401E-2</v>
      </c>
      <c r="AC64" s="15">
        <f t="shared" si="21"/>
        <v>4796332.5596641339</v>
      </c>
      <c r="AE64" s="13">
        <v>506</v>
      </c>
      <c r="AF64" s="14">
        <v>0</v>
      </c>
      <c r="AG64" s="15">
        <v>33103</v>
      </c>
      <c r="AH64" s="16">
        <f t="shared" si="22"/>
        <v>1.3686613360154986E-2</v>
      </c>
      <c r="AI64" s="15">
        <f t="shared" si="23"/>
        <v>478650.65440279216</v>
      </c>
    </row>
    <row r="65" spans="1:35" x14ac:dyDescent="0.25">
      <c r="A65" s="17">
        <v>507</v>
      </c>
      <c r="B65" s="18">
        <v>0</v>
      </c>
      <c r="C65" s="19">
        <v>581828</v>
      </c>
      <c r="D65" s="20">
        <f t="shared" si="12"/>
        <v>2.8358895578266593E-2</v>
      </c>
      <c r="E65" s="19">
        <f t="shared" si="13"/>
        <v>17714701.508728314</v>
      </c>
      <c r="G65" s="17">
        <v>507</v>
      </c>
      <c r="H65" s="18">
        <v>0</v>
      </c>
      <c r="I65" s="19">
        <v>217705</v>
      </c>
      <c r="J65" s="20">
        <f t="shared" si="14"/>
        <v>0.18947274045047754</v>
      </c>
      <c r="K65" s="19">
        <f t="shared" si="15"/>
        <v>6644939.7618639292</v>
      </c>
      <c r="M65" s="17">
        <v>507</v>
      </c>
      <c r="N65" s="18">
        <v>0</v>
      </c>
      <c r="O65" s="19">
        <v>115100</v>
      </c>
      <c r="P65" s="20">
        <f t="shared" si="16"/>
        <v>2.3197402906204714E-2</v>
      </c>
      <c r="Q65" s="19">
        <f t="shared" si="17"/>
        <v>1237968.634676859</v>
      </c>
      <c r="S65" s="17">
        <v>507</v>
      </c>
      <c r="T65" s="18">
        <v>0</v>
      </c>
      <c r="U65" s="19">
        <v>170750</v>
      </c>
      <c r="V65" s="20">
        <f t="shared" si="18"/>
        <v>6.8169832896197088E-2</v>
      </c>
      <c r="W65" s="19">
        <f t="shared" si="19"/>
        <v>7806015.216099998</v>
      </c>
      <c r="Y65" s="17">
        <v>507</v>
      </c>
      <c r="Z65" s="18">
        <v>0</v>
      </c>
      <c r="AA65" s="19">
        <v>0</v>
      </c>
      <c r="AB65" s="20">
        <f t="shared" si="20"/>
        <v>0</v>
      </c>
      <c r="AC65" s="19">
        <f t="shared" si="21"/>
        <v>0</v>
      </c>
      <c r="AE65" s="17">
        <v>507</v>
      </c>
      <c r="AF65" s="18">
        <v>0</v>
      </c>
      <c r="AG65" s="19">
        <v>0</v>
      </c>
      <c r="AH65" s="20">
        <f t="shared" si="22"/>
        <v>0</v>
      </c>
      <c r="AI65" s="19">
        <f t="shared" si="23"/>
        <v>0</v>
      </c>
    </row>
    <row r="66" spans="1:35" x14ac:dyDescent="0.25">
      <c r="A66" s="13">
        <v>508</v>
      </c>
      <c r="B66" s="14">
        <v>0</v>
      </c>
      <c r="C66" s="15">
        <v>256610</v>
      </c>
      <c r="D66" s="16">
        <f t="shared" si="12"/>
        <v>1.2507435521045723E-2</v>
      </c>
      <c r="E66" s="15">
        <f t="shared" si="13"/>
        <v>7812909.578354381</v>
      </c>
      <c r="G66" s="13">
        <v>508</v>
      </c>
      <c r="H66" s="14">
        <v>0</v>
      </c>
      <c r="I66" s="15">
        <v>0</v>
      </c>
      <c r="J66" s="16">
        <f t="shared" si="14"/>
        <v>0</v>
      </c>
      <c r="K66" s="15">
        <f t="shared" si="15"/>
        <v>0</v>
      </c>
      <c r="M66" s="13">
        <v>508</v>
      </c>
      <c r="N66" s="14">
        <v>0</v>
      </c>
      <c r="O66" s="15">
        <v>0</v>
      </c>
      <c r="P66" s="16">
        <f t="shared" si="16"/>
        <v>0</v>
      </c>
      <c r="Q66" s="15">
        <f t="shared" si="17"/>
        <v>0</v>
      </c>
      <c r="S66" s="13">
        <v>508</v>
      </c>
      <c r="T66" s="14">
        <v>0</v>
      </c>
      <c r="U66" s="15">
        <v>0</v>
      </c>
      <c r="V66" s="16">
        <f t="shared" si="18"/>
        <v>0</v>
      </c>
      <c r="W66" s="15">
        <f t="shared" si="19"/>
        <v>0</v>
      </c>
      <c r="Y66" s="13">
        <v>508</v>
      </c>
      <c r="Z66" s="14">
        <v>0</v>
      </c>
      <c r="AA66" s="15">
        <v>681906</v>
      </c>
      <c r="AB66" s="16">
        <f t="shared" si="20"/>
        <v>0.24347906515829346</v>
      </c>
      <c r="AC66" s="15">
        <f t="shared" si="21"/>
        <v>19469765.04250551</v>
      </c>
      <c r="AE66" s="13">
        <v>508</v>
      </c>
      <c r="AF66" s="14">
        <v>0</v>
      </c>
      <c r="AG66" s="15">
        <v>0</v>
      </c>
      <c r="AH66" s="16">
        <f t="shared" si="22"/>
        <v>0</v>
      </c>
      <c r="AI66" s="15">
        <f t="shared" si="23"/>
        <v>0</v>
      </c>
    </row>
    <row r="67" spans="1:35" x14ac:dyDescent="0.25">
      <c r="A67" s="17">
        <v>509</v>
      </c>
      <c r="B67" s="18">
        <v>0</v>
      </c>
      <c r="C67" s="19">
        <v>317139</v>
      </c>
      <c r="D67" s="20">
        <f t="shared" si="12"/>
        <v>1.5457681281746304E-2</v>
      </c>
      <c r="E67" s="19">
        <f t="shared" si="13"/>
        <v>9655813.611198822</v>
      </c>
      <c r="G67" s="17">
        <v>509</v>
      </c>
      <c r="H67" s="18">
        <v>0</v>
      </c>
      <c r="I67" s="19">
        <v>0</v>
      </c>
      <c r="J67" s="20">
        <f t="shared" si="14"/>
        <v>0</v>
      </c>
      <c r="K67" s="19">
        <f t="shared" si="15"/>
        <v>0</v>
      </c>
      <c r="M67" s="17">
        <v>509</v>
      </c>
      <c r="N67" s="18">
        <v>0</v>
      </c>
      <c r="O67" s="19">
        <v>330502</v>
      </c>
      <c r="P67" s="20">
        <f t="shared" si="16"/>
        <v>6.6609800654269941E-2</v>
      </c>
      <c r="Q67" s="19">
        <f t="shared" si="17"/>
        <v>3554744.6541961012</v>
      </c>
      <c r="S67" s="17">
        <v>509</v>
      </c>
      <c r="T67" s="18">
        <v>0</v>
      </c>
      <c r="U67" s="19">
        <v>0</v>
      </c>
      <c r="V67" s="20">
        <f t="shared" si="18"/>
        <v>0</v>
      </c>
      <c r="W67" s="19">
        <f t="shared" si="19"/>
        <v>0</v>
      </c>
      <c r="Y67" s="17">
        <v>509</v>
      </c>
      <c r="Z67" s="18">
        <v>0</v>
      </c>
      <c r="AA67" s="19">
        <v>0</v>
      </c>
      <c r="AB67" s="20">
        <f t="shared" si="20"/>
        <v>0</v>
      </c>
      <c r="AC67" s="19">
        <f t="shared" si="21"/>
        <v>0</v>
      </c>
      <c r="AE67" s="17">
        <v>509</v>
      </c>
      <c r="AF67" s="18">
        <v>0</v>
      </c>
      <c r="AG67" s="19">
        <v>5768</v>
      </c>
      <c r="AH67" s="20">
        <f t="shared" si="22"/>
        <v>2.3848106172061128E-3</v>
      </c>
      <c r="AI67" s="19">
        <f t="shared" si="23"/>
        <v>83402.01717654911</v>
      </c>
    </row>
    <row r="68" spans="1:35" x14ac:dyDescent="0.25">
      <c r="A68" s="13">
        <v>510</v>
      </c>
      <c r="B68" s="14">
        <v>0</v>
      </c>
      <c r="C68" s="15">
        <v>0</v>
      </c>
      <c r="D68" s="16">
        <f t="shared" si="12"/>
        <v>0</v>
      </c>
      <c r="E68" s="15">
        <f t="shared" si="13"/>
        <v>0</v>
      </c>
      <c r="G68" s="13">
        <v>510</v>
      </c>
      <c r="H68" s="14">
        <v>0</v>
      </c>
      <c r="I68" s="15">
        <v>0</v>
      </c>
      <c r="J68" s="16">
        <f t="shared" si="14"/>
        <v>0</v>
      </c>
      <c r="K68" s="15">
        <f t="shared" si="15"/>
        <v>0</v>
      </c>
      <c r="M68" s="13">
        <v>510</v>
      </c>
      <c r="N68" s="14">
        <v>0</v>
      </c>
      <c r="O68" s="15">
        <v>0</v>
      </c>
      <c r="P68" s="16">
        <f t="shared" si="16"/>
        <v>0</v>
      </c>
      <c r="Q68" s="15">
        <f t="shared" si="17"/>
        <v>0</v>
      </c>
      <c r="S68" s="13">
        <v>510</v>
      </c>
      <c r="T68" s="14">
        <v>0</v>
      </c>
      <c r="U68" s="15">
        <v>0</v>
      </c>
      <c r="V68" s="16">
        <f t="shared" si="18"/>
        <v>0</v>
      </c>
      <c r="W68" s="15">
        <f t="shared" si="19"/>
        <v>0</v>
      </c>
      <c r="Y68" s="13">
        <v>510</v>
      </c>
      <c r="Z68" s="14">
        <v>0</v>
      </c>
      <c r="AA68" s="15">
        <v>0</v>
      </c>
      <c r="AB68" s="16">
        <f t="shared" si="20"/>
        <v>0</v>
      </c>
      <c r="AC68" s="15">
        <f t="shared" si="21"/>
        <v>0</v>
      </c>
      <c r="AE68" s="13">
        <v>510</v>
      </c>
      <c r="AF68" s="14">
        <v>0</v>
      </c>
      <c r="AG68" s="15">
        <v>0</v>
      </c>
      <c r="AH68" s="16">
        <f t="shared" si="22"/>
        <v>0</v>
      </c>
      <c r="AI68" s="15">
        <f t="shared" si="23"/>
        <v>0</v>
      </c>
    </row>
    <row r="69" spans="1:35" x14ac:dyDescent="0.25">
      <c r="A69" s="17">
        <v>535</v>
      </c>
      <c r="B69" s="18">
        <v>0</v>
      </c>
      <c r="C69" s="19">
        <v>246321.00000000006</v>
      </c>
      <c r="D69" s="20">
        <f t="shared" si="12"/>
        <v>1.2005939070883848E-2</v>
      </c>
      <c r="E69" s="19">
        <f t="shared" si="13"/>
        <v>7499644.2081361981</v>
      </c>
      <c r="G69" s="17">
        <v>535</v>
      </c>
      <c r="H69" s="18">
        <v>0</v>
      </c>
      <c r="I69" s="19">
        <v>0</v>
      </c>
      <c r="J69" s="20">
        <f t="shared" si="14"/>
        <v>0</v>
      </c>
      <c r="K69" s="19">
        <f t="shared" si="15"/>
        <v>0</v>
      </c>
      <c r="M69" s="17">
        <v>535</v>
      </c>
      <c r="N69" s="18">
        <v>0</v>
      </c>
      <c r="O69" s="19">
        <v>0</v>
      </c>
      <c r="P69" s="20">
        <f t="shared" si="16"/>
        <v>0</v>
      </c>
      <c r="Q69" s="19">
        <f t="shared" si="17"/>
        <v>0</v>
      </c>
      <c r="S69" s="17">
        <v>535</v>
      </c>
      <c r="T69" s="18">
        <v>0</v>
      </c>
      <c r="U69" s="19">
        <v>40855</v>
      </c>
      <c r="V69" s="20">
        <f t="shared" si="18"/>
        <v>1.6310855185792866E-2</v>
      </c>
      <c r="W69" s="19">
        <f t="shared" si="19"/>
        <v>1867729.1458492849</v>
      </c>
      <c r="Y69" s="17">
        <v>535</v>
      </c>
      <c r="Z69" s="18">
        <v>0</v>
      </c>
      <c r="AA69" s="19">
        <v>26456</v>
      </c>
      <c r="AB69" s="20">
        <f t="shared" si="20"/>
        <v>9.4462904679351867E-3</v>
      </c>
      <c r="AC69" s="19">
        <f t="shared" si="21"/>
        <v>755371.12734676886</v>
      </c>
      <c r="AE69" s="17">
        <v>535</v>
      </c>
      <c r="AF69" s="18">
        <v>0</v>
      </c>
      <c r="AG69" s="19">
        <v>21392</v>
      </c>
      <c r="AH69" s="20">
        <f t="shared" si="22"/>
        <v>8.8446374346867491E-3</v>
      </c>
      <c r="AI69" s="19">
        <f t="shared" si="23"/>
        <v>309316.21904312389</v>
      </c>
    </row>
    <row r="70" spans="1:35" x14ac:dyDescent="0.25">
      <c r="A70" s="13">
        <v>536</v>
      </c>
      <c r="B70" s="14">
        <v>0</v>
      </c>
      <c r="C70" s="15">
        <v>357777.00000000006</v>
      </c>
      <c r="D70" s="16">
        <f t="shared" si="12"/>
        <v>1.7438419229231814E-2</v>
      </c>
      <c r="E70" s="15">
        <f t="shared" si="13"/>
        <v>10893103.73802617</v>
      </c>
      <c r="G70" s="13">
        <v>536</v>
      </c>
      <c r="H70" s="14">
        <v>0</v>
      </c>
      <c r="I70" s="15">
        <v>0</v>
      </c>
      <c r="J70" s="16">
        <f t="shared" si="14"/>
        <v>0</v>
      </c>
      <c r="K70" s="15">
        <f t="shared" si="15"/>
        <v>0</v>
      </c>
      <c r="M70" s="13">
        <v>536</v>
      </c>
      <c r="N70" s="14">
        <v>0</v>
      </c>
      <c r="O70" s="15">
        <v>0</v>
      </c>
      <c r="P70" s="16">
        <f t="shared" si="16"/>
        <v>0</v>
      </c>
      <c r="Q70" s="15">
        <f t="shared" si="17"/>
        <v>0</v>
      </c>
      <c r="S70" s="13">
        <v>536</v>
      </c>
      <c r="T70" s="14">
        <v>0</v>
      </c>
      <c r="U70" s="15">
        <v>14756</v>
      </c>
      <c r="V70" s="16">
        <f t="shared" si="18"/>
        <v>5.8911511227893662E-3</v>
      </c>
      <c r="W70" s="15">
        <f t="shared" si="19"/>
        <v>674586.00602501654</v>
      </c>
      <c r="Y70" s="13">
        <v>536</v>
      </c>
      <c r="Z70" s="14">
        <v>0</v>
      </c>
      <c r="AA70" s="15">
        <v>0</v>
      </c>
      <c r="AB70" s="16">
        <f t="shared" si="20"/>
        <v>0</v>
      </c>
      <c r="AC70" s="15">
        <f t="shared" si="21"/>
        <v>0</v>
      </c>
      <c r="AE70" s="13">
        <v>536</v>
      </c>
      <c r="AF70" s="14">
        <v>0</v>
      </c>
      <c r="AG70" s="15">
        <v>0</v>
      </c>
      <c r="AH70" s="16">
        <f t="shared" si="22"/>
        <v>0</v>
      </c>
      <c r="AI70" s="15">
        <f t="shared" si="23"/>
        <v>0</v>
      </c>
    </row>
    <row r="71" spans="1:35" x14ac:dyDescent="0.25">
      <c r="A71" s="17">
        <v>537</v>
      </c>
      <c r="B71" s="18">
        <v>0</v>
      </c>
      <c r="C71" s="19">
        <v>202811</v>
      </c>
      <c r="D71" s="20">
        <f t="shared" si="12"/>
        <v>9.8852168873341025E-3</v>
      </c>
      <c r="E71" s="19">
        <f t="shared" si="13"/>
        <v>6174911.3615822857</v>
      </c>
      <c r="G71" s="17">
        <v>537</v>
      </c>
      <c r="H71" s="18">
        <v>0</v>
      </c>
      <c r="I71" s="19">
        <v>0</v>
      </c>
      <c r="J71" s="20">
        <f t="shared" si="14"/>
        <v>0</v>
      </c>
      <c r="K71" s="19">
        <f t="shared" si="15"/>
        <v>0</v>
      </c>
      <c r="M71" s="17">
        <v>537</v>
      </c>
      <c r="N71" s="18">
        <v>0</v>
      </c>
      <c r="O71" s="19">
        <v>30039</v>
      </c>
      <c r="P71" s="20">
        <f t="shared" si="16"/>
        <v>6.0540989218026368E-3</v>
      </c>
      <c r="Q71" s="19">
        <f t="shared" si="17"/>
        <v>323087.22690754273</v>
      </c>
      <c r="S71" s="17">
        <v>537</v>
      </c>
      <c r="T71" s="18">
        <v>0</v>
      </c>
      <c r="U71" s="19">
        <v>0</v>
      </c>
      <c r="V71" s="20">
        <f t="shared" si="18"/>
        <v>0</v>
      </c>
      <c r="W71" s="19">
        <f t="shared" si="19"/>
        <v>0</v>
      </c>
      <c r="Y71" s="17">
        <v>537</v>
      </c>
      <c r="Z71" s="18">
        <v>0</v>
      </c>
      <c r="AA71" s="19">
        <v>64395</v>
      </c>
      <c r="AB71" s="20">
        <f t="shared" si="20"/>
        <v>2.299266233303169E-2</v>
      </c>
      <c r="AC71" s="19">
        <f t="shared" si="21"/>
        <v>1838604.6169298147</v>
      </c>
      <c r="AE71" s="17">
        <v>537</v>
      </c>
      <c r="AF71" s="18">
        <v>0</v>
      </c>
      <c r="AG71" s="19">
        <v>39260</v>
      </c>
      <c r="AH71" s="20">
        <f t="shared" si="22"/>
        <v>1.6232258119194175E-2</v>
      </c>
      <c r="AI71" s="19">
        <f t="shared" si="23"/>
        <v>567677.39153108851</v>
      </c>
    </row>
    <row r="72" spans="1:35" x14ac:dyDescent="0.25">
      <c r="A72" s="13">
        <v>538</v>
      </c>
      <c r="B72" s="14">
        <v>0</v>
      </c>
      <c r="C72" s="15">
        <v>0</v>
      </c>
      <c r="D72" s="16">
        <f t="shared" si="12"/>
        <v>0</v>
      </c>
      <c r="E72" s="15">
        <f t="shared" si="13"/>
        <v>0</v>
      </c>
      <c r="G72" s="13">
        <v>538</v>
      </c>
      <c r="H72" s="14">
        <v>0</v>
      </c>
      <c r="I72" s="15">
        <v>0</v>
      </c>
      <c r="J72" s="16">
        <f t="shared" si="14"/>
        <v>0</v>
      </c>
      <c r="K72" s="15">
        <f t="shared" si="15"/>
        <v>0</v>
      </c>
      <c r="M72" s="13">
        <v>538</v>
      </c>
      <c r="N72" s="14">
        <v>0</v>
      </c>
      <c r="O72" s="15">
        <v>0</v>
      </c>
      <c r="P72" s="16">
        <f t="shared" si="16"/>
        <v>0</v>
      </c>
      <c r="Q72" s="15">
        <f t="shared" si="17"/>
        <v>0</v>
      </c>
      <c r="S72" s="13">
        <v>538</v>
      </c>
      <c r="T72" s="14">
        <v>0</v>
      </c>
      <c r="U72" s="15">
        <v>221195</v>
      </c>
      <c r="V72" s="16">
        <f t="shared" si="18"/>
        <v>8.8309377379058945E-2</v>
      </c>
      <c r="W72" s="15">
        <f t="shared" si="19"/>
        <v>10112161.263398178</v>
      </c>
      <c r="Y72" s="13">
        <v>538</v>
      </c>
      <c r="Z72" s="14">
        <v>0</v>
      </c>
      <c r="AA72" s="15">
        <v>0</v>
      </c>
      <c r="AB72" s="16">
        <f t="shared" si="20"/>
        <v>0</v>
      </c>
      <c r="AC72" s="15">
        <f t="shared" si="21"/>
        <v>0</v>
      </c>
      <c r="AE72" s="13">
        <v>538</v>
      </c>
      <c r="AF72" s="14">
        <v>0</v>
      </c>
      <c r="AG72" s="15">
        <v>0</v>
      </c>
      <c r="AH72" s="16">
        <f t="shared" si="22"/>
        <v>0</v>
      </c>
      <c r="AI72" s="15">
        <f t="shared" si="23"/>
        <v>0</v>
      </c>
    </row>
    <row r="73" spans="1:35" x14ac:dyDescent="0.25">
      <c r="A73" s="17">
        <v>539</v>
      </c>
      <c r="B73" s="18">
        <v>0</v>
      </c>
      <c r="C73" s="19">
        <v>138618</v>
      </c>
      <c r="D73" s="20">
        <f t="shared" si="12"/>
        <v>6.7563839953872253E-3</v>
      </c>
      <c r="E73" s="19">
        <f t="shared" si="13"/>
        <v>4220450.8785017245</v>
      </c>
      <c r="G73" s="17">
        <v>539</v>
      </c>
      <c r="H73" s="18">
        <v>0</v>
      </c>
      <c r="I73" s="19">
        <v>0</v>
      </c>
      <c r="J73" s="20">
        <f t="shared" si="14"/>
        <v>0</v>
      </c>
      <c r="K73" s="19">
        <f t="shared" si="15"/>
        <v>0</v>
      </c>
      <c r="M73" s="17">
        <v>539</v>
      </c>
      <c r="N73" s="18">
        <v>0</v>
      </c>
      <c r="O73" s="19">
        <v>0</v>
      </c>
      <c r="P73" s="20">
        <f t="shared" si="16"/>
        <v>0</v>
      </c>
      <c r="Q73" s="19">
        <f t="shared" si="17"/>
        <v>0</v>
      </c>
      <c r="S73" s="17">
        <v>539</v>
      </c>
      <c r="T73" s="18">
        <v>0</v>
      </c>
      <c r="U73" s="19">
        <v>0</v>
      </c>
      <c r="V73" s="20">
        <f t="shared" si="18"/>
        <v>0</v>
      </c>
      <c r="W73" s="19">
        <f t="shared" si="19"/>
        <v>0</v>
      </c>
      <c r="Y73" s="17">
        <v>539</v>
      </c>
      <c r="Z73" s="18">
        <v>0</v>
      </c>
      <c r="AA73" s="19">
        <v>0</v>
      </c>
      <c r="AB73" s="20">
        <f t="shared" si="20"/>
        <v>0</v>
      </c>
      <c r="AC73" s="19">
        <f t="shared" si="21"/>
        <v>0</v>
      </c>
      <c r="AE73" s="17">
        <v>539</v>
      </c>
      <c r="AF73" s="18">
        <v>0</v>
      </c>
      <c r="AG73" s="19">
        <v>0</v>
      </c>
      <c r="AH73" s="20">
        <f t="shared" si="22"/>
        <v>0</v>
      </c>
      <c r="AI73" s="19">
        <f t="shared" si="23"/>
        <v>0</v>
      </c>
    </row>
    <row r="74" spans="1:35" x14ac:dyDescent="0.25">
      <c r="A74" s="13">
        <v>540</v>
      </c>
      <c r="B74" s="14">
        <v>0</v>
      </c>
      <c r="C74" s="15">
        <v>0</v>
      </c>
      <c r="D74" s="16">
        <f t="shared" si="12"/>
        <v>0</v>
      </c>
      <c r="E74" s="15">
        <f t="shared" si="13"/>
        <v>0</v>
      </c>
      <c r="G74" s="13">
        <v>540</v>
      </c>
      <c r="H74" s="14">
        <v>0</v>
      </c>
      <c r="I74" s="15">
        <v>0</v>
      </c>
      <c r="J74" s="16">
        <f t="shared" si="14"/>
        <v>0</v>
      </c>
      <c r="K74" s="15">
        <f t="shared" si="15"/>
        <v>0</v>
      </c>
      <c r="M74" s="13">
        <v>540</v>
      </c>
      <c r="N74" s="14">
        <v>0</v>
      </c>
      <c r="O74" s="15">
        <v>0</v>
      </c>
      <c r="P74" s="16">
        <f t="shared" si="16"/>
        <v>0</v>
      </c>
      <c r="Q74" s="15">
        <f t="shared" si="17"/>
        <v>0</v>
      </c>
      <c r="S74" s="13">
        <v>540</v>
      </c>
      <c r="T74" s="14">
        <v>0</v>
      </c>
      <c r="U74" s="15">
        <v>0</v>
      </c>
      <c r="V74" s="16">
        <f t="shared" si="18"/>
        <v>0</v>
      </c>
      <c r="W74" s="15">
        <f t="shared" si="19"/>
        <v>0</v>
      </c>
      <c r="Y74" s="13">
        <v>540</v>
      </c>
      <c r="Z74" s="14">
        <v>0</v>
      </c>
      <c r="AA74" s="15">
        <v>0</v>
      </c>
      <c r="AB74" s="16">
        <f t="shared" si="20"/>
        <v>0</v>
      </c>
      <c r="AC74" s="15">
        <f t="shared" si="21"/>
        <v>0</v>
      </c>
      <c r="AE74" s="13">
        <v>540</v>
      </c>
      <c r="AF74" s="14">
        <v>0</v>
      </c>
      <c r="AG74" s="15">
        <v>0</v>
      </c>
      <c r="AH74" s="16">
        <f t="shared" si="22"/>
        <v>0</v>
      </c>
      <c r="AI74" s="15">
        <f t="shared" si="23"/>
        <v>0</v>
      </c>
    </row>
    <row r="75" spans="1:35" x14ac:dyDescent="0.25">
      <c r="A75" s="21" t="s">
        <v>17</v>
      </c>
      <c r="B75" s="22"/>
      <c r="C75" s="23">
        <f>SUM(C44:C74)</f>
        <v>20516595.873567641</v>
      </c>
      <c r="D75" s="24">
        <f>SUM(D44:D74)</f>
        <v>1.0000000000000002</v>
      </c>
      <c r="E75" s="23">
        <f>SUM(E44:E74)</f>
        <v>624661191.75333214</v>
      </c>
      <c r="G75" s="21" t="s">
        <v>17</v>
      </c>
      <c r="H75" s="22"/>
      <c r="I75" s="23">
        <f>SUM(I44:I74)</f>
        <v>1149004.3342509288</v>
      </c>
      <c r="J75" s="24">
        <f>SUM(J44:J74)</f>
        <v>0.99999999999999989</v>
      </c>
      <c r="K75" s="23">
        <f>SUM(K44:K74)</f>
        <v>35070690.095395096</v>
      </c>
      <c r="M75" s="21" t="s">
        <v>17</v>
      </c>
      <c r="N75" s="22"/>
      <c r="O75" s="23">
        <f>SUM(O44:O74)</f>
        <v>4961762.334576414</v>
      </c>
      <c r="P75" s="24">
        <f>SUM(P44:P74)</f>
        <v>1</v>
      </c>
      <c r="Q75" s="23">
        <f>SUM(Q44:Q74)</f>
        <v>53366691.076686598</v>
      </c>
      <c r="S75" s="21" t="s">
        <v>17</v>
      </c>
      <c r="T75" s="22"/>
      <c r="U75" s="23">
        <f>SUM(U44:U74)</f>
        <v>2504773.6329353014</v>
      </c>
      <c r="V75" s="24">
        <f>SUM(V44:V74)</f>
        <v>1</v>
      </c>
      <c r="W75" s="23">
        <f>SUM(W44:W74)</f>
        <v>114508351.92725644</v>
      </c>
      <c r="Y75" s="21" t="s">
        <v>17</v>
      </c>
      <c r="Z75" s="22"/>
      <c r="AA75" s="23">
        <f>SUM(AA44:AA74)</f>
        <v>2800676.1055890834</v>
      </c>
      <c r="AB75" s="24">
        <f>SUM(AB44:AB74)</f>
        <v>0.99999999999999989</v>
      </c>
      <c r="AC75" s="23">
        <f>SUM(AC44:AC74)</f>
        <v>79964842.274417311</v>
      </c>
      <c r="AE75" s="21" t="s">
        <v>17</v>
      </c>
      <c r="AF75" s="22"/>
      <c r="AG75" s="23">
        <f>SUM(AG44:AG74)</f>
        <v>2418640.6913759084</v>
      </c>
      <c r="AH75" s="24">
        <f>SUM(AH44:AH74)</f>
        <v>1</v>
      </c>
      <c r="AI75" s="23">
        <f>SUM(AI44:AI74)</f>
        <v>34972176.228507996</v>
      </c>
    </row>
    <row r="77" spans="1:35" x14ac:dyDescent="0.25">
      <c r="A77" t="str">
        <f>"6. Attribution combinée de l'accès et de la capacité"</f>
        <v>6. Attribution combinée de l'accès et de la capacité</v>
      </c>
      <c r="G77" t="str">
        <f>"6. Attribution combinée de l'accès et de la capacité"</f>
        <v>6. Attribution combinée de l'accès et de la capacité</v>
      </c>
      <c r="M77" t="str">
        <f>"6. Attribution combinée de l'accès et de la capacité"</f>
        <v>6. Attribution combinée de l'accès et de la capacité</v>
      </c>
      <c r="S77" t="str">
        <f>"6. Attribution combinée de l'accès et de la capacité"</f>
        <v>6. Attribution combinée de l'accès et de la capacité</v>
      </c>
      <c r="Y77" t="str">
        <f>"6. Attribution combinée de l'accès et de la capacité"</f>
        <v>6. Attribution combinée de l'accès et de la capacité</v>
      </c>
      <c r="AE77" t="str">
        <f>"6. Attribution combinée de l'accès et de la capacité"</f>
        <v>6. Attribution combinée de l'accès et de la capacité</v>
      </c>
    </row>
    <row r="78" spans="1:35" x14ac:dyDescent="0.25">
      <c r="A78" s="12" t="s">
        <v>21</v>
      </c>
      <c r="B78" s="12"/>
      <c r="C78" s="12" t="s">
        <v>26</v>
      </c>
      <c r="D78" s="12" t="s">
        <v>28</v>
      </c>
      <c r="G78" s="12" t="s">
        <v>21</v>
      </c>
      <c r="H78" s="12"/>
      <c r="I78" s="12" t="s">
        <v>26</v>
      </c>
      <c r="J78" s="12" t="s">
        <v>28</v>
      </c>
      <c r="M78" s="12" t="s">
        <v>21</v>
      </c>
      <c r="N78" s="12"/>
      <c r="O78" s="12" t="s">
        <v>26</v>
      </c>
      <c r="P78" s="12" t="s">
        <v>28</v>
      </c>
      <c r="S78" s="12" t="s">
        <v>21</v>
      </c>
      <c r="T78" s="12"/>
      <c r="U78" s="12" t="s">
        <v>26</v>
      </c>
      <c r="V78" s="12" t="s">
        <v>28</v>
      </c>
      <c r="Y78" s="12" t="s">
        <v>21</v>
      </c>
      <c r="Z78" s="12"/>
      <c r="AA78" s="12" t="s">
        <v>26</v>
      </c>
      <c r="AB78" s="12" t="s">
        <v>28</v>
      </c>
      <c r="AE78" s="12" t="s">
        <v>21</v>
      </c>
      <c r="AF78" s="12"/>
      <c r="AG78" s="12" t="s">
        <v>26</v>
      </c>
      <c r="AH78" s="12" t="s">
        <v>28</v>
      </c>
    </row>
    <row r="79" spans="1:35" ht="15.75" x14ac:dyDescent="0.3">
      <c r="A79" s="13" t="s">
        <v>23</v>
      </c>
      <c r="B79" s="14">
        <v>365</v>
      </c>
      <c r="C79" s="16">
        <f>D9*D$5+D44*E$5</f>
        <v>4.7516761260322393E-2</v>
      </c>
      <c r="D79" s="27">
        <f>C79*D$2</f>
        <v>79491667.460525528</v>
      </c>
      <c r="G79" s="13" t="s">
        <v>23</v>
      </c>
      <c r="H79" s="14">
        <v>365</v>
      </c>
      <c r="I79" s="16">
        <f>J9*J$5+J44*K$5</f>
        <v>2.771072464224197E-2</v>
      </c>
      <c r="J79" s="27">
        <f>I79*J$2</f>
        <v>2602690.007465194</v>
      </c>
      <c r="M79" s="13" t="s">
        <v>23</v>
      </c>
      <c r="N79" s="14">
        <v>365</v>
      </c>
      <c r="O79" s="16">
        <f>P9*P$5+P44*Q$5</f>
        <v>3.2534295050759443E-2</v>
      </c>
      <c r="P79" s="27">
        <f>O79*P$2</f>
        <v>4649881.9463498034</v>
      </c>
      <c r="S79" s="13" t="s">
        <v>23</v>
      </c>
      <c r="T79" s="14">
        <v>365</v>
      </c>
      <c r="U79" s="16">
        <f>V9*V$5+V44*W$5</f>
        <v>2.3737164735110072E-2</v>
      </c>
      <c r="V79" s="27">
        <f>U79*V$2</f>
        <v>7279411.2921598805</v>
      </c>
      <c r="Y79" s="13" t="s">
        <v>23</v>
      </c>
      <c r="Z79" s="14">
        <v>365</v>
      </c>
      <c r="AA79" s="16">
        <f>AB9*AB$5+AB44*AC$5</f>
        <v>2.2079448049209343E-2</v>
      </c>
      <c r="AB79" s="27">
        <f>AA79*AB$2</f>
        <v>4728436.3534856671</v>
      </c>
      <c r="AE79" s="13" t="s">
        <v>23</v>
      </c>
      <c r="AF79" s="14">
        <v>365</v>
      </c>
      <c r="AG79" s="16">
        <f>AH9*AH$5+AH44*AI$5</f>
        <v>2.2117641098452615E-2</v>
      </c>
      <c r="AH79" s="27">
        <f>AG79*AH$2</f>
        <v>2071532.3262360247</v>
      </c>
    </row>
    <row r="80" spans="1:35" ht="15.75" x14ac:dyDescent="0.3">
      <c r="A80" s="17" t="s">
        <v>23</v>
      </c>
      <c r="B80" s="18">
        <v>1095</v>
      </c>
      <c r="C80" s="20">
        <f t="shared" ref="C80:C109" si="24">D10*D$5+D45*E$5</f>
        <v>6.4746719834287411E-2</v>
      </c>
      <c r="D80" s="28">
        <f t="shared" ref="D80:D109" si="25">C80*D$2</f>
        <v>108315983.36489962</v>
      </c>
      <c r="G80" s="17" t="s">
        <v>23</v>
      </c>
      <c r="H80" s="18">
        <v>1095</v>
      </c>
      <c r="I80" s="20">
        <f t="shared" ref="I80:I109" si="26">J10*J$5+J45*K$5</f>
        <v>4.6459488125821798E-2</v>
      </c>
      <c r="J80" s="28">
        <f t="shared" ref="J80:J109" si="27">I80*J$2</f>
        <v>4363640.6863462338</v>
      </c>
      <c r="M80" s="17" t="s">
        <v>23</v>
      </c>
      <c r="N80" s="18">
        <v>1095</v>
      </c>
      <c r="O80" s="20">
        <f t="shared" ref="O80:O109" si="28">P10*P$5+P45*Q$5</f>
        <v>4.3042667783121519E-2</v>
      </c>
      <c r="P80" s="28">
        <f t="shared" ref="P80:P109" si="29">O80*P$2</f>
        <v>6151764.5775084086</v>
      </c>
      <c r="S80" s="17" t="s">
        <v>23</v>
      </c>
      <c r="T80" s="18">
        <v>1095</v>
      </c>
      <c r="U80" s="20">
        <f t="shared" ref="U80:U109" si="30">V10*V$5+V45*W$5</f>
        <v>3.8909144198985349E-2</v>
      </c>
      <c r="V80" s="28">
        <f t="shared" ref="V80:V109" si="31">U80*V$2</f>
        <v>11932160.677615892</v>
      </c>
      <c r="Y80" s="17" t="s">
        <v>23</v>
      </c>
      <c r="Z80" s="18">
        <v>1095</v>
      </c>
      <c r="AA80" s="20">
        <f t="shared" ref="AA80:AA109" si="32">AB10*AB$5+AB45*AC$5</f>
        <v>7.2457566499148376E-2</v>
      </c>
      <c r="AB80" s="28">
        <f t="shared" ref="AB80:AB109" si="33">AA80*AB$2</f>
        <v>15517190.047327617</v>
      </c>
      <c r="AE80" s="17" t="s">
        <v>23</v>
      </c>
      <c r="AF80" s="18">
        <v>1095</v>
      </c>
      <c r="AG80" s="20">
        <f t="shared" ref="AG80:AG109" si="34">AH10*AH$5+AH45*AI$5</f>
        <v>4.899935682980474E-2</v>
      </c>
      <c r="AH80" s="28">
        <f t="shared" ref="AH80:AH109" si="35">AG80*AH$2</f>
        <v>4589266.6033366378</v>
      </c>
    </row>
    <row r="81" spans="1:34" ht="15.75" x14ac:dyDescent="0.3">
      <c r="A81" s="13" t="s">
        <v>23</v>
      </c>
      <c r="B81" s="14">
        <v>3650</v>
      </c>
      <c r="C81" s="16">
        <f t="shared" si="24"/>
        <v>0.30946205298599372</v>
      </c>
      <c r="D81" s="27">
        <f t="shared" si="25"/>
        <v>517704783.64137644</v>
      </c>
      <c r="G81" s="13" t="s">
        <v>23</v>
      </c>
      <c r="H81" s="14">
        <v>3650</v>
      </c>
      <c r="I81" s="16">
        <f t="shared" si="26"/>
        <v>0.33046113271147937</v>
      </c>
      <c r="J81" s="27">
        <f t="shared" si="27"/>
        <v>31038087.205149692</v>
      </c>
      <c r="M81" s="13" t="s">
        <v>23</v>
      </c>
      <c r="N81" s="14">
        <v>3650</v>
      </c>
      <c r="O81" s="16">
        <f t="shared" si="28"/>
        <v>0.25552754788328591</v>
      </c>
      <c r="P81" s="27">
        <f t="shared" si="29"/>
        <v>36520629.380281925</v>
      </c>
      <c r="S81" s="13" t="s">
        <v>23</v>
      </c>
      <c r="T81" s="14">
        <v>3650</v>
      </c>
      <c r="U81" s="16">
        <f t="shared" si="30"/>
        <v>0.16441058633695077</v>
      </c>
      <c r="V81" s="27">
        <f t="shared" si="31"/>
        <v>50419344.184000187</v>
      </c>
      <c r="Y81" s="13" t="s">
        <v>23</v>
      </c>
      <c r="Z81" s="14">
        <v>3650</v>
      </c>
      <c r="AA81" s="16">
        <f t="shared" si="32"/>
        <v>0.14761443483088491</v>
      </c>
      <c r="AB81" s="27">
        <f t="shared" si="33"/>
        <v>31612450.56479533</v>
      </c>
      <c r="AE81" s="13" t="s">
        <v>23</v>
      </c>
      <c r="AF81" s="14">
        <v>3650</v>
      </c>
      <c r="AG81" s="16">
        <f t="shared" si="34"/>
        <v>0.19296187014087185</v>
      </c>
      <c r="AH81" s="27">
        <f t="shared" si="35"/>
        <v>18072756.943132579</v>
      </c>
    </row>
    <row r="82" spans="1:34" ht="15.75" x14ac:dyDescent="0.3">
      <c r="A82" s="17" t="s">
        <v>23</v>
      </c>
      <c r="B82" s="18">
        <v>10950</v>
      </c>
      <c r="C82" s="20">
        <f t="shared" si="24"/>
        <v>0.10048732704002324</v>
      </c>
      <c r="D82" s="28">
        <f t="shared" si="25"/>
        <v>168107105.2233665</v>
      </c>
      <c r="G82" s="17" t="s">
        <v>23</v>
      </c>
      <c r="H82" s="18">
        <v>10950</v>
      </c>
      <c r="I82" s="20">
        <f t="shared" si="26"/>
        <v>0.13277589046095242</v>
      </c>
      <c r="J82" s="28">
        <f t="shared" si="27"/>
        <v>12470784.788075283</v>
      </c>
      <c r="M82" s="17" t="s">
        <v>23</v>
      </c>
      <c r="N82" s="18">
        <v>10950</v>
      </c>
      <c r="O82" s="20">
        <f t="shared" si="28"/>
        <v>0.15613344632753245</v>
      </c>
      <c r="P82" s="28">
        <f t="shared" si="29"/>
        <v>22314978.46094631</v>
      </c>
      <c r="S82" s="17" t="s">
        <v>23</v>
      </c>
      <c r="T82" s="18">
        <v>10950</v>
      </c>
      <c r="U82" s="20">
        <f t="shared" si="30"/>
        <v>0.16150410863277045</v>
      </c>
      <c r="V82" s="28">
        <f t="shared" si="31"/>
        <v>49528022.627431691</v>
      </c>
      <c r="Y82" s="17" t="s">
        <v>23</v>
      </c>
      <c r="Z82" s="18">
        <v>10950</v>
      </c>
      <c r="AA82" s="20">
        <f t="shared" si="32"/>
        <v>0.14894064874730745</v>
      </c>
      <c r="AB82" s="28">
        <f t="shared" si="33"/>
        <v>31896466.636253946</v>
      </c>
      <c r="AE82" s="17" t="s">
        <v>23</v>
      </c>
      <c r="AF82" s="18">
        <v>10950</v>
      </c>
      <c r="AG82" s="20">
        <f t="shared" si="34"/>
        <v>0.16251180466372911</v>
      </c>
      <c r="AH82" s="28">
        <f t="shared" si="35"/>
        <v>15220811.987017082</v>
      </c>
    </row>
    <row r="83" spans="1:34" ht="15.75" x14ac:dyDescent="0.3">
      <c r="A83" s="13" t="s">
        <v>23</v>
      </c>
      <c r="B83" s="14">
        <v>36500</v>
      </c>
      <c r="C83" s="16">
        <f t="shared" si="24"/>
        <v>6.0291938701734459E-2</v>
      </c>
      <c r="D83" s="27">
        <f t="shared" si="25"/>
        <v>100863497.73654896</v>
      </c>
      <c r="G83" s="13" t="s">
        <v>23</v>
      </c>
      <c r="H83" s="14">
        <v>36500</v>
      </c>
      <c r="I83" s="16">
        <f t="shared" si="26"/>
        <v>5.6133052518612898E-2</v>
      </c>
      <c r="J83" s="27">
        <f t="shared" si="27"/>
        <v>5272216.3265266595</v>
      </c>
      <c r="M83" s="13" t="s">
        <v>23</v>
      </c>
      <c r="N83" s="14">
        <v>36500</v>
      </c>
      <c r="O83" s="16">
        <f t="shared" si="28"/>
        <v>8.187752108421141E-2</v>
      </c>
      <c r="P83" s="27">
        <f t="shared" si="29"/>
        <v>11702137.89809664</v>
      </c>
      <c r="S83" s="13" t="s">
        <v>23</v>
      </c>
      <c r="T83" s="14">
        <v>36500</v>
      </c>
      <c r="U83" s="16">
        <f t="shared" si="30"/>
        <v>0.14217682738264525</v>
      </c>
      <c r="V83" s="27">
        <f t="shared" si="31"/>
        <v>43600978.22474394</v>
      </c>
      <c r="Y83" s="13" t="s">
        <v>23</v>
      </c>
      <c r="Z83" s="14">
        <v>36500</v>
      </c>
      <c r="AA83" s="16">
        <f t="shared" si="32"/>
        <v>0.1406356598858608</v>
      </c>
      <c r="AB83" s="27">
        <f t="shared" si="33"/>
        <v>30117907.174068287</v>
      </c>
      <c r="AE83" s="13" t="s">
        <v>23</v>
      </c>
      <c r="AF83" s="14">
        <v>36500</v>
      </c>
      <c r="AG83" s="16">
        <f t="shared" si="34"/>
        <v>0.12641004605727202</v>
      </c>
      <c r="AH83" s="27">
        <f t="shared" si="35"/>
        <v>11839530.970006745</v>
      </c>
    </row>
    <row r="84" spans="1:34" ht="15.75" x14ac:dyDescent="0.3">
      <c r="A84" s="17" t="s">
        <v>23</v>
      </c>
      <c r="B84" s="18">
        <v>109500</v>
      </c>
      <c r="C84" s="20">
        <f t="shared" si="24"/>
        <v>0.1002617877394331</v>
      </c>
      <c r="D84" s="28">
        <f t="shared" si="25"/>
        <v>167729796.36210871</v>
      </c>
      <c r="G84" s="17" t="s">
        <v>23</v>
      </c>
      <c r="H84" s="18">
        <v>109500</v>
      </c>
      <c r="I84" s="20">
        <f t="shared" si="26"/>
        <v>3.8460249222263196E-2</v>
      </c>
      <c r="J84" s="28">
        <f t="shared" si="27"/>
        <v>3612323.6626881189</v>
      </c>
      <c r="M84" s="17" t="s">
        <v>23</v>
      </c>
      <c r="N84" s="18">
        <v>109500</v>
      </c>
      <c r="O84" s="20">
        <f t="shared" si="28"/>
        <v>4.4012520193535111E-2</v>
      </c>
      <c r="P84" s="28">
        <f t="shared" si="29"/>
        <v>6290378.2836535713</v>
      </c>
      <c r="S84" s="17" t="s">
        <v>23</v>
      </c>
      <c r="T84" s="18">
        <v>109500</v>
      </c>
      <c r="U84" s="20">
        <f t="shared" si="30"/>
        <v>0.10996275193101024</v>
      </c>
      <c r="V84" s="28">
        <f t="shared" si="31"/>
        <v>33721975.941785105</v>
      </c>
      <c r="Y84" s="17" t="s">
        <v>23</v>
      </c>
      <c r="Z84" s="18">
        <v>109500</v>
      </c>
      <c r="AA84" s="20">
        <f t="shared" si="32"/>
        <v>0.11366500084770577</v>
      </c>
      <c r="AB84" s="28">
        <f t="shared" si="33"/>
        <v>24341990.838240962</v>
      </c>
      <c r="AE84" s="17" t="s">
        <v>23</v>
      </c>
      <c r="AF84" s="18">
        <v>109500</v>
      </c>
      <c r="AG84" s="20">
        <f t="shared" si="34"/>
        <v>6.3602443631396305E-2</v>
      </c>
      <c r="AH84" s="28">
        <f t="shared" si="35"/>
        <v>5956987.7919422332</v>
      </c>
    </row>
    <row r="85" spans="1:34" ht="15.75" x14ac:dyDescent="0.3">
      <c r="A85" s="13" t="s">
        <v>23</v>
      </c>
      <c r="B85" s="14">
        <v>365000</v>
      </c>
      <c r="C85" s="16">
        <f t="shared" si="24"/>
        <v>5.8834546860106668E-2</v>
      </c>
      <c r="D85" s="27">
        <f t="shared" si="25"/>
        <v>98425400.009313971</v>
      </c>
      <c r="G85" s="13" t="s">
        <v>23</v>
      </c>
      <c r="H85" s="14">
        <v>365000</v>
      </c>
      <c r="I85" s="16">
        <f t="shared" si="26"/>
        <v>1.9069710564596654E-2</v>
      </c>
      <c r="J85" s="27">
        <f t="shared" si="27"/>
        <v>1791095.1724470521</v>
      </c>
      <c r="M85" s="13" t="s">
        <v>23</v>
      </c>
      <c r="N85" s="14">
        <v>365000</v>
      </c>
      <c r="O85" s="16">
        <f t="shared" si="28"/>
        <v>1.2983233380298999E-2</v>
      </c>
      <c r="P85" s="27">
        <f t="shared" si="29"/>
        <v>1855595.8383640843</v>
      </c>
      <c r="S85" s="13" t="s">
        <v>23</v>
      </c>
      <c r="T85" s="14">
        <v>365000</v>
      </c>
      <c r="U85" s="16">
        <f t="shared" si="30"/>
        <v>4.4434765782603802E-2</v>
      </c>
      <c r="V85" s="27">
        <f t="shared" si="31"/>
        <v>13626687.913739402</v>
      </c>
      <c r="Y85" s="13" t="s">
        <v>23</v>
      </c>
      <c r="Z85" s="14">
        <v>365000</v>
      </c>
      <c r="AA85" s="16">
        <f t="shared" si="32"/>
        <v>4.9973027137089544E-2</v>
      </c>
      <c r="AB85" s="27">
        <f t="shared" si="33"/>
        <v>10702001.140703406</v>
      </c>
      <c r="AE85" s="13" t="s">
        <v>23</v>
      </c>
      <c r="AF85" s="14">
        <v>365000</v>
      </c>
      <c r="AG85" s="16">
        <f t="shared" si="34"/>
        <v>2.0723154881283477E-2</v>
      </c>
      <c r="AH85" s="27">
        <f t="shared" si="35"/>
        <v>1940925.121584415</v>
      </c>
    </row>
    <row r="86" spans="1:34" ht="15.75" x14ac:dyDescent="0.3">
      <c r="A86" s="17" t="s">
        <v>23</v>
      </c>
      <c r="B86" s="18">
        <v>1095000</v>
      </c>
      <c r="C86" s="20">
        <f t="shared" si="24"/>
        <v>2.4255684236710318E-2</v>
      </c>
      <c r="D86" s="28">
        <f t="shared" si="25"/>
        <v>40577782.117951646</v>
      </c>
      <c r="G86" s="17" t="s">
        <v>23</v>
      </c>
      <c r="H86" s="18">
        <v>1095000</v>
      </c>
      <c r="I86" s="20">
        <f t="shared" si="26"/>
        <v>6.425540421101137E-3</v>
      </c>
      <c r="J86" s="28">
        <f t="shared" si="27"/>
        <v>603509.65420334728</v>
      </c>
      <c r="M86" s="17" t="s">
        <v>23</v>
      </c>
      <c r="N86" s="18">
        <v>1095000</v>
      </c>
      <c r="O86" s="20">
        <f t="shared" si="28"/>
        <v>2.435086322706535E-3</v>
      </c>
      <c r="P86" s="28">
        <f t="shared" si="29"/>
        <v>348028.56223227561</v>
      </c>
      <c r="S86" s="17" t="s">
        <v>23</v>
      </c>
      <c r="T86" s="18">
        <v>1095000</v>
      </c>
      <c r="U86" s="20">
        <f t="shared" si="30"/>
        <v>9.2001100104091536E-3</v>
      </c>
      <c r="V86" s="28">
        <f t="shared" si="31"/>
        <v>2821372.5373791992</v>
      </c>
      <c r="Y86" s="17" t="s">
        <v>23</v>
      </c>
      <c r="Z86" s="18">
        <v>1095000</v>
      </c>
      <c r="AA86" s="20">
        <f t="shared" si="32"/>
        <v>1.4669718542457553E-2</v>
      </c>
      <c r="AB86" s="28">
        <f t="shared" si="33"/>
        <v>3141601.6513167773</v>
      </c>
      <c r="AE86" s="17" t="s">
        <v>23</v>
      </c>
      <c r="AF86" s="18">
        <v>1095000</v>
      </c>
      <c r="AG86" s="20">
        <f t="shared" si="34"/>
        <v>2.7447252485409109E-3</v>
      </c>
      <c r="AH86" s="28">
        <f t="shared" si="35"/>
        <v>257070.22976272507</v>
      </c>
    </row>
    <row r="87" spans="1:34" ht="15.75" x14ac:dyDescent="0.3">
      <c r="A87" s="13" t="s">
        <v>23</v>
      </c>
      <c r="B87" s="14">
        <v>3650000</v>
      </c>
      <c r="C87" s="16">
        <f t="shared" si="24"/>
        <v>9.0480329352888699E-3</v>
      </c>
      <c r="D87" s="27">
        <f t="shared" si="25"/>
        <v>15136621.398151781</v>
      </c>
      <c r="G87" s="13" t="s">
        <v>23</v>
      </c>
      <c r="H87" s="14">
        <v>3650000</v>
      </c>
      <c r="I87" s="16">
        <f t="shared" si="26"/>
        <v>5.7903025324995807E-3</v>
      </c>
      <c r="J87" s="27">
        <f t="shared" si="27"/>
        <v>543845.84799215058</v>
      </c>
      <c r="M87" s="13" t="s">
        <v>23</v>
      </c>
      <c r="N87" s="14">
        <v>3650000</v>
      </c>
      <c r="O87" s="16">
        <f t="shared" si="28"/>
        <v>2.5353324770228331E-3</v>
      </c>
      <c r="P87" s="27">
        <f t="shared" si="29"/>
        <v>362355.99064033234</v>
      </c>
      <c r="S87" s="13" t="s">
        <v>23</v>
      </c>
      <c r="T87" s="14">
        <v>3650000</v>
      </c>
      <c r="U87" s="16">
        <f t="shared" si="30"/>
        <v>3.7436355198183237E-3</v>
      </c>
      <c r="V87" s="27">
        <f t="shared" si="31"/>
        <v>1148050.4508774881</v>
      </c>
      <c r="Y87" s="13" t="s">
        <v>23</v>
      </c>
      <c r="Z87" s="14">
        <v>3650000</v>
      </c>
      <c r="AA87" s="16">
        <f t="shared" si="32"/>
        <v>5.4281003914549101E-4</v>
      </c>
      <c r="AB87" s="27">
        <f t="shared" si="33"/>
        <v>116245.78279367035</v>
      </c>
      <c r="AE87" s="13" t="s">
        <v>23</v>
      </c>
      <c r="AF87" s="14">
        <v>3650000</v>
      </c>
      <c r="AG87" s="16">
        <f t="shared" si="34"/>
        <v>2.6576351345161973E-4</v>
      </c>
      <c r="AH87" s="27">
        <f t="shared" si="35"/>
        <v>24891.339306867107</v>
      </c>
    </row>
    <row r="88" spans="1:34" ht="15.75" x14ac:dyDescent="0.3">
      <c r="A88" s="17" t="s">
        <v>23</v>
      </c>
      <c r="B88" s="18">
        <v>10950000</v>
      </c>
      <c r="C88" s="20">
        <f t="shared" si="24"/>
        <v>3.441818387712976E-3</v>
      </c>
      <c r="D88" s="28">
        <f t="shared" si="25"/>
        <v>5757881.5449288832</v>
      </c>
      <c r="G88" s="17" t="s">
        <v>23</v>
      </c>
      <c r="H88" s="18">
        <v>10950000</v>
      </c>
      <c r="I88" s="20">
        <f t="shared" si="26"/>
        <v>1.4083112171454448E-2</v>
      </c>
      <c r="J88" s="28">
        <f t="shared" si="27"/>
        <v>1322736.0812781116</v>
      </c>
      <c r="M88" s="17" t="s">
        <v>23</v>
      </c>
      <c r="N88" s="18">
        <v>10950000</v>
      </c>
      <c r="O88" s="20">
        <f t="shared" si="28"/>
        <v>0</v>
      </c>
      <c r="P88" s="28">
        <f t="shared" si="29"/>
        <v>0</v>
      </c>
      <c r="S88" s="17" t="s">
        <v>23</v>
      </c>
      <c r="T88" s="18">
        <v>10950000</v>
      </c>
      <c r="U88" s="20">
        <f t="shared" si="30"/>
        <v>0</v>
      </c>
      <c r="V88" s="28">
        <f t="shared" si="31"/>
        <v>0</v>
      </c>
      <c r="Y88" s="17" t="s">
        <v>23</v>
      </c>
      <c r="Z88" s="18">
        <v>10950000</v>
      </c>
      <c r="AA88" s="20">
        <f t="shared" si="32"/>
        <v>0</v>
      </c>
      <c r="AB88" s="28">
        <f t="shared" si="33"/>
        <v>0</v>
      </c>
      <c r="AE88" s="17" t="s">
        <v>23</v>
      </c>
      <c r="AF88" s="18">
        <v>10950000</v>
      </c>
      <c r="AG88" s="20">
        <f t="shared" si="34"/>
        <v>0</v>
      </c>
      <c r="AH88" s="28">
        <f t="shared" si="35"/>
        <v>0</v>
      </c>
    </row>
    <row r="89" spans="1:34" ht="15.75" x14ac:dyDescent="0.3">
      <c r="A89" s="13" t="s">
        <v>24</v>
      </c>
      <c r="B89" s="14">
        <v>0</v>
      </c>
      <c r="C89" s="16">
        <f t="shared" si="24"/>
        <v>4.9900628566784441E-2</v>
      </c>
      <c r="D89" s="27">
        <f t="shared" si="25"/>
        <v>83479683.103198022</v>
      </c>
      <c r="G89" s="13" t="s">
        <v>24</v>
      </c>
      <c r="H89" s="14">
        <v>0</v>
      </c>
      <c r="I89" s="16">
        <f t="shared" si="26"/>
        <v>3.0081806564629707E-2</v>
      </c>
      <c r="J89" s="27">
        <f t="shared" si="27"/>
        <v>2825390.4711287324</v>
      </c>
      <c r="M89" s="13" t="s">
        <v>24</v>
      </c>
      <c r="N89" s="14">
        <v>0</v>
      </c>
      <c r="O89" s="16">
        <f t="shared" si="28"/>
        <v>2.8377417056912407E-2</v>
      </c>
      <c r="P89" s="27">
        <f t="shared" si="29"/>
        <v>4055770.6583501291</v>
      </c>
      <c r="S89" s="13" t="s">
        <v>24</v>
      </c>
      <c r="T89" s="14">
        <v>0</v>
      </c>
      <c r="U89" s="16">
        <f t="shared" si="30"/>
        <v>8.630312170439032E-2</v>
      </c>
      <c r="V89" s="27">
        <f t="shared" si="31"/>
        <v>26466341.944973413</v>
      </c>
      <c r="Y89" s="13" t="s">
        <v>24</v>
      </c>
      <c r="Z89" s="14">
        <v>0</v>
      </c>
      <c r="AA89" s="16">
        <f t="shared" si="32"/>
        <v>6.816465387320747E-2</v>
      </c>
      <c r="AB89" s="27">
        <f t="shared" si="33"/>
        <v>14597838.980326489</v>
      </c>
      <c r="AE89" s="13" t="s">
        <v>24</v>
      </c>
      <c r="AF89" s="14">
        <v>0</v>
      </c>
      <c r="AG89" s="16">
        <f t="shared" si="34"/>
        <v>2.7116574102983317E-2</v>
      </c>
      <c r="AH89" s="27">
        <f t="shared" si="35"/>
        <v>2539731.0491232504</v>
      </c>
    </row>
    <row r="90" spans="1:34" x14ac:dyDescent="0.25">
      <c r="A90" s="17">
        <v>303</v>
      </c>
      <c r="B90" s="18">
        <v>0</v>
      </c>
      <c r="C90" s="20">
        <f t="shared" si="24"/>
        <v>6.0646900911966455E-4</v>
      </c>
      <c r="D90" s="28">
        <f t="shared" si="25"/>
        <v>1014573.2057355229</v>
      </c>
      <c r="G90" s="17">
        <v>303</v>
      </c>
      <c r="H90" s="18">
        <v>0</v>
      </c>
      <c r="I90" s="20">
        <f t="shared" si="26"/>
        <v>0</v>
      </c>
      <c r="J90" s="28">
        <f t="shared" si="27"/>
        <v>0</v>
      </c>
      <c r="M90" s="17">
        <v>303</v>
      </c>
      <c r="N90" s="18">
        <v>0</v>
      </c>
      <c r="O90" s="20">
        <f t="shared" si="28"/>
        <v>1.406734564569048E-3</v>
      </c>
      <c r="P90" s="28">
        <f t="shared" si="29"/>
        <v>201053.9845689135</v>
      </c>
      <c r="S90" s="17">
        <v>303</v>
      </c>
      <c r="T90" s="18">
        <v>0</v>
      </c>
      <c r="U90" s="20">
        <f t="shared" si="30"/>
        <v>2.9821847698243229E-3</v>
      </c>
      <c r="V90" s="28">
        <f t="shared" si="31"/>
        <v>914538.43502450315</v>
      </c>
      <c r="Y90" s="17">
        <v>303</v>
      </c>
      <c r="Z90" s="18">
        <v>0</v>
      </c>
      <c r="AA90" s="20">
        <f t="shared" si="32"/>
        <v>1.839072096689861E-3</v>
      </c>
      <c r="AB90" s="28">
        <f t="shared" si="33"/>
        <v>393847.49742332642</v>
      </c>
      <c r="AE90" s="17">
        <v>303</v>
      </c>
      <c r="AF90" s="18">
        <v>0</v>
      </c>
      <c r="AG90" s="20">
        <f t="shared" si="34"/>
        <v>2.502226025623749E-3</v>
      </c>
      <c r="AH90" s="28">
        <f t="shared" si="35"/>
        <v>234357.8176603711</v>
      </c>
    </row>
    <row r="91" spans="1:34" x14ac:dyDescent="0.25">
      <c r="A91" s="13">
        <v>304</v>
      </c>
      <c r="B91" s="14">
        <v>0</v>
      </c>
      <c r="C91" s="16">
        <f t="shared" si="24"/>
        <v>2.2643079341194703E-3</v>
      </c>
      <c r="D91" s="27">
        <f t="shared" si="25"/>
        <v>3788002.5606364999</v>
      </c>
      <c r="G91" s="13">
        <v>304</v>
      </c>
      <c r="H91" s="14">
        <v>0</v>
      </c>
      <c r="I91" s="16">
        <f t="shared" si="26"/>
        <v>0</v>
      </c>
      <c r="J91" s="27">
        <f t="shared" si="27"/>
        <v>0</v>
      </c>
      <c r="M91" s="13">
        <v>304</v>
      </c>
      <c r="N91" s="14">
        <v>0</v>
      </c>
      <c r="O91" s="16">
        <f t="shared" si="28"/>
        <v>1.4936218803334451E-3</v>
      </c>
      <c r="P91" s="27">
        <f t="shared" si="29"/>
        <v>213472.134718143</v>
      </c>
      <c r="S91" s="13">
        <v>304</v>
      </c>
      <c r="T91" s="14">
        <v>0</v>
      </c>
      <c r="U91" s="16">
        <f t="shared" si="30"/>
        <v>9.0593921266169889E-3</v>
      </c>
      <c r="V91" s="27">
        <f t="shared" si="31"/>
        <v>2778218.9693892361</v>
      </c>
      <c r="Y91" s="13">
        <v>304</v>
      </c>
      <c r="Z91" s="14">
        <v>0</v>
      </c>
      <c r="AA91" s="16">
        <f t="shared" si="32"/>
        <v>5.8402635853177318E-3</v>
      </c>
      <c r="AB91" s="27">
        <f t="shared" si="33"/>
        <v>1250724.8636472956</v>
      </c>
      <c r="AE91" s="13">
        <v>304</v>
      </c>
      <c r="AF91" s="14">
        <v>0</v>
      </c>
      <c r="AG91" s="16">
        <f t="shared" si="34"/>
        <v>0</v>
      </c>
      <c r="AH91" s="27">
        <f t="shared" si="35"/>
        <v>0</v>
      </c>
    </row>
    <row r="92" spans="1:34" x14ac:dyDescent="0.25">
      <c r="A92" s="17">
        <v>305</v>
      </c>
      <c r="B92" s="18">
        <v>0</v>
      </c>
      <c r="C92" s="20">
        <f t="shared" si="24"/>
        <v>4.2306590702330255E-3</v>
      </c>
      <c r="D92" s="28">
        <f t="shared" si="25"/>
        <v>7077547.6911689248</v>
      </c>
      <c r="G92" s="17">
        <v>305</v>
      </c>
      <c r="H92" s="18">
        <v>0</v>
      </c>
      <c r="I92" s="20">
        <f t="shared" si="26"/>
        <v>0</v>
      </c>
      <c r="J92" s="28">
        <f t="shared" si="27"/>
        <v>0</v>
      </c>
      <c r="M92" s="17">
        <v>305</v>
      </c>
      <c r="N92" s="18">
        <v>0</v>
      </c>
      <c r="O92" s="20">
        <f t="shared" si="28"/>
        <v>6.8950544069607163E-4</v>
      </c>
      <c r="P92" s="28">
        <f t="shared" si="29"/>
        <v>98545.82358709471</v>
      </c>
      <c r="S92" s="17">
        <v>305</v>
      </c>
      <c r="T92" s="18">
        <v>0</v>
      </c>
      <c r="U92" s="20">
        <f t="shared" si="30"/>
        <v>1.3745779429720172E-2</v>
      </c>
      <c r="V92" s="28">
        <f t="shared" si="31"/>
        <v>4215380.5274073742</v>
      </c>
      <c r="Y92" s="17">
        <v>305</v>
      </c>
      <c r="Z92" s="18">
        <v>0</v>
      </c>
      <c r="AA92" s="20">
        <f t="shared" si="32"/>
        <v>2.3774675542875385E-3</v>
      </c>
      <c r="AB92" s="28">
        <f t="shared" si="33"/>
        <v>509147.87307504355</v>
      </c>
      <c r="AE92" s="17">
        <v>305</v>
      </c>
      <c r="AF92" s="18">
        <v>0</v>
      </c>
      <c r="AG92" s="20">
        <f t="shared" si="34"/>
        <v>1.0869892739208222E-3</v>
      </c>
      <c r="AH92" s="28">
        <f t="shared" si="35"/>
        <v>101807.12351627513</v>
      </c>
    </row>
    <row r="93" spans="1:34" x14ac:dyDescent="0.25">
      <c r="A93" s="13">
        <v>406</v>
      </c>
      <c r="B93" s="14">
        <v>0</v>
      </c>
      <c r="C93" s="16">
        <f t="shared" si="24"/>
        <v>1.7862494000374901E-2</v>
      </c>
      <c r="D93" s="27">
        <f t="shared" si="25"/>
        <v>29882496.100993734</v>
      </c>
      <c r="G93" s="13">
        <v>406</v>
      </c>
      <c r="H93" s="14">
        <v>0</v>
      </c>
      <c r="I93" s="16">
        <f t="shared" si="26"/>
        <v>0</v>
      </c>
      <c r="J93" s="27">
        <f t="shared" si="27"/>
        <v>0</v>
      </c>
      <c r="M93" s="13">
        <v>406</v>
      </c>
      <c r="N93" s="14">
        <v>0</v>
      </c>
      <c r="O93" s="16">
        <f t="shared" si="28"/>
        <v>8.0347159952113625E-3</v>
      </c>
      <c r="P93" s="27">
        <f t="shared" si="29"/>
        <v>1148341.4898614564</v>
      </c>
      <c r="S93" s="13">
        <v>406</v>
      </c>
      <c r="T93" s="14">
        <v>0</v>
      </c>
      <c r="U93" s="16">
        <f t="shared" si="30"/>
        <v>6.466818537228769E-2</v>
      </c>
      <c r="V93" s="27">
        <f t="shared" si="31"/>
        <v>19831615.279066164</v>
      </c>
      <c r="Y93" s="13">
        <v>406</v>
      </c>
      <c r="Z93" s="14">
        <v>0</v>
      </c>
      <c r="AA93" s="16">
        <f t="shared" si="32"/>
        <v>2.1845708477069039E-2</v>
      </c>
      <c r="AB93" s="27">
        <f t="shared" si="33"/>
        <v>4678379.7267215764</v>
      </c>
      <c r="AE93" s="13">
        <v>406</v>
      </c>
      <c r="AF93" s="14">
        <v>0</v>
      </c>
      <c r="AG93" s="16">
        <f t="shared" si="34"/>
        <v>9.7082551134607606E-3</v>
      </c>
      <c r="AH93" s="27">
        <f t="shared" si="35"/>
        <v>909272.56705902272</v>
      </c>
    </row>
    <row r="94" spans="1:34" x14ac:dyDescent="0.25">
      <c r="A94" s="17">
        <v>407</v>
      </c>
      <c r="B94" s="18">
        <v>0</v>
      </c>
      <c r="C94" s="20">
        <f t="shared" si="24"/>
        <v>3.1750638394796513E-2</v>
      </c>
      <c r="D94" s="28">
        <f t="shared" si="25"/>
        <v>53116229.347181603</v>
      </c>
      <c r="G94" s="17">
        <v>407</v>
      </c>
      <c r="H94" s="18">
        <v>0</v>
      </c>
      <c r="I94" s="20">
        <f t="shared" si="26"/>
        <v>0.22157108755252652</v>
      </c>
      <c r="J94" s="28">
        <f t="shared" si="27"/>
        <v>20810746.12668445</v>
      </c>
      <c r="M94" s="17">
        <v>407</v>
      </c>
      <c r="N94" s="18">
        <v>0</v>
      </c>
      <c r="O94" s="20">
        <f t="shared" si="28"/>
        <v>4.6050915727616291E-2</v>
      </c>
      <c r="P94" s="28">
        <f t="shared" si="29"/>
        <v>6581710.8168667937</v>
      </c>
      <c r="S94" s="17">
        <v>407</v>
      </c>
      <c r="T94" s="18">
        <v>0</v>
      </c>
      <c r="U94" s="20">
        <f t="shared" si="30"/>
        <v>5.9668219478665819E-3</v>
      </c>
      <c r="V94" s="28">
        <f t="shared" si="31"/>
        <v>1829828.943359945</v>
      </c>
      <c r="Y94" s="17">
        <v>407</v>
      </c>
      <c r="Z94" s="18">
        <v>0</v>
      </c>
      <c r="AA94" s="20">
        <f t="shared" si="32"/>
        <v>8.8876702730630776E-3</v>
      </c>
      <c r="AB94" s="28">
        <f t="shared" si="33"/>
        <v>1903343.9207032276</v>
      </c>
      <c r="AE94" s="17">
        <v>407</v>
      </c>
      <c r="AF94" s="18">
        <v>0</v>
      </c>
      <c r="AG94" s="20">
        <f t="shared" si="34"/>
        <v>4.3694226280374476E-2</v>
      </c>
      <c r="AH94" s="28">
        <f t="shared" si="35"/>
        <v>4092389.5006145071</v>
      </c>
    </row>
    <row r="95" spans="1:34" x14ac:dyDescent="0.25">
      <c r="A95" s="13">
        <v>408</v>
      </c>
      <c r="B95" s="14">
        <v>0</v>
      </c>
      <c r="C95" s="16">
        <f t="shared" si="24"/>
        <v>2.3316419715116804E-2</v>
      </c>
      <c r="D95" s="27">
        <f t="shared" si="25"/>
        <v>39006469.153270967</v>
      </c>
      <c r="G95" s="13">
        <v>408</v>
      </c>
      <c r="H95" s="14">
        <v>0</v>
      </c>
      <c r="I95" s="16">
        <f t="shared" si="26"/>
        <v>0</v>
      </c>
      <c r="J95" s="27">
        <f t="shared" si="27"/>
        <v>0</v>
      </c>
      <c r="M95" s="13">
        <v>408</v>
      </c>
      <c r="N95" s="14">
        <v>0</v>
      </c>
      <c r="O95" s="16">
        <f t="shared" si="28"/>
        <v>1.3545851086081428E-2</v>
      </c>
      <c r="P95" s="27">
        <f t="shared" si="29"/>
        <v>1936006.5529264517</v>
      </c>
      <c r="S95" s="13">
        <v>408</v>
      </c>
      <c r="T95" s="14">
        <v>0</v>
      </c>
      <c r="U95" s="16">
        <f t="shared" si="30"/>
        <v>7.075930878948187E-3</v>
      </c>
      <c r="V95" s="27">
        <f t="shared" si="31"/>
        <v>2169956.3413557517</v>
      </c>
      <c r="Y95" s="13">
        <v>408</v>
      </c>
      <c r="Z95" s="14">
        <v>0</v>
      </c>
      <c r="AA95" s="16">
        <f t="shared" si="32"/>
        <v>0</v>
      </c>
      <c r="AB95" s="27">
        <f t="shared" si="33"/>
        <v>0</v>
      </c>
      <c r="AE95" s="13">
        <v>408</v>
      </c>
      <c r="AF95" s="14">
        <v>0</v>
      </c>
      <c r="AG95" s="16">
        <f t="shared" si="34"/>
        <v>9.2684671642130817E-2</v>
      </c>
      <c r="AH95" s="27">
        <f t="shared" si="35"/>
        <v>8680821.4582466464</v>
      </c>
    </row>
    <row r="96" spans="1:34" x14ac:dyDescent="0.25">
      <c r="A96" s="17">
        <v>409</v>
      </c>
      <c r="B96" s="18">
        <v>0</v>
      </c>
      <c r="C96" s="20">
        <f t="shared" si="24"/>
        <v>3.4754098536824457E-2</v>
      </c>
      <c r="D96" s="28">
        <f t="shared" si="25"/>
        <v>58140773.287224717</v>
      </c>
      <c r="G96" s="17">
        <v>409</v>
      </c>
      <c r="H96" s="18">
        <v>0</v>
      </c>
      <c r="I96" s="20">
        <f t="shared" si="26"/>
        <v>0</v>
      </c>
      <c r="J96" s="28">
        <f t="shared" si="27"/>
        <v>0</v>
      </c>
      <c r="M96" s="17">
        <v>409</v>
      </c>
      <c r="N96" s="18">
        <v>0</v>
      </c>
      <c r="O96" s="20">
        <f t="shared" si="28"/>
        <v>0</v>
      </c>
      <c r="P96" s="28">
        <f t="shared" si="29"/>
        <v>0</v>
      </c>
      <c r="S96" s="17">
        <v>409</v>
      </c>
      <c r="T96" s="18">
        <v>0</v>
      </c>
      <c r="U96" s="20">
        <f t="shared" si="30"/>
        <v>0</v>
      </c>
      <c r="V96" s="28">
        <f t="shared" si="31"/>
        <v>0</v>
      </c>
      <c r="Y96" s="17">
        <v>409</v>
      </c>
      <c r="Z96" s="18">
        <v>0</v>
      </c>
      <c r="AA96" s="20">
        <f t="shared" si="32"/>
        <v>0</v>
      </c>
      <c r="AB96" s="28">
        <f t="shared" si="33"/>
        <v>0</v>
      </c>
      <c r="AE96" s="17">
        <v>409</v>
      </c>
      <c r="AF96" s="18">
        <v>0</v>
      </c>
      <c r="AG96" s="20">
        <f t="shared" si="34"/>
        <v>0.16710698517300523</v>
      </c>
      <c r="AH96" s="28">
        <f t="shared" si="35"/>
        <v>15651195.359614678</v>
      </c>
    </row>
    <row r="97" spans="1:34" x14ac:dyDescent="0.25">
      <c r="A97" s="13">
        <v>410</v>
      </c>
      <c r="B97" s="14">
        <v>0</v>
      </c>
      <c r="C97" s="16">
        <f t="shared" si="24"/>
        <v>0</v>
      </c>
      <c r="D97" s="27">
        <f t="shared" si="25"/>
        <v>0</v>
      </c>
      <c r="G97" s="13">
        <v>410</v>
      </c>
      <c r="H97" s="14">
        <v>0</v>
      </c>
      <c r="I97" s="16">
        <f t="shared" si="26"/>
        <v>0</v>
      </c>
      <c r="J97" s="27">
        <f t="shared" si="27"/>
        <v>0</v>
      </c>
      <c r="M97" s="13">
        <v>410</v>
      </c>
      <c r="N97" s="14">
        <v>0</v>
      </c>
      <c r="O97" s="16">
        <f t="shared" si="28"/>
        <v>0.2295260915199808</v>
      </c>
      <c r="P97" s="27">
        <f t="shared" si="29"/>
        <v>32804436.902962133</v>
      </c>
      <c r="S97" s="13">
        <v>410</v>
      </c>
      <c r="T97" s="14">
        <v>0</v>
      </c>
      <c r="U97" s="16">
        <f t="shared" si="30"/>
        <v>0</v>
      </c>
      <c r="V97" s="27">
        <f t="shared" si="31"/>
        <v>0</v>
      </c>
      <c r="Y97" s="13">
        <v>410</v>
      </c>
      <c r="Z97" s="14">
        <v>0</v>
      </c>
      <c r="AA97" s="16">
        <f t="shared" si="32"/>
        <v>0</v>
      </c>
      <c r="AB97" s="27">
        <f t="shared" si="33"/>
        <v>0</v>
      </c>
      <c r="AE97" s="13">
        <v>410</v>
      </c>
      <c r="AF97" s="14">
        <v>0</v>
      </c>
      <c r="AG97" s="16">
        <f t="shared" si="34"/>
        <v>0</v>
      </c>
      <c r="AH97" s="27">
        <f t="shared" si="35"/>
        <v>0</v>
      </c>
    </row>
    <row r="98" spans="1:34" x14ac:dyDescent="0.25">
      <c r="A98" s="17">
        <v>505</v>
      </c>
      <c r="B98" s="18">
        <v>0</v>
      </c>
      <c r="C98" s="20">
        <f t="shared" si="24"/>
        <v>1.3384505894198864E-2</v>
      </c>
      <c r="D98" s="28">
        <f t="shared" si="25"/>
        <v>22391187.097878423</v>
      </c>
      <c r="G98" s="17">
        <v>505</v>
      </c>
      <c r="H98" s="18">
        <v>0</v>
      </c>
      <c r="I98" s="20">
        <f t="shared" si="26"/>
        <v>0</v>
      </c>
      <c r="J98" s="28">
        <f t="shared" si="27"/>
        <v>0</v>
      </c>
      <c r="M98" s="17">
        <v>505</v>
      </c>
      <c r="N98" s="18">
        <v>0</v>
      </c>
      <c r="O98" s="20">
        <f t="shared" si="28"/>
        <v>0</v>
      </c>
      <c r="P98" s="28">
        <f t="shared" si="29"/>
        <v>0</v>
      </c>
      <c r="S98" s="17">
        <v>505</v>
      </c>
      <c r="T98" s="18">
        <v>0</v>
      </c>
      <c r="U98" s="20">
        <f t="shared" si="30"/>
        <v>2.3799098265465824E-2</v>
      </c>
      <c r="V98" s="28">
        <f t="shared" si="31"/>
        <v>7298404.2782753678</v>
      </c>
      <c r="Y98" s="17">
        <v>505</v>
      </c>
      <c r="Z98" s="18">
        <v>0</v>
      </c>
      <c r="AA98" s="20">
        <f t="shared" si="32"/>
        <v>5.4763137702818751E-2</v>
      </c>
      <c r="AB98" s="28">
        <f t="shared" si="33"/>
        <v>11727829.906247247</v>
      </c>
      <c r="AE98" s="17">
        <v>505</v>
      </c>
      <c r="AF98" s="18">
        <v>0</v>
      </c>
      <c r="AG98" s="20">
        <f t="shared" si="34"/>
        <v>0</v>
      </c>
      <c r="AH98" s="28">
        <f t="shared" si="35"/>
        <v>0</v>
      </c>
    </row>
    <row r="99" spans="1:34" x14ac:dyDescent="0.25">
      <c r="A99" s="13">
        <v>506</v>
      </c>
      <c r="B99" s="14">
        <v>0</v>
      </c>
      <c r="C99" s="16">
        <f t="shared" si="24"/>
        <v>5.2422857630582643E-3</v>
      </c>
      <c r="D99" s="27">
        <f t="shared" si="25"/>
        <v>8769916.668500809</v>
      </c>
      <c r="G99" s="13">
        <v>506</v>
      </c>
      <c r="H99" s="14">
        <v>0</v>
      </c>
      <c r="I99" s="16">
        <f t="shared" si="26"/>
        <v>0</v>
      </c>
      <c r="J99" s="27">
        <f t="shared" si="27"/>
        <v>0</v>
      </c>
      <c r="M99" s="13">
        <v>506</v>
      </c>
      <c r="N99" s="14">
        <v>0</v>
      </c>
      <c r="O99" s="16">
        <f t="shared" si="28"/>
        <v>3.9992620237090295E-3</v>
      </c>
      <c r="P99" s="27">
        <f t="shared" si="29"/>
        <v>571584.42356761347</v>
      </c>
      <c r="S99" s="13">
        <v>506</v>
      </c>
      <c r="T99" s="14">
        <v>0</v>
      </c>
      <c r="U99" s="16">
        <f t="shared" si="30"/>
        <v>2.1416381395515008E-2</v>
      </c>
      <c r="V99" s="27">
        <f t="shared" si="31"/>
        <v>6567703.0221356722</v>
      </c>
      <c r="Y99" s="13">
        <v>506</v>
      </c>
      <c r="Z99" s="14">
        <v>0</v>
      </c>
      <c r="AA99" s="16">
        <f t="shared" si="32"/>
        <v>2.250869639969447E-2</v>
      </c>
      <c r="AB99" s="27">
        <f t="shared" si="33"/>
        <v>4820362.2703194581</v>
      </c>
      <c r="AE99" s="13">
        <v>506</v>
      </c>
      <c r="AF99" s="14">
        <v>0</v>
      </c>
      <c r="AG99" s="16">
        <f t="shared" si="34"/>
        <v>5.3762912380449085E-3</v>
      </c>
      <c r="AH99" s="27">
        <f t="shared" si="35"/>
        <v>503541.99370965926</v>
      </c>
    </row>
    <row r="100" spans="1:34" x14ac:dyDescent="0.25">
      <c r="A100" s="17">
        <v>507</v>
      </c>
      <c r="B100" s="18">
        <v>0</v>
      </c>
      <c r="C100" s="20">
        <f t="shared" si="24"/>
        <v>1.0594891281265955E-2</v>
      </c>
      <c r="D100" s="28">
        <f t="shared" si="25"/>
        <v>17724389.292796265</v>
      </c>
      <c r="G100" s="17">
        <v>507</v>
      </c>
      <c r="H100" s="18">
        <v>0</v>
      </c>
      <c r="I100" s="20">
        <f t="shared" si="26"/>
        <v>7.0977902511820332E-2</v>
      </c>
      <c r="J100" s="28">
        <f t="shared" si="27"/>
        <v>6666497.5385287283</v>
      </c>
      <c r="M100" s="17">
        <v>507</v>
      </c>
      <c r="N100" s="18">
        <v>0</v>
      </c>
      <c r="O100" s="20">
        <f t="shared" si="28"/>
        <v>8.6618192222665136E-3</v>
      </c>
      <c r="P100" s="28">
        <f t="shared" si="29"/>
        <v>1237968.634676859</v>
      </c>
      <c r="S100" s="17">
        <v>507</v>
      </c>
      <c r="T100" s="18">
        <v>0</v>
      </c>
      <c r="U100" s="20">
        <f t="shared" si="30"/>
        <v>2.5454348115884953E-2</v>
      </c>
      <c r="V100" s="28">
        <f t="shared" si="31"/>
        <v>7806015.216099998</v>
      </c>
      <c r="Y100" s="17">
        <v>507</v>
      </c>
      <c r="Z100" s="18">
        <v>0</v>
      </c>
      <c r="AA100" s="20">
        <f t="shared" si="32"/>
        <v>0</v>
      </c>
      <c r="AB100" s="28">
        <f t="shared" si="33"/>
        <v>0</v>
      </c>
      <c r="AE100" s="17">
        <v>507</v>
      </c>
      <c r="AF100" s="18">
        <v>0</v>
      </c>
      <c r="AG100" s="20">
        <f t="shared" si="34"/>
        <v>0</v>
      </c>
      <c r="AH100" s="28">
        <f t="shared" si="35"/>
        <v>0</v>
      </c>
    </row>
    <row r="101" spans="1:34" x14ac:dyDescent="0.25">
      <c r="A101" s="13">
        <v>508</v>
      </c>
      <c r="B101" s="14">
        <v>0</v>
      </c>
      <c r="C101" s="16">
        <f t="shared" si="24"/>
        <v>4.6702273463757188E-3</v>
      </c>
      <c r="D101" s="27">
        <f t="shared" si="25"/>
        <v>7812909.578354381</v>
      </c>
      <c r="G101" s="13">
        <v>508</v>
      </c>
      <c r="H101" s="14">
        <v>0</v>
      </c>
      <c r="I101" s="16">
        <f t="shared" si="26"/>
        <v>0</v>
      </c>
      <c r="J101" s="27">
        <f t="shared" si="27"/>
        <v>0</v>
      </c>
      <c r="M101" s="13">
        <v>508</v>
      </c>
      <c r="N101" s="14">
        <v>0</v>
      </c>
      <c r="O101" s="16">
        <f t="shared" si="28"/>
        <v>0</v>
      </c>
      <c r="P101" s="27">
        <f t="shared" si="29"/>
        <v>0</v>
      </c>
      <c r="S101" s="13">
        <v>508</v>
      </c>
      <c r="T101" s="14">
        <v>0</v>
      </c>
      <c r="U101" s="16">
        <f t="shared" si="30"/>
        <v>0</v>
      </c>
      <c r="V101" s="27">
        <f t="shared" si="31"/>
        <v>0</v>
      </c>
      <c r="Y101" s="13">
        <v>508</v>
      </c>
      <c r="Z101" s="14">
        <v>0</v>
      </c>
      <c r="AA101" s="16">
        <f t="shared" si="32"/>
        <v>9.0914127557076271E-2</v>
      </c>
      <c r="AB101" s="27">
        <f t="shared" si="33"/>
        <v>19469765.04250551</v>
      </c>
      <c r="AE101" s="13">
        <v>508</v>
      </c>
      <c r="AF101" s="14">
        <v>0</v>
      </c>
      <c r="AG101" s="16">
        <f t="shared" si="34"/>
        <v>0</v>
      </c>
      <c r="AH101" s="27">
        <f t="shared" si="35"/>
        <v>0</v>
      </c>
    </row>
    <row r="102" spans="1:34" x14ac:dyDescent="0.25">
      <c r="A102" s="17">
        <v>509</v>
      </c>
      <c r="B102" s="18">
        <v>0</v>
      </c>
      <c r="C102" s="20">
        <f t="shared" si="24"/>
        <v>5.7718375371273488E-3</v>
      </c>
      <c r="D102" s="28">
        <f t="shared" si="25"/>
        <v>9655813.611198822</v>
      </c>
      <c r="G102" s="17">
        <v>509</v>
      </c>
      <c r="H102" s="18">
        <v>0</v>
      </c>
      <c r="I102" s="20">
        <f t="shared" si="26"/>
        <v>0</v>
      </c>
      <c r="J102" s="28">
        <f t="shared" si="27"/>
        <v>0</v>
      </c>
      <c r="M102" s="17">
        <v>509</v>
      </c>
      <c r="N102" s="18">
        <v>0</v>
      </c>
      <c r="O102" s="20">
        <f t="shared" si="28"/>
        <v>2.4871838198067136E-2</v>
      </c>
      <c r="P102" s="28">
        <f t="shared" si="29"/>
        <v>3554744.6541961012</v>
      </c>
      <c r="S102" s="17">
        <v>509</v>
      </c>
      <c r="T102" s="18">
        <v>0</v>
      </c>
      <c r="U102" s="20">
        <f t="shared" si="30"/>
        <v>0</v>
      </c>
      <c r="V102" s="28">
        <f t="shared" si="31"/>
        <v>0</v>
      </c>
      <c r="Y102" s="17">
        <v>509</v>
      </c>
      <c r="Z102" s="18">
        <v>0</v>
      </c>
      <c r="AA102" s="20">
        <f t="shared" si="32"/>
        <v>0</v>
      </c>
      <c r="AB102" s="28">
        <f t="shared" si="33"/>
        <v>0</v>
      </c>
      <c r="AE102" s="17">
        <v>509</v>
      </c>
      <c r="AF102" s="18">
        <v>0</v>
      </c>
      <c r="AG102" s="20">
        <f t="shared" si="34"/>
        <v>8.9047892684814337E-4</v>
      </c>
      <c r="AH102" s="28">
        <f t="shared" si="35"/>
        <v>83402.01717654911</v>
      </c>
    </row>
    <row r="103" spans="1:34" x14ac:dyDescent="0.25">
      <c r="A103" s="13">
        <v>510</v>
      </c>
      <c r="B103" s="14">
        <v>0</v>
      </c>
      <c r="C103" s="16">
        <f t="shared" si="24"/>
        <v>0</v>
      </c>
      <c r="D103" s="27">
        <f t="shared" si="25"/>
        <v>0</v>
      </c>
      <c r="G103" s="13">
        <v>510</v>
      </c>
      <c r="H103" s="14">
        <v>0</v>
      </c>
      <c r="I103" s="16">
        <f t="shared" si="26"/>
        <v>0</v>
      </c>
      <c r="J103" s="27">
        <f t="shared" si="27"/>
        <v>0</v>
      </c>
      <c r="M103" s="13">
        <v>510</v>
      </c>
      <c r="N103" s="14">
        <v>0</v>
      </c>
      <c r="O103" s="16">
        <f t="shared" si="28"/>
        <v>0</v>
      </c>
      <c r="P103" s="27">
        <f t="shared" si="29"/>
        <v>0</v>
      </c>
      <c r="S103" s="13">
        <v>510</v>
      </c>
      <c r="T103" s="14">
        <v>0</v>
      </c>
      <c r="U103" s="16">
        <f t="shared" si="30"/>
        <v>0</v>
      </c>
      <c r="V103" s="27">
        <f t="shared" si="31"/>
        <v>0</v>
      </c>
      <c r="Y103" s="13">
        <v>510</v>
      </c>
      <c r="Z103" s="14">
        <v>0</v>
      </c>
      <c r="AA103" s="16">
        <f t="shared" si="32"/>
        <v>0</v>
      </c>
      <c r="AB103" s="27">
        <f t="shared" si="33"/>
        <v>0</v>
      </c>
      <c r="AE103" s="13">
        <v>510</v>
      </c>
      <c r="AF103" s="14">
        <v>0</v>
      </c>
      <c r="AG103" s="16">
        <f t="shared" si="34"/>
        <v>0</v>
      </c>
      <c r="AH103" s="27">
        <f t="shared" si="35"/>
        <v>0</v>
      </c>
    </row>
    <row r="104" spans="1:34" x14ac:dyDescent="0.25">
      <c r="A104" s="17">
        <v>535</v>
      </c>
      <c r="B104" s="18">
        <v>0</v>
      </c>
      <c r="C104" s="20">
        <f t="shared" si="24"/>
        <v>4.5582528653129728E-3</v>
      </c>
      <c r="D104" s="28">
        <f t="shared" si="25"/>
        <v>7625585.4010195658</v>
      </c>
      <c r="G104" s="17">
        <v>535</v>
      </c>
      <c r="H104" s="18">
        <v>0</v>
      </c>
      <c r="I104" s="20">
        <f t="shared" si="26"/>
        <v>0</v>
      </c>
      <c r="J104" s="28">
        <f t="shared" si="27"/>
        <v>0</v>
      </c>
      <c r="M104" s="17">
        <v>535</v>
      </c>
      <c r="N104" s="18">
        <v>0</v>
      </c>
      <c r="O104" s="20">
        <f t="shared" si="28"/>
        <v>0</v>
      </c>
      <c r="P104" s="28">
        <f t="shared" si="29"/>
        <v>0</v>
      </c>
      <c r="S104" s="17">
        <v>535</v>
      </c>
      <c r="T104" s="18">
        <v>0</v>
      </c>
      <c r="U104" s="20">
        <f t="shared" si="30"/>
        <v>6.2755537484405072E-3</v>
      </c>
      <c r="V104" s="28">
        <f t="shared" si="31"/>
        <v>1924506.8790117346</v>
      </c>
      <c r="Y104" s="17">
        <v>535</v>
      </c>
      <c r="Z104" s="18">
        <v>0</v>
      </c>
      <c r="AA104" s="20">
        <f t="shared" si="32"/>
        <v>3.611362900671487E-3</v>
      </c>
      <c r="AB104" s="28">
        <f t="shared" si="33"/>
        <v>773393.41033826233</v>
      </c>
      <c r="AE104" s="17">
        <v>535</v>
      </c>
      <c r="AF104" s="18">
        <v>0</v>
      </c>
      <c r="AG104" s="20">
        <f t="shared" si="34"/>
        <v>3.435434669890769E-3</v>
      </c>
      <c r="AH104" s="28">
        <f t="shared" si="35"/>
        <v>321761.88869655743</v>
      </c>
    </row>
    <row r="105" spans="1:34" x14ac:dyDescent="0.25">
      <c r="A105" s="13">
        <v>536</v>
      </c>
      <c r="B105" s="14">
        <v>0</v>
      </c>
      <c r="C105" s="16">
        <f t="shared" si="24"/>
        <v>6.5317056330588992E-3</v>
      </c>
      <c r="D105" s="27">
        <f t="shared" si="25"/>
        <v>10927010.982264001</v>
      </c>
      <c r="G105" s="13">
        <v>536</v>
      </c>
      <c r="H105" s="14">
        <v>0</v>
      </c>
      <c r="I105" s="16">
        <f t="shared" si="26"/>
        <v>0</v>
      </c>
      <c r="J105" s="27">
        <f t="shared" si="27"/>
        <v>0</v>
      </c>
      <c r="M105" s="13">
        <v>536</v>
      </c>
      <c r="N105" s="14">
        <v>0</v>
      </c>
      <c r="O105" s="16">
        <f t="shared" si="28"/>
        <v>0</v>
      </c>
      <c r="P105" s="27">
        <f t="shared" si="29"/>
        <v>0</v>
      </c>
      <c r="S105" s="13">
        <v>536</v>
      </c>
      <c r="T105" s="14">
        <v>0</v>
      </c>
      <c r="U105" s="16">
        <f t="shared" si="30"/>
        <v>2.1997327133118499E-3</v>
      </c>
      <c r="V105" s="27">
        <f t="shared" si="31"/>
        <v>674586.00602501654</v>
      </c>
      <c r="Y105" s="13">
        <v>536</v>
      </c>
      <c r="Z105" s="14">
        <v>0</v>
      </c>
      <c r="AA105" s="16">
        <f t="shared" si="32"/>
        <v>0</v>
      </c>
      <c r="AB105" s="27">
        <f t="shared" si="33"/>
        <v>0</v>
      </c>
      <c r="AE105" s="13">
        <v>536</v>
      </c>
      <c r="AF105" s="14">
        <v>0</v>
      </c>
      <c r="AG105" s="16">
        <f t="shared" si="34"/>
        <v>0</v>
      </c>
      <c r="AH105" s="27">
        <f t="shared" si="35"/>
        <v>0</v>
      </c>
    </row>
    <row r="106" spans="1:34" x14ac:dyDescent="0.25">
      <c r="A106" s="17">
        <v>537</v>
      </c>
      <c r="B106" s="18">
        <v>0</v>
      </c>
      <c r="C106" s="20">
        <f t="shared" si="24"/>
        <v>3.6911011977156225E-3</v>
      </c>
      <c r="D106" s="28">
        <f t="shared" si="25"/>
        <v>6174911.3615822857</v>
      </c>
      <c r="G106" s="17">
        <v>537</v>
      </c>
      <c r="H106" s="18">
        <v>0</v>
      </c>
      <c r="I106" s="20">
        <f t="shared" si="26"/>
        <v>0</v>
      </c>
      <c r="J106" s="28">
        <f t="shared" si="27"/>
        <v>0</v>
      </c>
      <c r="M106" s="17">
        <v>537</v>
      </c>
      <c r="N106" s="18">
        <v>0</v>
      </c>
      <c r="O106" s="20">
        <f t="shared" si="28"/>
        <v>2.2605767820822226E-3</v>
      </c>
      <c r="P106" s="28">
        <f t="shared" si="29"/>
        <v>323087.22690754273</v>
      </c>
      <c r="S106" s="17">
        <v>537</v>
      </c>
      <c r="T106" s="18">
        <v>0</v>
      </c>
      <c r="U106" s="20">
        <f t="shared" si="30"/>
        <v>0</v>
      </c>
      <c r="V106" s="28">
        <f t="shared" si="31"/>
        <v>0</v>
      </c>
      <c r="Y106" s="17">
        <v>537</v>
      </c>
      <c r="Z106" s="18">
        <v>0</v>
      </c>
      <c r="AA106" s="20">
        <f t="shared" si="32"/>
        <v>8.6695250012952044E-3</v>
      </c>
      <c r="AB106" s="28">
        <f t="shared" si="33"/>
        <v>1856626.8999213083</v>
      </c>
      <c r="AE106" s="17">
        <v>537</v>
      </c>
      <c r="AF106" s="18">
        <v>0</v>
      </c>
      <c r="AG106" s="20">
        <f t="shared" si="34"/>
        <v>6.0610614889143747E-3</v>
      </c>
      <c r="AH106" s="28">
        <f t="shared" si="35"/>
        <v>567677.39153108851</v>
      </c>
    </row>
    <row r="107" spans="1:34" x14ac:dyDescent="0.25">
      <c r="A107" s="13">
        <v>538</v>
      </c>
      <c r="B107" s="14">
        <v>0</v>
      </c>
      <c r="C107" s="16">
        <f t="shared" si="24"/>
        <v>0</v>
      </c>
      <c r="D107" s="27">
        <f t="shared" si="25"/>
        <v>0</v>
      </c>
      <c r="G107" s="13">
        <v>538</v>
      </c>
      <c r="H107" s="14">
        <v>0</v>
      </c>
      <c r="I107" s="16">
        <f t="shared" si="26"/>
        <v>0</v>
      </c>
      <c r="J107" s="27">
        <f t="shared" si="27"/>
        <v>0</v>
      </c>
      <c r="M107" s="13">
        <v>538</v>
      </c>
      <c r="N107" s="14">
        <v>0</v>
      </c>
      <c r="O107" s="16">
        <f t="shared" si="28"/>
        <v>0</v>
      </c>
      <c r="P107" s="27">
        <f t="shared" si="29"/>
        <v>0</v>
      </c>
      <c r="S107" s="13">
        <v>538</v>
      </c>
      <c r="T107" s="14">
        <v>0</v>
      </c>
      <c r="U107" s="16">
        <f t="shared" si="30"/>
        <v>3.2974375001424139E-2</v>
      </c>
      <c r="V107" s="27">
        <f t="shared" si="31"/>
        <v>10112161.263398178</v>
      </c>
      <c r="Y107" s="13">
        <v>538</v>
      </c>
      <c r="Z107" s="14">
        <v>0</v>
      </c>
      <c r="AA107" s="16">
        <f t="shared" si="32"/>
        <v>0</v>
      </c>
      <c r="AB107" s="27">
        <f t="shared" si="33"/>
        <v>0</v>
      </c>
      <c r="AE107" s="13">
        <v>538</v>
      </c>
      <c r="AF107" s="14">
        <v>0</v>
      </c>
      <c r="AG107" s="16">
        <f t="shared" si="34"/>
        <v>0</v>
      </c>
      <c r="AH107" s="27">
        <f t="shared" si="35"/>
        <v>0</v>
      </c>
    </row>
    <row r="108" spans="1:34" x14ac:dyDescent="0.25">
      <c r="A108" s="17">
        <v>539</v>
      </c>
      <c r="B108" s="18">
        <v>0</v>
      </c>
      <c r="C108" s="20">
        <f t="shared" si="24"/>
        <v>2.5228072729040541E-3</v>
      </c>
      <c r="D108" s="28">
        <f t="shared" si="25"/>
        <v>4220450.8785017245</v>
      </c>
      <c r="G108" s="17">
        <v>539</v>
      </c>
      <c r="H108" s="18">
        <v>0</v>
      </c>
      <c r="I108" s="20">
        <f t="shared" si="26"/>
        <v>0</v>
      </c>
      <c r="J108" s="28">
        <f t="shared" si="27"/>
        <v>0</v>
      </c>
      <c r="M108" s="17">
        <v>539</v>
      </c>
      <c r="N108" s="18">
        <v>0</v>
      </c>
      <c r="O108" s="20">
        <f t="shared" si="28"/>
        <v>0</v>
      </c>
      <c r="P108" s="28">
        <f t="shared" si="29"/>
        <v>0</v>
      </c>
      <c r="S108" s="17">
        <v>539</v>
      </c>
      <c r="T108" s="18">
        <v>0</v>
      </c>
      <c r="U108" s="20">
        <f t="shared" si="30"/>
        <v>0</v>
      </c>
      <c r="V108" s="28">
        <f t="shared" si="31"/>
        <v>0</v>
      </c>
      <c r="Y108" s="17">
        <v>539</v>
      </c>
      <c r="Z108" s="18">
        <v>0</v>
      </c>
      <c r="AA108" s="20">
        <f t="shared" si="32"/>
        <v>0</v>
      </c>
      <c r="AB108" s="28">
        <f t="shared" si="33"/>
        <v>0</v>
      </c>
      <c r="AE108" s="17">
        <v>539</v>
      </c>
      <c r="AF108" s="18">
        <v>0</v>
      </c>
      <c r="AG108" s="20">
        <f t="shared" si="34"/>
        <v>0</v>
      </c>
      <c r="AH108" s="28">
        <f t="shared" si="35"/>
        <v>0</v>
      </c>
    </row>
    <row r="109" spans="1:34" x14ac:dyDescent="0.25">
      <c r="A109" s="13">
        <v>540</v>
      </c>
      <c r="B109" s="14">
        <v>0</v>
      </c>
      <c r="C109" s="16">
        <f t="shared" si="24"/>
        <v>0</v>
      </c>
      <c r="D109" s="27">
        <f t="shared" si="25"/>
        <v>0</v>
      </c>
      <c r="G109" s="13">
        <v>540</v>
      </c>
      <c r="H109" s="14">
        <v>0</v>
      </c>
      <c r="I109" s="16">
        <f t="shared" si="26"/>
        <v>0</v>
      </c>
      <c r="J109" s="27">
        <f t="shared" si="27"/>
        <v>0</v>
      </c>
      <c r="M109" s="13">
        <v>540</v>
      </c>
      <c r="N109" s="14">
        <v>0</v>
      </c>
      <c r="O109" s="16">
        <f t="shared" si="28"/>
        <v>0</v>
      </c>
      <c r="P109" s="27">
        <f t="shared" si="29"/>
        <v>0</v>
      </c>
      <c r="S109" s="13">
        <v>540</v>
      </c>
      <c r="T109" s="14">
        <v>0</v>
      </c>
      <c r="U109" s="16">
        <f t="shared" si="30"/>
        <v>0</v>
      </c>
      <c r="V109" s="27">
        <f t="shared" si="31"/>
        <v>0</v>
      </c>
      <c r="Y109" s="13">
        <v>540</v>
      </c>
      <c r="Z109" s="14">
        <v>0</v>
      </c>
      <c r="AA109" s="16">
        <f t="shared" si="32"/>
        <v>0</v>
      </c>
      <c r="AB109" s="27">
        <f t="shared" si="33"/>
        <v>0</v>
      </c>
      <c r="AE109" s="13">
        <v>540</v>
      </c>
      <c r="AF109" s="14">
        <v>0</v>
      </c>
      <c r="AG109" s="16">
        <f t="shared" si="34"/>
        <v>0</v>
      </c>
      <c r="AH109" s="27">
        <f t="shared" si="35"/>
        <v>0</v>
      </c>
    </row>
    <row r="110" spans="1:34" x14ac:dyDescent="0.25">
      <c r="A110" s="21" t="s">
        <v>17</v>
      </c>
      <c r="B110" s="22"/>
      <c r="C110" s="24">
        <f>SUM(C79:C109)</f>
        <v>1.0000000000000002</v>
      </c>
      <c r="D110" s="23">
        <f>SUM(D79:D109)</f>
        <v>1672918468.1806786</v>
      </c>
      <c r="G110" s="21" t="s">
        <v>17</v>
      </c>
      <c r="H110" s="22"/>
      <c r="I110" s="24">
        <f>SUM(I79:I109)</f>
        <v>0.99999999999999989</v>
      </c>
      <c r="J110" s="23">
        <f>SUM(J79:J109)</f>
        <v>93923563.568513751</v>
      </c>
      <c r="M110" s="21" t="s">
        <v>17</v>
      </c>
      <c r="N110" s="22"/>
      <c r="O110" s="24">
        <f>SUM(O79:O109)</f>
        <v>1</v>
      </c>
      <c r="P110" s="23">
        <f>SUM(P79:P109)</f>
        <v>142922474.24126261</v>
      </c>
      <c r="S110" s="21" t="s">
        <v>17</v>
      </c>
      <c r="T110" s="22"/>
      <c r="U110" s="24">
        <f>SUM(U79:U109)</f>
        <v>1.0000000000000002</v>
      </c>
      <c r="V110" s="23">
        <f>SUM(V79:V109)</f>
        <v>306667260.95525515</v>
      </c>
      <c r="Y110" s="21" t="s">
        <v>17</v>
      </c>
      <c r="Z110" s="22"/>
      <c r="AA110" s="24">
        <f>SUM(AA79:AA109)</f>
        <v>1</v>
      </c>
      <c r="AB110" s="23">
        <f>SUM(AB79:AB109)</f>
        <v>214155550.58021441</v>
      </c>
      <c r="AE110" s="21" t="s">
        <v>17</v>
      </c>
      <c r="AF110" s="22"/>
      <c r="AG110" s="24">
        <f>SUM(AG79:AG109)</f>
        <v>0.99999999999999989</v>
      </c>
      <c r="AH110" s="23">
        <f>SUM(AH79:AH109)</f>
        <v>93659731.479273915</v>
      </c>
    </row>
    <row r="112" spans="1:34" x14ac:dyDescent="0.25">
      <c r="A112" t="str">
        <f>"7. Calcul de l'allocation de l'accès par tarif et paliers"</f>
        <v>7. Calcul de l'allocation de l'accès par tarif et paliers</v>
      </c>
    </row>
    <row r="113" spans="1:14" ht="60" x14ac:dyDescent="0.25">
      <c r="A113" s="12" t="s">
        <v>21</v>
      </c>
      <c r="B113" s="12"/>
      <c r="C113" s="31" t="s">
        <v>30</v>
      </c>
      <c r="D113" s="31" t="s">
        <v>1</v>
      </c>
      <c r="E113" s="31" t="s">
        <v>2</v>
      </c>
      <c r="F113" s="31" t="s">
        <v>3</v>
      </c>
      <c r="G113" s="31" t="s">
        <v>4</v>
      </c>
      <c r="H113" s="31" t="s">
        <v>5</v>
      </c>
      <c r="I113" s="32" t="s">
        <v>31</v>
      </c>
      <c r="K113" s="31" t="s">
        <v>32</v>
      </c>
      <c r="L113" s="31" t="s">
        <v>33</v>
      </c>
      <c r="M113" s="32" t="s">
        <v>34</v>
      </c>
      <c r="N113" s="32" t="s">
        <v>40</v>
      </c>
    </row>
    <row r="114" spans="1:14" ht="15.75" x14ac:dyDescent="0.3">
      <c r="A114" s="13" t="s">
        <v>23</v>
      </c>
      <c r="B114" s="14">
        <v>365</v>
      </c>
      <c r="C114" s="16">
        <f>D9</f>
        <v>7.5832211469542846E-2</v>
      </c>
      <c r="D114" s="16">
        <f>J9</f>
        <v>4.4223669191853242E-2</v>
      </c>
      <c r="E114" s="16">
        <f>P9</f>
        <v>5.1921626745251616E-2</v>
      </c>
      <c r="F114" s="16">
        <f>V9</f>
        <v>3.7882247193125065E-2</v>
      </c>
      <c r="G114" s="16">
        <f>AB9</f>
        <v>3.5236689731977494E-2</v>
      </c>
      <c r="H114" s="16">
        <f>AH9</f>
        <v>3.5297642189806328E-2</v>
      </c>
      <c r="I114" s="16">
        <f t="shared" ref="I114:I144" si="36">C114*$M$184+D114*$M$185+E114*$M$186+F114*$M$187+G114*$M$188+H114*$M$189</f>
        <v>6.3743707037114294E-2</v>
      </c>
      <c r="K114" s="13" t="s">
        <v>30</v>
      </c>
      <c r="L114" s="34">
        <f>D5*D2</f>
        <v>1048257276.4273459</v>
      </c>
      <c r="M114" s="16">
        <f>L114/$L$120</f>
        <v>0.66273959549243511</v>
      </c>
      <c r="N114" s="34">
        <f>L114/C40</f>
        <v>9687.7840679513392</v>
      </c>
    </row>
    <row r="115" spans="1:14" ht="15.75" x14ac:dyDescent="0.3">
      <c r="A115" s="17" t="s">
        <v>23</v>
      </c>
      <c r="B115" s="18">
        <v>1095</v>
      </c>
      <c r="C115" s="20">
        <f t="shared" ref="C115:C144" si="37">D10</f>
        <v>0.10332957929379748</v>
      </c>
      <c r="D115" s="20">
        <f t="shared" ref="D115:D144" si="38">J10</f>
        <v>7.4144904553205007E-2</v>
      </c>
      <c r="E115" s="20">
        <f t="shared" ref="E115:E144" si="39">P10</f>
        <v>6.8691985711334322E-2</v>
      </c>
      <c r="F115" s="20">
        <f t="shared" ref="F115:F144" si="40">V10</f>
        <v>6.2095276966197301E-2</v>
      </c>
      <c r="G115" s="20">
        <f t="shared" ref="G115:G144" si="41">AB10</f>
        <v>0.11563535391710329</v>
      </c>
      <c r="H115" s="20">
        <f t="shared" ref="H115:H144" si="42">AH10</f>
        <v>7.8198292359038843E-2</v>
      </c>
      <c r="I115" s="20">
        <f t="shared" si="36"/>
        <v>9.5384529130751378E-2</v>
      </c>
      <c r="K115" s="17" t="s">
        <v>1</v>
      </c>
      <c r="L115" s="35">
        <f>J5*J2</f>
        <v>58852873.473118648</v>
      </c>
      <c r="M115" s="20">
        <f t="shared" ref="M115:M119" si="43">L115/$L$120</f>
        <v>3.7208546447753156E-2</v>
      </c>
      <c r="N115" s="35">
        <f>L115/I40</f>
        <v>21557.776664799527</v>
      </c>
    </row>
    <row r="116" spans="1:14" ht="15.75" x14ac:dyDescent="0.3">
      <c r="A116" s="13" t="s">
        <v>23</v>
      </c>
      <c r="B116" s="14">
        <v>3650</v>
      </c>
      <c r="C116" s="16">
        <f t="shared" si="37"/>
        <v>0.49387187218562395</v>
      </c>
      <c r="D116" s="16">
        <f t="shared" si="38"/>
        <v>0.52738439728565667</v>
      </c>
      <c r="E116" s="16">
        <f t="shared" si="39"/>
        <v>0.40779755466119072</v>
      </c>
      <c r="F116" s="16">
        <f t="shared" si="40"/>
        <v>0.26238358886942775</v>
      </c>
      <c r="G116" s="16">
        <f t="shared" si="41"/>
        <v>0.23557853568189016</v>
      </c>
      <c r="H116" s="16">
        <f t="shared" si="42"/>
        <v>0.30794871018071107</v>
      </c>
      <c r="I116" s="16">
        <f t="shared" si="36"/>
        <v>0.43331017652472575</v>
      </c>
      <c r="K116" s="13" t="s">
        <v>2</v>
      </c>
      <c r="L116" s="34">
        <f>P5*P2</f>
        <v>89555783.164575979</v>
      </c>
      <c r="M116" s="16">
        <f t="shared" si="43"/>
        <v>5.6619844043231865E-2</v>
      </c>
      <c r="N116" s="34">
        <f>L116/O40</f>
        <v>21392.606740881132</v>
      </c>
    </row>
    <row r="117" spans="1:14" ht="15.75" x14ac:dyDescent="0.3">
      <c r="A117" s="17" t="s">
        <v>23</v>
      </c>
      <c r="B117" s="18">
        <v>10950</v>
      </c>
      <c r="C117" s="20">
        <f t="shared" si="37"/>
        <v>0.16036817392415964</v>
      </c>
      <c r="D117" s="20">
        <f t="shared" si="38"/>
        <v>0.21189763646411211</v>
      </c>
      <c r="E117" s="20">
        <f t="shared" si="39"/>
        <v>0.24917406416890178</v>
      </c>
      <c r="F117" s="20">
        <f t="shared" si="40"/>
        <v>0.25774512812317829</v>
      </c>
      <c r="G117" s="20">
        <f t="shared" si="41"/>
        <v>0.23769504639298492</v>
      </c>
      <c r="H117" s="20">
        <f t="shared" si="42"/>
        <v>0.2593533147185994</v>
      </c>
      <c r="I117" s="20">
        <f t="shared" si="36"/>
        <v>0.18937698778815451</v>
      </c>
      <c r="K117" s="17" t="s">
        <v>3</v>
      </c>
      <c r="L117" s="35">
        <f>V5*V2</f>
        <v>192158909.02799875</v>
      </c>
      <c r="M117" s="20">
        <f t="shared" si="43"/>
        <v>0.12148860828662245</v>
      </c>
      <c r="N117" s="35">
        <f>L117/U40</f>
        <v>28388.866581224855</v>
      </c>
    </row>
    <row r="118" spans="1:14" ht="15.75" x14ac:dyDescent="0.3">
      <c r="A118" s="13" t="s">
        <v>23</v>
      </c>
      <c r="B118" s="14">
        <v>36500</v>
      </c>
      <c r="C118" s="16">
        <f t="shared" si="37"/>
        <v>9.6220174192647015E-2</v>
      </c>
      <c r="D118" s="16">
        <f t="shared" si="38"/>
        <v>8.9582989162538873E-2</v>
      </c>
      <c r="E118" s="16">
        <f t="shared" si="39"/>
        <v>0.13066870150185286</v>
      </c>
      <c r="F118" s="16">
        <f t="shared" si="40"/>
        <v>0.2269006336749706</v>
      </c>
      <c r="G118" s="16">
        <f t="shared" si="41"/>
        <v>0.22444107758515486</v>
      </c>
      <c r="H118" s="16">
        <f t="shared" si="42"/>
        <v>0.20173835695519504</v>
      </c>
      <c r="I118" s="16">
        <f t="shared" si="36"/>
        <v>0.12859320286056894</v>
      </c>
      <c r="K118" s="13" t="s">
        <v>4</v>
      </c>
      <c r="L118" s="34">
        <f>AB5*AB2</f>
        <v>134190708.30579709</v>
      </c>
      <c r="M118" s="16">
        <f t="shared" si="43"/>
        <v>8.4839378405775601E-2</v>
      </c>
      <c r="N118" s="34">
        <f>L118/AA40</f>
        <v>18022.282991493466</v>
      </c>
    </row>
    <row r="119" spans="1:14" ht="15.75" x14ac:dyDescent="0.3">
      <c r="A119" s="17" t="s">
        <v>23</v>
      </c>
      <c r="B119" s="18">
        <v>109500</v>
      </c>
      <c r="C119" s="20">
        <f t="shared" si="37"/>
        <v>4.7587966195052213E-2</v>
      </c>
      <c r="D119" s="20">
        <f t="shared" si="38"/>
        <v>3.479845014010037E-2</v>
      </c>
      <c r="E119" s="20">
        <f t="shared" si="39"/>
        <v>5.4762962405575995E-2</v>
      </c>
      <c r="F119" s="20">
        <f t="shared" si="40"/>
        <v>9.447719707003055E-2</v>
      </c>
      <c r="G119" s="20">
        <f t="shared" si="41"/>
        <v>9.6187742268229945E-2</v>
      </c>
      <c r="H119" s="20">
        <f t="shared" si="42"/>
        <v>7.7206376135439861E-2</v>
      </c>
      <c r="I119" s="20">
        <f t="shared" si="36"/>
        <v>5.8436978546394382E-2</v>
      </c>
      <c r="K119" s="17" t="s">
        <v>5</v>
      </c>
      <c r="L119" s="35">
        <f>AH5*AH2</f>
        <v>58687555.25076592</v>
      </c>
      <c r="M119" s="20">
        <f t="shared" si="43"/>
        <v>3.7104027324181714E-2</v>
      </c>
      <c r="N119" s="35">
        <f>L119/AG40</f>
        <v>24891.339306867107</v>
      </c>
    </row>
    <row r="120" spans="1:14" ht="15.75" x14ac:dyDescent="0.3">
      <c r="A120" s="13" t="s">
        <v>23</v>
      </c>
      <c r="B120" s="14">
        <v>365000</v>
      </c>
      <c r="C120" s="16">
        <f t="shared" si="37"/>
        <v>1.2141504600099167E-2</v>
      </c>
      <c r="D120" s="16">
        <f t="shared" si="38"/>
        <v>8.6273165859805639E-3</v>
      </c>
      <c r="E120" s="16">
        <f t="shared" si="39"/>
        <v>1.1067858980951072E-2</v>
      </c>
      <c r="F120" s="16">
        <f t="shared" si="40"/>
        <v>1.9094930462415761E-2</v>
      </c>
      <c r="G120" s="16">
        <f t="shared" si="41"/>
        <v>2.0742430823889789E-2</v>
      </c>
      <c r="H120" s="16">
        <f t="shared" si="42"/>
        <v>1.8237726646166897E-2</v>
      </c>
      <c r="I120" s="16">
        <f t="shared" si="36"/>
        <v>1.3750610779384791E-2</v>
      </c>
      <c r="K120" s="21" t="s">
        <v>17</v>
      </c>
      <c r="L120" s="33">
        <f>SUM(L114:L119)</f>
        <v>1581703105.6496024</v>
      </c>
      <c r="M120" s="24">
        <f>SUM(M114:M119)</f>
        <v>0.99999999999999989</v>
      </c>
      <c r="N120" s="33">
        <f>L120/(C40+I40+O40+U40+AA40+AG40)</f>
        <v>12010.558721517224</v>
      </c>
    </row>
    <row r="121" spans="1:14" ht="15.75" x14ac:dyDescent="0.3">
      <c r="A121" s="17" t="s">
        <v>23</v>
      </c>
      <c r="B121" s="18">
        <v>1095000</v>
      </c>
      <c r="C121" s="20">
        <f t="shared" si="37"/>
        <v>1.848818817180736E-3</v>
      </c>
      <c r="D121" s="20">
        <f t="shared" si="38"/>
        <v>1.8314973757947563E-3</v>
      </c>
      <c r="E121" s="20">
        <f t="shared" si="39"/>
        <v>1.3138105984582208E-3</v>
      </c>
      <c r="F121" s="20">
        <f t="shared" si="40"/>
        <v>2.6469439390195935E-3</v>
      </c>
      <c r="G121" s="20">
        <f t="shared" si="41"/>
        <v>2.6860701786332098E-3</v>
      </c>
      <c r="H121" s="20">
        <f t="shared" si="42"/>
        <v>2.1206658890891741E-3</v>
      </c>
      <c r="I121" s="20">
        <f t="shared" si="36"/>
        <v>1.9959638461683679E-3</v>
      </c>
    </row>
    <row r="122" spans="1:14" ht="15.75" x14ac:dyDescent="0.3">
      <c r="A122" s="13" t="s">
        <v>23</v>
      </c>
      <c r="B122" s="14">
        <v>3650000</v>
      </c>
      <c r="C122" s="16">
        <f t="shared" si="37"/>
        <v>2.9496744910682956E-4</v>
      </c>
      <c r="D122" s="16">
        <f t="shared" si="38"/>
        <v>1.8314973757947562E-4</v>
      </c>
      <c r="E122" s="16">
        <f t="shared" si="39"/>
        <v>7.1662396279539311E-4</v>
      </c>
      <c r="F122" s="16">
        <f t="shared" si="40"/>
        <v>3.6934101474691997E-4</v>
      </c>
      <c r="G122" s="16">
        <f t="shared" si="41"/>
        <v>3.3575877232915123E-4</v>
      </c>
      <c r="H122" s="16">
        <f t="shared" si="42"/>
        <v>4.2413317781783482E-4</v>
      </c>
      <c r="I122" s="16">
        <f t="shared" si="36"/>
        <v>3.3196982085554206E-4</v>
      </c>
    </row>
    <row r="123" spans="1:14" ht="15.75" x14ac:dyDescent="0.3">
      <c r="A123" s="17" t="s">
        <v>23</v>
      </c>
      <c r="B123" s="18">
        <v>10950000</v>
      </c>
      <c r="C123" s="20">
        <f t="shared" si="37"/>
        <v>4.6208999860077739E-6</v>
      </c>
      <c r="D123" s="20">
        <f t="shared" si="38"/>
        <v>3.6629947515895125E-4</v>
      </c>
      <c r="E123" s="20">
        <f t="shared" si="39"/>
        <v>0</v>
      </c>
      <c r="F123" s="20">
        <f t="shared" si="40"/>
        <v>0</v>
      </c>
      <c r="G123" s="20">
        <f t="shared" si="41"/>
        <v>0</v>
      </c>
      <c r="H123" s="20">
        <f t="shared" si="42"/>
        <v>0</v>
      </c>
      <c r="I123" s="20">
        <f t="shared" si="36"/>
        <v>1.6691924422777232E-5</v>
      </c>
    </row>
    <row r="124" spans="1:14" ht="15.75" x14ac:dyDescent="0.3">
      <c r="A124" s="13" t="s">
        <v>24</v>
      </c>
      <c r="B124" s="14">
        <v>0</v>
      </c>
      <c r="C124" s="16">
        <f t="shared" si="37"/>
        <v>6.8154848679053753E-3</v>
      </c>
      <c r="D124" s="16">
        <f t="shared" si="38"/>
        <v>5.8607916025432199E-3</v>
      </c>
      <c r="E124" s="16">
        <f t="shared" si="39"/>
        <v>1.8940105920399724E-2</v>
      </c>
      <c r="F124" s="16">
        <f t="shared" si="40"/>
        <v>2.7195810052531542E-2</v>
      </c>
      <c r="G124" s="16">
        <f t="shared" si="41"/>
        <v>2.4925190546466539E-2</v>
      </c>
      <c r="H124" s="16">
        <f t="shared" si="42"/>
        <v>1.2193828862262751E-2</v>
      </c>
      <c r="I124" s="16">
        <f t="shared" si="36"/>
        <v>1.16784080107885E-2</v>
      </c>
    </row>
    <row r="125" spans="1:14" x14ac:dyDescent="0.25">
      <c r="A125" s="17">
        <v>303</v>
      </c>
      <c r="B125" s="18">
        <v>0</v>
      </c>
      <c r="C125" s="20">
        <f t="shared" si="37"/>
        <v>2.9373520911056084E-4</v>
      </c>
      <c r="D125" s="20">
        <f t="shared" si="38"/>
        <v>0</v>
      </c>
      <c r="E125" s="20">
        <f t="shared" si="39"/>
        <v>1.4810228564438126E-3</v>
      </c>
      <c r="F125" s="20">
        <f t="shared" si="40"/>
        <v>2.4376506973296718E-3</v>
      </c>
      <c r="G125" s="20">
        <f t="shared" si="41"/>
        <v>1.5221064345588189E-3</v>
      </c>
      <c r="H125" s="20">
        <f t="shared" si="42"/>
        <v>2.9689322447248438E-3</v>
      </c>
      <c r="I125" s="20">
        <f t="shared" si="36"/>
        <v>8.1396593443894228E-4</v>
      </c>
    </row>
    <row r="126" spans="1:14" x14ac:dyDescent="0.25">
      <c r="A126" s="13">
        <v>304</v>
      </c>
      <c r="B126" s="14">
        <v>0</v>
      </c>
      <c r="C126" s="16">
        <f t="shared" si="37"/>
        <v>3.558092989225986E-4</v>
      </c>
      <c r="D126" s="16">
        <f t="shared" si="38"/>
        <v>0</v>
      </c>
      <c r="E126" s="16">
        <f t="shared" si="39"/>
        <v>8.3606128992795873E-4</v>
      </c>
      <c r="F126" s="16">
        <f t="shared" si="40"/>
        <v>2.2652915571144423E-3</v>
      </c>
      <c r="G126" s="16">
        <f t="shared" si="41"/>
        <v>2.1488561429065679E-3</v>
      </c>
      <c r="H126" s="16">
        <f t="shared" si="42"/>
        <v>0</v>
      </c>
      <c r="I126" s="16">
        <f t="shared" si="36"/>
        <v>7.4066130877160951E-4</v>
      </c>
    </row>
    <row r="127" spans="1:14" x14ac:dyDescent="0.25">
      <c r="A127" s="17">
        <v>305</v>
      </c>
      <c r="B127" s="18">
        <v>0</v>
      </c>
      <c r="C127" s="20">
        <f t="shared" si="37"/>
        <v>2.8033459915113829E-4</v>
      </c>
      <c r="D127" s="20">
        <f t="shared" si="38"/>
        <v>0</v>
      </c>
      <c r="E127" s="20">
        <f t="shared" si="39"/>
        <v>2.3887465426513106E-4</v>
      </c>
      <c r="F127" s="20">
        <f t="shared" si="40"/>
        <v>1.6251004648864479E-3</v>
      </c>
      <c r="G127" s="20">
        <f t="shared" si="41"/>
        <v>5.3721403572664196E-4</v>
      </c>
      <c r="H127" s="20">
        <f t="shared" si="42"/>
        <v>4.2413317781783482E-4</v>
      </c>
      <c r="I127" s="20">
        <f t="shared" si="36"/>
        <v>4.5805903220008112E-4</v>
      </c>
    </row>
    <row r="128" spans="1:14" x14ac:dyDescent="0.25">
      <c r="A128" s="13">
        <v>406</v>
      </c>
      <c r="B128" s="14">
        <v>0</v>
      </c>
      <c r="C128" s="16">
        <f t="shared" si="37"/>
        <v>1.6635239949627987E-4</v>
      </c>
      <c r="D128" s="16">
        <f t="shared" si="38"/>
        <v>0</v>
      </c>
      <c r="E128" s="16">
        <f t="shared" si="39"/>
        <v>7.1662396279539311E-4</v>
      </c>
      <c r="F128" s="16">
        <f t="shared" si="40"/>
        <v>1.181891247190144E-3</v>
      </c>
      <c r="G128" s="16">
        <f t="shared" si="41"/>
        <v>5.3721403572664196E-4</v>
      </c>
      <c r="H128" s="16">
        <f t="shared" si="42"/>
        <v>1.2723995334535045E-3</v>
      </c>
      <c r="I128" s="16">
        <f t="shared" si="36"/>
        <v>3.8719783364819083E-4</v>
      </c>
    </row>
    <row r="129" spans="1:9" x14ac:dyDescent="0.25">
      <c r="A129" s="17">
        <v>407</v>
      </c>
      <c r="B129" s="18">
        <v>0</v>
      </c>
      <c r="C129" s="20">
        <f t="shared" si="37"/>
        <v>1.2014339963620212E-4</v>
      </c>
      <c r="D129" s="20">
        <f t="shared" si="38"/>
        <v>7.3259895031790249E-4</v>
      </c>
      <c r="E129" s="20">
        <f t="shared" si="39"/>
        <v>1.4332479255907862E-3</v>
      </c>
      <c r="F129" s="20">
        <f t="shared" si="40"/>
        <v>2.9547281179753601E-4</v>
      </c>
      <c r="G129" s="20">
        <f t="shared" si="41"/>
        <v>2.6860701786332098E-4</v>
      </c>
      <c r="H129" s="20">
        <f t="shared" si="42"/>
        <v>1.1310218075142261E-3</v>
      </c>
      <c r="I129" s="20">
        <f t="shared" si="36"/>
        <v>2.8868350134172158E-4</v>
      </c>
    </row>
    <row r="130" spans="1:9" x14ac:dyDescent="0.25">
      <c r="A130" s="13">
        <v>408</v>
      </c>
      <c r="B130" s="14">
        <v>0</v>
      </c>
      <c r="C130" s="16">
        <f t="shared" si="37"/>
        <v>2.1564199934702941E-5</v>
      </c>
      <c r="D130" s="16">
        <f t="shared" si="38"/>
        <v>0</v>
      </c>
      <c r="E130" s="16">
        <f t="shared" si="39"/>
        <v>0</v>
      </c>
      <c r="F130" s="16">
        <f t="shared" si="40"/>
        <v>2.9547281179753601E-4</v>
      </c>
      <c r="G130" s="16">
        <f t="shared" si="41"/>
        <v>0</v>
      </c>
      <c r="H130" s="16">
        <f t="shared" si="42"/>
        <v>8.4826635563566965E-4</v>
      </c>
      <c r="I130" s="16">
        <f t="shared" si="36"/>
        <v>8.166212787135072E-5</v>
      </c>
    </row>
    <row r="131" spans="1:9" x14ac:dyDescent="0.25">
      <c r="A131" s="17">
        <v>409</v>
      </c>
      <c r="B131" s="18">
        <v>0</v>
      </c>
      <c r="C131" s="20">
        <f t="shared" si="37"/>
        <v>1.8483599944031096E-5</v>
      </c>
      <c r="D131" s="20">
        <f t="shared" si="38"/>
        <v>0</v>
      </c>
      <c r="E131" s="20">
        <f t="shared" si="39"/>
        <v>0</v>
      </c>
      <c r="F131" s="20">
        <f t="shared" si="40"/>
        <v>0</v>
      </c>
      <c r="G131" s="20">
        <f t="shared" si="41"/>
        <v>0</v>
      </c>
      <c r="H131" s="20">
        <f t="shared" si="42"/>
        <v>0</v>
      </c>
      <c r="I131" s="20">
        <f t="shared" si="36"/>
        <v>1.2249813550151167E-5</v>
      </c>
    </row>
    <row r="132" spans="1:9" x14ac:dyDescent="0.25">
      <c r="A132" s="13">
        <v>410</v>
      </c>
      <c r="B132" s="14">
        <v>0</v>
      </c>
      <c r="C132" s="16">
        <f t="shared" si="37"/>
        <v>0</v>
      </c>
      <c r="D132" s="16">
        <f t="shared" si="38"/>
        <v>0</v>
      </c>
      <c r="E132" s="16">
        <f t="shared" si="39"/>
        <v>2.3887465426513106E-4</v>
      </c>
      <c r="F132" s="16">
        <f t="shared" si="40"/>
        <v>0</v>
      </c>
      <c r="G132" s="16">
        <f t="shared" si="41"/>
        <v>0</v>
      </c>
      <c r="H132" s="16">
        <f t="shared" si="42"/>
        <v>0</v>
      </c>
      <c r="I132" s="16">
        <f t="shared" si="36"/>
        <v>1.3525045670372654E-5</v>
      </c>
    </row>
    <row r="133" spans="1:9" x14ac:dyDescent="0.25">
      <c r="A133" s="17">
        <v>505</v>
      </c>
      <c r="B133" s="18">
        <v>0</v>
      </c>
      <c r="C133" s="20">
        <f t="shared" si="37"/>
        <v>2.5260919923509163E-4</v>
      </c>
      <c r="D133" s="20">
        <f t="shared" si="38"/>
        <v>0</v>
      </c>
      <c r="E133" s="20">
        <f t="shared" si="39"/>
        <v>0</v>
      </c>
      <c r="F133" s="20">
        <f t="shared" si="40"/>
        <v>5.17077420645688E-4</v>
      </c>
      <c r="G133" s="20">
        <f t="shared" si="41"/>
        <v>1.0744280714532839E-3</v>
      </c>
      <c r="H133" s="20">
        <f t="shared" si="42"/>
        <v>0</v>
      </c>
      <c r="I133" s="20">
        <f t="shared" si="36"/>
        <v>3.2138694445322657E-4</v>
      </c>
    </row>
    <row r="134" spans="1:9" x14ac:dyDescent="0.25">
      <c r="A134" s="13">
        <v>506</v>
      </c>
      <c r="B134" s="14">
        <v>0</v>
      </c>
      <c r="C134" s="16">
        <f t="shared" si="37"/>
        <v>1.3862699958023323E-5</v>
      </c>
      <c r="D134" s="16">
        <f t="shared" si="38"/>
        <v>0</v>
      </c>
      <c r="E134" s="16">
        <f t="shared" si="39"/>
        <v>0</v>
      </c>
      <c r="F134" s="16">
        <f t="shared" si="40"/>
        <v>2.9547281179753601E-4</v>
      </c>
      <c r="G134" s="16">
        <f t="shared" si="41"/>
        <v>1.7907134524221399E-4</v>
      </c>
      <c r="H134" s="16">
        <f t="shared" si="42"/>
        <v>4.2413317781783482E-4</v>
      </c>
      <c r="I134" s="16">
        <f t="shared" si="36"/>
        <v>7.6013291493911574E-5</v>
      </c>
    </row>
    <row r="135" spans="1:9" x14ac:dyDescent="0.25">
      <c r="A135" s="17">
        <v>507</v>
      </c>
      <c r="B135" s="18">
        <v>0</v>
      </c>
      <c r="C135" s="20">
        <f t="shared" si="37"/>
        <v>9.2417999720155478E-6</v>
      </c>
      <c r="D135" s="20">
        <f t="shared" si="38"/>
        <v>3.6629947515895125E-4</v>
      </c>
      <c r="E135" s="20">
        <f t="shared" si="39"/>
        <v>0</v>
      </c>
      <c r="F135" s="20">
        <f t="shared" si="40"/>
        <v>0</v>
      </c>
      <c r="G135" s="20">
        <f t="shared" si="41"/>
        <v>0</v>
      </c>
      <c r="H135" s="20">
        <f t="shared" si="42"/>
        <v>0</v>
      </c>
      <c r="I135" s="20">
        <f t="shared" si="36"/>
        <v>1.9754377810315023E-5</v>
      </c>
    </row>
    <row r="136" spans="1:9" x14ac:dyDescent="0.25">
      <c r="A136" s="13">
        <v>508</v>
      </c>
      <c r="B136" s="14">
        <v>0</v>
      </c>
      <c r="C136" s="16">
        <f t="shared" si="37"/>
        <v>0</v>
      </c>
      <c r="D136" s="16">
        <f t="shared" si="38"/>
        <v>0</v>
      </c>
      <c r="E136" s="16">
        <f t="shared" si="39"/>
        <v>0</v>
      </c>
      <c r="F136" s="16">
        <f t="shared" si="40"/>
        <v>0</v>
      </c>
      <c r="G136" s="16">
        <f t="shared" si="41"/>
        <v>0</v>
      </c>
      <c r="H136" s="16">
        <f t="shared" si="42"/>
        <v>0</v>
      </c>
      <c r="I136" s="16">
        <f t="shared" si="36"/>
        <v>0</v>
      </c>
    </row>
    <row r="137" spans="1:9" x14ac:dyDescent="0.25">
      <c r="A137" s="17">
        <v>509</v>
      </c>
      <c r="B137" s="18">
        <v>0</v>
      </c>
      <c r="C137" s="20">
        <f t="shared" si="37"/>
        <v>0</v>
      </c>
      <c r="D137" s="20">
        <f t="shared" si="38"/>
        <v>0</v>
      </c>
      <c r="E137" s="20">
        <f t="shared" si="39"/>
        <v>0</v>
      </c>
      <c r="F137" s="20">
        <f t="shared" si="40"/>
        <v>0</v>
      </c>
      <c r="G137" s="20">
        <f t="shared" si="41"/>
        <v>0</v>
      </c>
      <c r="H137" s="20">
        <f t="shared" si="42"/>
        <v>0</v>
      </c>
      <c r="I137" s="20">
        <f t="shared" si="36"/>
        <v>0</v>
      </c>
    </row>
    <row r="138" spans="1:9" x14ac:dyDescent="0.25">
      <c r="A138" s="13">
        <v>510</v>
      </c>
      <c r="B138" s="14">
        <v>0</v>
      </c>
      <c r="C138" s="16">
        <f t="shared" si="37"/>
        <v>0</v>
      </c>
      <c r="D138" s="16">
        <f t="shared" si="38"/>
        <v>0</v>
      </c>
      <c r="E138" s="16">
        <f t="shared" si="39"/>
        <v>0</v>
      </c>
      <c r="F138" s="16">
        <f t="shared" si="40"/>
        <v>0</v>
      </c>
      <c r="G138" s="16">
        <f t="shared" si="41"/>
        <v>0</v>
      </c>
      <c r="H138" s="16">
        <f t="shared" si="42"/>
        <v>0</v>
      </c>
      <c r="I138" s="16">
        <f t="shared" si="36"/>
        <v>0</v>
      </c>
    </row>
    <row r="139" spans="1:9" x14ac:dyDescent="0.25">
      <c r="A139" s="17">
        <v>535</v>
      </c>
      <c r="B139" s="18">
        <v>0</v>
      </c>
      <c r="C139" s="20">
        <f t="shared" si="37"/>
        <v>1.2014339963620212E-4</v>
      </c>
      <c r="D139" s="20">
        <f t="shared" si="38"/>
        <v>0</v>
      </c>
      <c r="E139" s="20">
        <f t="shared" si="39"/>
        <v>0</v>
      </c>
      <c r="F139" s="20">
        <f t="shared" si="40"/>
        <v>2.9547281179753601E-4</v>
      </c>
      <c r="G139" s="20">
        <f t="shared" si="41"/>
        <v>1.3430350893166049E-4</v>
      </c>
      <c r="H139" s="20">
        <f t="shared" si="42"/>
        <v>2.1206658890891741E-4</v>
      </c>
      <c r="I139" s="20">
        <f t="shared" si="36"/>
        <v>1.3478311949269943E-4</v>
      </c>
    </row>
    <row r="140" spans="1:9" x14ac:dyDescent="0.25">
      <c r="A140" s="13">
        <v>536</v>
      </c>
      <c r="B140" s="14">
        <v>0</v>
      </c>
      <c r="C140" s="16">
        <f t="shared" si="37"/>
        <v>3.2346299902054415E-5</v>
      </c>
      <c r="D140" s="16">
        <f t="shared" si="38"/>
        <v>0</v>
      </c>
      <c r="E140" s="16">
        <f t="shared" si="39"/>
        <v>0</v>
      </c>
      <c r="F140" s="16">
        <f t="shared" si="40"/>
        <v>0</v>
      </c>
      <c r="G140" s="16">
        <f t="shared" si="41"/>
        <v>0</v>
      </c>
      <c r="H140" s="16">
        <f t="shared" si="42"/>
        <v>0</v>
      </c>
      <c r="I140" s="16">
        <f t="shared" si="36"/>
        <v>2.1437173712764539E-5</v>
      </c>
    </row>
    <row r="141" spans="1:9" x14ac:dyDescent="0.25">
      <c r="A141" s="17">
        <v>537</v>
      </c>
      <c r="B141" s="18">
        <v>0</v>
      </c>
      <c r="C141" s="20">
        <f t="shared" si="37"/>
        <v>0</v>
      </c>
      <c r="D141" s="20">
        <f t="shared" si="38"/>
        <v>0</v>
      </c>
      <c r="E141" s="20">
        <f t="shared" si="39"/>
        <v>0</v>
      </c>
      <c r="F141" s="20">
        <f t="shared" si="40"/>
        <v>0</v>
      </c>
      <c r="G141" s="20">
        <f t="shared" si="41"/>
        <v>1.3430350893166049E-4</v>
      </c>
      <c r="H141" s="20">
        <f t="shared" si="42"/>
        <v>0</v>
      </c>
      <c r="I141" s="20">
        <f t="shared" si="36"/>
        <v>1.1394226215476608E-5</v>
      </c>
    </row>
    <row r="142" spans="1:9" x14ac:dyDescent="0.25">
      <c r="A142" s="13">
        <v>538</v>
      </c>
      <c r="B142" s="14">
        <v>0</v>
      </c>
      <c r="C142" s="16">
        <f t="shared" si="37"/>
        <v>0</v>
      </c>
      <c r="D142" s="16">
        <f t="shared" si="38"/>
        <v>0</v>
      </c>
      <c r="E142" s="16">
        <f t="shared" si="39"/>
        <v>0</v>
      </c>
      <c r="F142" s="16">
        <f t="shared" si="40"/>
        <v>0</v>
      </c>
      <c r="G142" s="16">
        <f t="shared" si="41"/>
        <v>0</v>
      </c>
      <c r="H142" s="16">
        <f t="shared" si="42"/>
        <v>0</v>
      </c>
      <c r="I142" s="16">
        <f t="shared" si="36"/>
        <v>0</v>
      </c>
    </row>
    <row r="143" spans="1:9" x14ac:dyDescent="0.25">
      <c r="A143" s="17">
        <v>539</v>
      </c>
      <c r="B143" s="18">
        <v>0</v>
      </c>
      <c r="C143" s="20">
        <f t="shared" si="37"/>
        <v>0</v>
      </c>
      <c r="D143" s="20">
        <f t="shared" si="38"/>
        <v>0</v>
      </c>
      <c r="E143" s="20">
        <f t="shared" si="39"/>
        <v>0</v>
      </c>
      <c r="F143" s="20">
        <f t="shared" si="40"/>
        <v>0</v>
      </c>
      <c r="G143" s="20">
        <f t="shared" si="41"/>
        <v>0</v>
      </c>
      <c r="H143" s="20">
        <f t="shared" si="42"/>
        <v>0</v>
      </c>
      <c r="I143" s="20">
        <f t="shared" si="36"/>
        <v>0</v>
      </c>
    </row>
    <row r="144" spans="1:9" x14ac:dyDescent="0.25">
      <c r="A144" s="13">
        <v>540</v>
      </c>
      <c r="B144" s="14">
        <v>0</v>
      </c>
      <c r="C144" s="16">
        <f t="shared" si="37"/>
        <v>0</v>
      </c>
      <c r="D144" s="16">
        <f t="shared" si="38"/>
        <v>0</v>
      </c>
      <c r="E144" s="16">
        <f t="shared" si="39"/>
        <v>0</v>
      </c>
      <c r="F144" s="16">
        <f t="shared" si="40"/>
        <v>0</v>
      </c>
      <c r="G144" s="16">
        <f t="shared" si="41"/>
        <v>0</v>
      </c>
      <c r="H144" s="16">
        <f t="shared" si="42"/>
        <v>0</v>
      </c>
      <c r="I144" s="16">
        <f t="shared" si="36"/>
        <v>0</v>
      </c>
    </row>
    <row r="145" spans="1:14" x14ac:dyDescent="0.25">
      <c r="A145" s="21" t="s">
        <v>17</v>
      </c>
      <c r="B145" s="22"/>
      <c r="C145" s="24">
        <f>SUM(C114:C144)</f>
        <v>1.0000000000000002</v>
      </c>
      <c r="D145" s="24">
        <f t="shared" ref="D145:I145" si="44">SUM(D114:D144)</f>
        <v>1.0000000000000002</v>
      </c>
      <c r="E145" s="24">
        <f t="shared" si="44"/>
        <v>0.99999999999999978</v>
      </c>
      <c r="F145" s="24">
        <f t="shared" si="44"/>
        <v>0.99999999999999989</v>
      </c>
      <c r="G145" s="24">
        <f t="shared" si="44"/>
        <v>1.0000000000000002</v>
      </c>
      <c r="H145" s="24">
        <f t="shared" si="44"/>
        <v>1</v>
      </c>
      <c r="I145" s="24">
        <f t="shared" si="44"/>
        <v>1</v>
      </c>
    </row>
    <row r="147" spans="1:14" x14ac:dyDescent="0.25">
      <c r="A147" t="str">
        <f>"8. Calcul de l'allocation de la capacité par tarif et paliers"</f>
        <v>8. Calcul de l'allocation de la capacité par tarif et paliers</v>
      </c>
    </row>
    <row r="148" spans="1:14" ht="30" x14ac:dyDescent="0.25">
      <c r="A148" s="12" t="s">
        <v>21</v>
      </c>
      <c r="B148" s="12"/>
      <c r="C148" s="31" t="s">
        <v>30</v>
      </c>
      <c r="D148" s="31" t="s">
        <v>1</v>
      </c>
      <c r="E148" s="31" t="s">
        <v>2</v>
      </c>
      <c r="F148" s="31" t="s">
        <v>3</v>
      </c>
      <c r="G148" s="31" t="s">
        <v>4</v>
      </c>
      <c r="H148" s="31" t="s">
        <v>5</v>
      </c>
      <c r="I148" s="32" t="s">
        <v>31</v>
      </c>
      <c r="K148" s="31" t="s">
        <v>32</v>
      </c>
      <c r="L148" s="31" t="s">
        <v>33</v>
      </c>
      <c r="M148" s="32" t="s">
        <v>34</v>
      </c>
      <c r="N148" s="32" t="s">
        <v>44</v>
      </c>
    </row>
    <row r="149" spans="1:14" ht="15.75" x14ac:dyDescent="0.3">
      <c r="A149" s="13" t="s">
        <v>23</v>
      </c>
      <c r="B149" s="14">
        <v>365</v>
      </c>
      <c r="C149" s="16">
        <f>D44</f>
        <v>0</v>
      </c>
      <c r="D149" s="16">
        <f>J44</f>
        <v>0</v>
      </c>
      <c r="E149" s="16">
        <f>P44</f>
        <v>0</v>
      </c>
      <c r="F149" s="16">
        <f>V44</f>
        <v>0</v>
      </c>
      <c r="G149" s="16">
        <f>AB44</f>
        <v>0</v>
      </c>
      <c r="H149" s="16">
        <f>AH44</f>
        <v>0</v>
      </c>
      <c r="I149" s="16">
        <f t="shared" ref="I149:I179" si="45">C149*$M$184+D149*$M$185+E149*$M$186+F149*$M$187+G149*$M$188+H149*$M$189</f>
        <v>0</v>
      </c>
      <c r="K149" s="13" t="s">
        <v>30</v>
      </c>
      <c r="L149" s="34">
        <f>L184-L114</f>
        <v>624661191.75333226</v>
      </c>
      <c r="M149" s="16">
        <f>L149/$L$120</f>
        <v>0.39492948425158786</v>
      </c>
      <c r="N149" s="34">
        <f>L149/C75</f>
        <v>30.44662943125514</v>
      </c>
    </row>
    <row r="150" spans="1:14" ht="15.75" x14ac:dyDescent="0.3">
      <c r="A150" s="17" t="s">
        <v>23</v>
      </c>
      <c r="B150" s="18">
        <v>1095</v>
      </c>
      <c r="C150" s="20">
        <f t="shared" ref="C150:C179" si="46">D45</f>
        <v>0</v>
      </c>
      <c r="D150" s="20">
        <f t="shared" ref="D150:D179" si="47">J45</f>
        <v>0</v>
      </c>
      <c r="E150" s="20">
        <f t="shared" ref="E150:E179" si="48">P45</f>
        <v>0</v>
      </c>
      <c r="F150" s="20">
        <f t="shared" ref="F150:F179" si="49">V45</f>
        <v>0</v>
      </c>
      <c r="G150" s="20">
        <f t="shared" ref="G150:G179" si="50">AB45</f>
        <v>0</v>
      </c>
      <c r="H150" s="20">
        <f t="shared" ref="H150:H179" si="51">AH45</f>
        <v>0</v>
      </c>
      <c r="I150" s="20">
        <f t="shared" si="45"/>
        <v>0</v>
      </c>
      <c r="K150" s="17" t="s">
        <v>1</v>
      </c>
      <c r="L150" s="35">
        <f t="shared" ref="L150:L154" si="52">L185-L115</f>
        <v>35070690.095395103</v>
      </c>
      <c r="M150" s="20">
        <f t="shared" ref="M150:M154" si="53">L150/$L$120</f>
        <v>2.2172738973659432E-2</v>
      </c>
      <c r="N150" s="35">
        <f>L150/I75</f>
        <v>30.522678679239938</v>
      </c>
    </row>
    <row r="151" spans="1:14" ht="15.75" x14ac:dyDescent="0.3">
      <c r="A151" s="13" t="s">
        <v>23</v>
      </c>
      <c r="B151" s="14">
        <v>3650</v>
      </c>
      <c r="C151" s="16">
        <f t="shared" si="46"/>
        <v>0</v>
      </c>
      <c r="D151" s="16">
        <f t="shared" si="47"/>
        <v>0</v>
      </c>
      <c r="E151" s="16">
        <f t="shared" si="48"/>
        <v>0</v>
      </c>
      <c r="F151" s="16">
        <f t="shared" si="49"/>
        <v>0</v>
      </c>
      <c r="G151" s="16">
        <f t="shared" si="50"/>
        <v>0</v>
      </c>
      <c r="H151" s="16">
        <f t="shared" si="51"/>
        <v>0</v>
      </c>
      <c r="I151" s="16">
        <f t="shared" si="45"/>
        <v>0</v>
      </c>
      <c r="K151" s="13" t="s">
        <v>2</v>
      </c>
      <c r="L151" s="34">
        <f t="shared" si="52"/>
        <v>53366691.076686606</v>
      </c>
      <c r="M151" s="16">
        <f t="shared" si="53"/>
        <v>3.3740017887092036E-2</v>
      </c>
      <c r="N151" s="34">
        <f>L151/O75</f>
        <v>10.755591960702512</v>
      </c>
    </row>
    <row r="152" spans="1:14" ht="15.75" x14ac:dyDescent="0.3">
      <c r="A152" s="17" t="s">
        <v>23</v>
      </c>
      <c r="B152" s="18">
        <v>10950</v>
      </c>
      <c r="C152" s="20">
        <f t="shared" si="46"/>
        <v>0</v>
      </c>
      <c r="D152" s="20">
        <f t="shared" si="47"/>
        <v>0</v>
      </c>
      <c r="E152" s="20">
        <f t="shared" si="48"/>
        <v>0</v>
      </c>
      <c r="F152" s="20">
        <f t="shared" si="49"/>
        <v>0</v>
      </c>
      <c r="G152" s="20">
        <f t="shared" si="50"/>
        <v>0</v>
      </c>
      <c r="H152" s="20">
        <f t="shared" si="51"/>
        <v>0</v>
      </c>
      <c r="I152" s="20">
        <f t="shared" si="45"/>
        <v>0</v>
      </c>
      <c r="K152" s="17" t="s">
        <v>3</v>
      </c>
      <c r="L152" s="35">
        <f t="shared" si="52"/>
        <v>114508351.92725641</v>
      </c>
      <c r="M152" s="20">
        <f t="shared" si="53"/>
        <v>7.2395604154945406E-2</v>
      </c>
      <c r="N152" s="35">
        <f>L152/U75</f>
        <v>45.716048117715943</v>
      </c>
    </row>
    <row r="153" spans="1:14" ht="15.75" x14ac:dyDescent="0.3">
      <c r="A153" s="13" t="s">
        <v>23</v>
      </c>
      <c r="B153" s="14">
        <v>36500</v>
      </c>
      <c r="C153" s="16">
        <f t="shared" si="46"/>
        <v>0</v>
      </c>
      <c r="D153" s="16">
        <f t="shared" si="47"/>
        <v>0</v>
      </c>
      <c r="E153" s="16">
        <f t="shared" si="48"/>
        <v>0</v>
      </c>
      <c r="F153" s="16">
        <f t="shared" si="49"/>
        <v>0</v>
      </c>
      <c r="G153" s="16">
        <f t="shared" si="50"/>
        <v>0</v>
      </c>
      <c r="H153" s="16">
        <f t="shared" si="51"/>
        <v>0</v>
      </c>
      <c r="I153" s="16">
        <f t="shared" si="45"/>
        <v>0</v>
      </c>
      <c r="K153" s="13" t="s">
        <v>4</v>
      </c>
      <c r="L153" s="34">
        <f t="shared" si="52"/>
        <v>79964842.274417296</v>
      </c>
      <c r="M153" s="16">
        <f t="shared" si="53"/>
        <v>5.0556164420993463E-2</v>
      </c>
      <c r="N153" s="34">
        <f>L153/AA75</f>
        <v>28.551977900921106</v>
      </c>
    </row>
    <row r="154" spans="1:14" ht="15.75" x14ac:dyDescent="0.3">
      <c r="A154" s="17" t="s">
        <v>23</v>
      </c>
      <c r="B154" s="18">
        <v>109500</v>
      </c>
      <c r="C154" s="20">
        <f t="shared" si="46"/>
        <v>0.18865485175570465</v>
      </c>
      <c r="D154" s="20">
        <f t="shared" si="47"/>
        <v>4.4605192406452422E-2</v>
      </c>
      <c r="E154" s="20">
        <f t="shared" si="48"/>
        <v>2.5971973698318277E-2</v>
      </c>
      <c r="F154" s="20">
        <f t="shared" si="49"/>
        <v>0.13594939201180922</v>
      </c>
      <c r="G154" s="20">
        <f t="shared" si="50"/>
        <v>0.1429939614423513</v>
      </c>
      <c r="H154" s="20">
        <f t="shared" si="51"/>
        <v>4.0773394182425052E-2</v>
      </c>
      <c r="I154" s="20">
        <f t="shared" si="45"/>
        <v>0.15831994198334118</v>
      </c>
      <c r="K154" s="17" t="s">
        <v>5</v>
      </c>
      <c r="L154" s="35">
        <f t="shared" si="52"/>
        <v>34972176.228507996</v>
      </c>
      <c r="M154" s="20">
        <f t="shared" si="53"/>
        <v>2.2110455561219239E-2</v>
      </c>
      <c r="N154" s="35">
        <f>L154/AG75</f>
        <v>14.459434323257472</v>
      </c>
    </row>
    <row r="155" spans="1:14" ht="15.75" x14ac:dyDescent="0.3">
      <c r="A155" s="13" t="s">
        <v>23</v>
      </c>
      <c r="B155" s="14">
        <v>365000</v>
      </c>
      <c r="C155" s="16">
        <f t="shared" si="46"/>
        <v>0.13719113752679638</v>
      </c>
      <c r="D155" s="16">
        <f t="shared" si="47"/>
        <v>3.6593314745417813E-2</v>
      </c>
      <c r="E155" s="16">
        <f t="shared" si="48"/>
        <v>1.6197464034781485E-2</v>
      </c>
      <c r="F155" s="16">
        <f t="shared" si="49"/>
        <v>8.6958084196703256E-2</v>
      </c>
      <c r="G155" s="16">
        <f t="shared" si="50"/>
        <v>9.9025514604122178E-2</v>
      </c>
      <c r="H155" s="16">
        <f t="shared" si="51"/>
        <v>2.4894005042770288E-2</v>
      </c>
      <c r="I155" s="16">
        <f t="shared" si="45"/>
        <v>0.11309002850555286</v>
      </c>
      <c r="K155" s="21" t="s">
        <v>17</v>
      </c>
      <c r="L155" s="33">
        <f>SUM(L149:L154)</f>
        <v>942543943.35559571</v>
      </c>
      <c r="M155" s="24">
        <f>SUM(M149:M154)</f>
        <v>0.59590446524949747</v>
      </c>
      <c r="N155" s="33">
        <f>L155/(C75+I75+O75+U75+AA75+AG75)</f>
        <v>27.43825549724971</v>
      </c>
    </row>
    <row r="156" spans="1:14" ht="15.75" x14ac:dyDescent="0.3">
      <c r="A156" s="17" t="s">
        <v>23</v>
      </c>
      <c r="B156" s="18">
        <v>1095000</v>
      </c>
      <c r="C156" s="20">
        <f t="shared" si="46"/>
        <v>6.185712326964006E-2</v>
      </c>
      <c r="D156" s="20">
        <f t="shared" si="47"/>
        <v>1.4134902094340008E-2</v>
      </c>
      <c r="E156" s="20">
        <f t="shared" si="48"/>
        <v>4.3167230440874539E-3</v>
      </c>
      <c r="F156" s="20">
        <f t="shared" si="49"/>
        <v>2.0197117842269977E-2</v>
      </c>
      <c r="G156" s="20">
        <f t="shared" si="50"/>
        <v>3.4779734598146858E-2</v>
      </c>
      <c r="H156" s="20">
        <f t="shared" si="51"/>
        <v>3.7919725773395826E-3</v>
      </c>
      <c r="I156" s="20">
        <f t="shared" si="45"/>
        <v>4.7310624457297785E-2</v>
      </c>
    </row>
    <row r="157" spans="1:14" ht="15.75" x14ac:dyDescent="0.3">
      <c r="A157" s="13" t="s">
        <v>23</v>
      </c>
      <c r="B157" s="14">
        <v>3650000</v>
      </c>
      <c r="C157" s="16">
        <f t="shared" si="46"/>
        <v>2.3736738921939341E-2</v>
      </c>
      <c r="D157" s="16">
        <f t="shared" si="47"/>
        <v>1.5199785296775334E-2</v>
      </c>
      <c r="E157" s="16">
        <f t="shared" si="48"/>
        <v>5.5873460467918907E-3</v>
      </c>
      <c r="F157" s="16">
        <f t="shared" si="49"/>
        <v>9.4061111377156167E-3</v>
      </c>
      <c r="G157" s="16">
        <f t="shared" si="50"/>
        <v>8.9026718855559012E-4</v>
      </c>
      <c r="H157" s="16">
        <f t="shared" si="51"/>
        <v>0</v>
      </c>
      <c r="I157" s="16">
        <f t="shared" si="45"/>
        <v>1.7831458396833966E-2</v>
      </c>
    </row>
    <row r="158" spans="1:14" ht="15.75" x14ac:dyDescent="0.3">
      <c r="A158" s="17" t="s">
        <v>23</v>
      </c>
      <c r="B158" s="18">
        <v>10950000</v>
      </c>
      <c r="C158" s="20">
        <f t="shared" si="46"/>
        <v>9.2098528431820391E-3</v>
      </c>
      <c r="D158" s="20">
        <f t="shared" si="47"/>
        <v>3.7101588279956917E-2</v>
      </c>
      <c r="E158" s="20">
        <f t="shared" si="48"/>
        <v>0</v>
      </c>
      <c r="F158" s="20">
        <f t="shared" si="49"/>
        <v>0</v>
      </c>
      <c r="G158" s="20">
        <f t="shared" si="50"/>
        <v>0</v>
      </c>
      <c r="H158" s="20">
        <f t="shared" si="51"/>
        <v>0</v>
      </c>
      <c r="I158" s="20">
        <f t="shared" si="45"/>
        <v>7.48423031863551E-3</v>
      </c>
    </row>
    <row r="159" spans="1:14" ht="15.75" x14ac:dyDescent="0.3">
      <c r="A159" s="13" t="s">
        <v>24</v>
      </c>
      <c r="B159" s="14">
        <v>0</v>
      </c>
      <c r="C159" s="16">
        <f t="shared" si="46"/>
        <v>0.12220272766389371</v>
      </c>
      <c r="D159" s="16">
        <f t="shared" si="47"/>
        <v>7.0727608659677713E-2</v>
      </c>
      <c r="E159" s="16">
        <f t="shared" si="48"/>
        <v>4.4214370271487502E-2</v>
      </c>
      <c r="F159" s="16">
        <f t="shared" si="49"/>
        <v>0.1854923627635445</v>
      </c>
      <c r="G159" s="16">
        <f t="shared" si="50"/>
        <v>0.14072572003108086</v>
      </c>
      <c r="H159" s="16">
        <f t="shared" si="51"/>
        <v>5.2158751349419295E-2</v>
      </c>
      <c r="I159" s="16">
        <f t="shared" si="45"/>
        <v>0.1225332599095811</v>
      </c>
    </row>
    <row r="160" spans="1:14" x14ac:dyDescent="0.25">
      <c r="A160" s="17">
        <v>303</v>
      </c>
      <c r="B160" s="18">
        <v>0</v>
      </c>
      <c r="C160" s="20">
        <f t="shared" si="46"/>
        <v>1.1312742727925356E-3</v>
      </c>
      <c r="D160" s="20">
        <f t="shared" si="47"/>
        <v>0</v>
      </c>
      <c r="E160" s="20">
        <f t="shared" si="48"/>
        <v>1.2820697966290043E-3</v>
      </c>
      <c r="F160" s="20">
        <f t="shared" si="49"/>
        <v>3.8959790174755153E-3</v>
      </c>
      <c r="G160" s="20">
        <f t="shared" si="50"/>
        <v>2.370978938499366E-3</v>
      </c>
      <c r="H160" s="20">
        <f t="shared" si="51"/>
        <v>1.7190363596330924E-3</v>
      </c>
      <c r="I160" s="20">
        <f t="shared" si="45"/>
        <v>1.5605834660407391E-3</v>
      </c>
    </row>
    <row r="161" spans="1:9" x14ac:dyDescent="0.25">
      <c r="A161" s="13">
        <v>304</v>
      </c>
      <c r="B161" s="14">
        <v>0</v>
      </c>
      <c r="C161" s="16">
        <f t="shared" si="46"/>
        <v>5.4670002220482215E-3</v>
      </c>
      <c r="D161" s="16">
        <f t="shared" si="47"/>
        <v>0</v>
      </c>
      <c r="E161" s="16">
        <f t="shared" si="48"/>
        <v>2.5970883397266873E-3</v>
      </c>
      <c r="F161" s="16">
        <f t="shared" si="49"/>
        <v>2.0460717281409958E-2</v>
      </c>
      <c r="G161" s="16">
        <f t="shared" si="50"/>
        <v>1.2034893190695197E-2</v>
      </c>
      <c r="H161" s="16">
        <f t="shared" si="51"/>
        <v>0</v>
      </c>
      <c r="I161" s="16">
        <f t="shared" si="45"/>
        <v>7.2770211770221355E-3</v>
      </c>
    </row>
    <row r="162" spans="1:9" x14ac:dyDescent="0.25">
      <c r="A162" s="17">
        <v>305</v>
      </c>
      <c r="B162" s="18">
        <v>0</v>
      </c>
      <c r="C162" s="20">
        <f t="shared" si="46"/>
        <v>1.0859782866826727E-2</v>
      </c>
      <c r="D162" s="20">
        <f t="shared" si="47"/>
        <v>0</v>
      </c>
      <c r="E162" s="20">
        <f t="shared" si="48"/>
        <v>1.4457185800661001E-3</v>
      </c>
      <c r="F162" s="20">
        <f t="shared" si="49"/>
        <v>3.4085749461256941E-2</v>
      </c>
      <c r="G162" s="20">
        <f t="shared" si="50"/>
        <v>5.4656362556084904E-3</v>
      </c>
      <c r="H162" s="20">
        <f t="shared" si="51"/>
        <v>2.1993422344334748E-3</v>
      </c>
      <c r="I162" s="20">
        <f t="shared" si="45"/>
        <v>1.1965400366164307E-2</v>
      </c>
    </row>
    <row r="163" spans="1:9" x14ac:dyDescent="0.25">
      <c r="A163" s="13">
        <v>406</v>
      </c>
      <c r="B163" s="14">
        <v>0</v>
      </c>
      <c r="C163" s="16">
        <f t="shared" si="46"/>
        <v>4.7558766864296935E-2</v>
      </c>
      <c r="D163" s="16">
        <f t="shared" si="47"/>
        <v>0</v>
      </c>
      <c r="E163" s="16">
        <f t="shared" si="48"/>
        <v>2.0315362406128891E-2</v>
      </c>
      <c r="F163" s="16">
        <f t="shared" si="49"/>
        <v>0.17120589036920639</v>
      </c>
      <c r="G163" s="16">
        <f t="shared" si="50"/>
        <v>5.7603947731780458E-2</v>
      </c>
      <c r="H163" s="16">
        <f t="shared" si="51"/>
        <v>2.3864644387159645E-2</v>
      </c>
      <c r="I163" s="16">
        <f t="shared" si="45"/>
        <v>5.9241453453012974E-2</v>
      </c>
    </row>
    <row r="164" spans="1:9" x14ac:dyDescent="0.25">
      <c r="A164" s="17">
        <v>407</v>
      </c>
      <c r="B164" s="18">
        <v>0</v>
      </c>
      <c r="C164" s="20">
        <f t="shared" si="46"/>
        <v>8.4830447054926345E-2</v>
      </c>
      <c r="D164" s="20">
        <f t="shared" si="47"/>
        <v>0.59216486806690216</v>
      </c>
      <c r="E164" s="20">
        <f t="shared" si="48"/>
        <v>0.12092477622695769</v>
      </c>
      <c r="F164" s="20">
        <f t="shared" si="49"/>
        <v>1.5484033962202682E-2</v>
      </c>
      <c r="G164" s="20">
        <f t="shared" si="50"/>
        <v>2.3351504256235306E-2</v>
      </c>
      <c r="H164" s="20">
        <f t="shared" si="51"/>
        <v>0.11512044802388767</v>
      </c>
      <c r="I164" s="20">
        <f t="shared" si="45"/>
        <v>9.3234525227472317E-2</v>
      </c>
    </row>
    <row r="165" spans="1:9" x14ac:dyDescent="0.25">
      <c r="A165" s="13">
        <v>408</v>
      </c>
      <c r="B165" s="14">
        <v>0</v>
      </c>
      <c r="C165" s="16">
        <f t="shared" si="46"/>
        <v>6.2408013877662379E-2</v>
      </c>
      <c r="D165" s="16">
        <f t="shared" si="47"/>
        <v>0</v>
      </c>
      <c r="E165" s="16">
        <f t="shared" si="48"/>
        <v>3.6277432868087302E-2</v>
      </c>
      <c r="F165" s="16">
        <f t="shared" si="49"/>
        <v>1.8454362259407404E-2</v>
      </c>
      <c r="G165" s="16">
        <f t="shared" si="50"/>
        <v>0</v>
      </c>
      <c r="H165" s="16">
        <f t="shared" si="51"/>
        <v>0.24679730318290044</v>
      </c>
      <c r="I165" s="16">
        <f t="shared" si="45"/>
        <v>5.4813453132593434E-2</v>
      </c>
    </row>
    <row r="166" spans="1:9" x14ac:dyDescent="0.25">
      <c r="A166" s="17">
        <v>409</v>
      </c>
      <c r="B166" s="18">
        <v>0</v>
      </c>
      <c r="C166" s="20">
        <f t="shared" si="46"/>
        <v>9.304467523578755E-2</v>
      </c>
      <c r="D166" s="20">
        <f t="shared" si="47"/>
        <v>0</v>
      </c>
      <c r="E166" s="20">
        <f t="shared" si="48"/>
        <v>0</v>
      </c>
      <c r="F166" s="20">
        <f t="shared" si="49"/>
        <v>0</v>
      </c>
      <c r="G166" s="20">
        <f t="shared" si="50"/>
        <v>0</v>
      </c>
      <c r="H166" s="20">
        <f t="shared" si="51"/>
        <v>0.44753278312878952</v>
      </c>
      <c r="I166" s="20">
        <f t="shared" si="45"/>
        <v>7.8269659042168538E-2</v>
      </c>
    </row>
    <row r="167" spans="1:9" x14ac:dyDescent="0.25">
      <c r="A167" s="13">
        <v>410</v>
      </c>
      <c r="B167" s="14">
        <v>0</v>
      </c>
      <c r="C167" s="16">
        <f t="shared" si="46"/>
        <v>0</v>
      </c>
      <c r="D167" s="16">
        <f t="shared" si="47"/>
        <v>0</v>
      </c>
      <c r="E167" s="16">
        <f t="shared" si="48"/>
        <v>0.614297863232945</v>
      </c>
      <c r="F167" s="16">
        <f t="shared" si="49"/>
        <v>0</v>
      </c>
      <c r="G167" s="16">
        <f t="shared" si="50"/>
        <v>0</v>
      </c>
      <c r="H167" s="16">
        <f t="shared" si="51"/>
        <v>0</v>
      </c>
      <c r="I167" s="16">
        <f t="shared" si="45"/>
        <v>3.4781449212339929E-2</v>
      </c>
    </row>
    <row r="168" spans="1:9" x14ac:dyDescent="0.25">
      <c r="A168" s="17">
        <v>505</v>
      </c>
      <c r="B168" s="18">
        <v>0</v>
      </c>
      <c r="C168" s="20">
        <f t="shared" si="46"/>
        <v>3.5421421978500428E-2</v>
      </c>
      <c r="D168" s="20">
        <f t="shared" si="47"/>
        <v>0</v>
      </c>
      <c r="E168" s="20">
        <f t="shared" si="48"/>
        <v>0</v>
      </c>
      <c r="F168" s="20">
        <f t="shared" si="49"/>
        <v>6.2869154293779456E-2</v>
      </c>
      <c r="G168" s="20">
        <f t="shared" si="50"/>
        <v>0.14485930707601971</v>
      </c>
      <c r="H168" s="20">
        <f t="shared" si="51"/>
        <v>0</v>
      </c>
      <c r="I168" s="20">
        <f t="shared" si="45"/>
        <v>4.3402838501727312E-2</v>
      </c>
    </row>
    <row r="169" spans="1:9" x14ac:dyDescent="0.25">
      <c r="A169" s="13">
        <v>506</v>
      </c>
      <c r="B169" s="14">
        <v>0</v>
      </c>
      <c r="C169" s="16">
        <f t="shared" si="46"/>
        <v>1.401621408210714E-2</v>
      </c>
      <c r="D169" s="16">
        <f t="shared" si="47"/>
        <v>0</v>
      </c>
      <c r="E169" s="16">
        <f t="shared" si="48"/>
        <v>1.0710508971715353E-2</v>
      </c>
      <c r="F169" s="16">
        <f t="shared" si="49"/>
        <v>5.6859828819380884E-2</v>
      </c>
      <c r="G169" s="16">
        <f t="shared" si="50"/>
        <v>5.9980516727644401E-2</v>
      </c>
      <c r="H169" s="16">
        <f t="shared" si="51"/>
        <v>1.3686613360154986E-2</v>
      </c>
      <c r="I169" s="16">
        <f t="shared" si="45"/>
        <v>2.2399887101116664E-2</v>
      </c>
    </row>
    <row r="170" spans="1:9" x14ac:dyDescent="0.25">
      <c r="A170" s="17">
        <v>507</v>
      </c>
      <c r="B170" s="18">
        <v>0</v>
      </c>
      <c r="C170" s="20">
        <f t="shared" si="46"/>
        <v>2.8358895578266593E-2</v>
      </c>
      <c r="D170" s="20">
        <f t="shared" si="47"/>
        <v>0.18947274045047754</v>
      </c>
      <c r="E170" s="20">
        <f t="shared" si="48"/>
        <v>2.3197402906204714E-2</v>
      </c>
      <c r="F170" s="20">
        <f t="shared" si="49"/>
        <v>6.8169832896197088E-2</v>
      </c>
      <c r="G170" s="20">
        <f t="shared" si="50"/>
        <v>0</v>
      </c>
      <c r="H170" s="20">
        <f t="shared" si="51"/>
        <v>0</v>
      </c>
      <c r="I170" s="20">
        <f t="shared" si="45"/>
        <v>3.5439859708235204E-2</v>
      </c>
    </row>
    <row r="171" spans="1:9" x14ac:dyDescent="0.25">
      <c r="A171" s="13">
        <v>508</v>
      </c>
      <c r="B171" s="14">
        <v>0</v>
      </c>
      <c r="C171" s="16">
        <f t="shared" si="46"/>
        <v>1.2507435521045723E-2</v>
      </c>
      <c r="D171" s="16">
        <f t="shared" si="47"/>
        <v>0</v>
      </c>
      <c r="E171" s="16">
        <f t="shared" si="48"/>
        <v>0</v>
      </c>
      <c r="F171" s="16">
        <f t="shared" si="49"/>
        <v>0</v>
      </c>
      <c r="G171" s="16">
        <f t="shared" si="50"/>
        <v>0.24347906515829346</v>
      </c>
      <c r="H171" s="16">
        <f t="shared" si="51"/>
        <v>0</v>
      </c>
      <c r="I171" s="16">
        <f t="shared" si="45"/>
        <v>2.8945785300714511E-2</v>
      </c>
    </row>
    <row r="172" spans="1:9" x14ac:dyDescent="0.25">
      <c r="A172" s="17">
        <v>509</v>
      </c>
      <c r="B172" s="18">
        <v>0</v>
      </c>
      <c r="C172" s="20">
        <f t="shared" si="46"/>
        <v>1.5457681281746304E-2</v>
      </c>
      <c r="D172" s="20">
        <f t="shared" si="47"/>
        <v>0</v>
      </c>
      <c r="E172" s="20">
        <f t="shared" si="48"/>
        <v>6.6609800654269941E-2</v>
      </c>
      <c r="F172" s="20">
        <f t="shared" si="49"/>
        <v>0</v>
      </c>
      <c r="G172" s="20">
        <f t="shared" si="50"/>
        <v>0</v>
      </c>
      <c r="H172" s="20">
        <f t="shared" si="51"/>
        <v>2.3848106172061128E-3</v>
      </c>
      <c r="I172" s="20">
        <f t="shared" si="45"/>
        <v>1.4104340043014875E-2</v>
      </c>
    </row>
    <row r="173" spans="1:9" x14ac:dyDescent="0.25">
      <c r="A173" s="13">
        <v>510</v>
      </c>
      <c r="B173" s="14">
        <v>0</v>
      </c>
      <c r="C173" s="16">
        <f t="shared" si="46"/>
        <v>0</v>
      </c>
      <c r="D173" s="16">
        <f t="shared" si="47"/>
        <v>0</v>
      </c>
      <c r="E173" s="16">
        <f t="shared" si="48"/>
        <v>0</v>
      </c>
      <c r="F173" s="16">
        <f t="shared" si="49"/>
        <v>0</v>
      </c>
      <c r="G173" s="16">
        <f t="shared" si="50"/>
        <v>0</v>
      </c>
      <c r="H173" s="16">
        <f t="shared" si="51"/>
        <v>0</v>
      </c>
      <c r="I173" s="16">
        <f t="shared" si="45"/>
        <v>0</v>
      </c>
    </row>
    <row r="174" spans="1:9" x14ac:dyDescent="0.25">
      <c r="A174" s="17">
        <v>535</v>
      </c>
      <c r="B174" s="18">
        <v>0</v>
      </c>
      <c r="C174" s="20">
        <f t="shared" si="46"/>
        <v>1.2005939070883848E-2</v>
      </c>
      <c r="D174" s="20">
        <f t="shared" si="47"/>
        <v>0</v>
      </c>
      <c r="E174" s="20">
        <f t="shared" si="48"/>
        <v>0</v>
      </c>
      <c r="F174" s="20">
        <f t="shared" si="49"/>
        <v>1.6310855185792866E-2</v>
      </c>
      <c r="G174" s="20">
        <f t="shared" si="50"/>
        <v>9.4462904679351867E-3</v>
      </c>
      <c r="H174" s="20">
        <f t="shared" si="51"/>
        <v>8.8446374346867491E-3</v>
      </c>
      <c r="I174" s="20">
        <f t="shared" si="45"/>
        <v>1.1067983380420121E-2</v>
      </c>
    </row>
    <row r="175" spans="1:9" x14ac:dyDescent="0.25">
      <c r="A175" s="13">
        <v>536</v>
      </c>
      <c r="B175" s="14">
        <v>0</v>
      </c>
      <c r="C175" s="16">
        <f t="shared" si="46"/>
        <v>1.7438419229231814E-2</v>
      </c>
      <c r="D175" s="16">
        <f t="shared" si="47"/>
        <v>0</v>
      </c>
      <c r="E175" s="16">
        <f t="shared" si="48"/>
        <v>0</v>
      </c>
      <c r="F175" s="16">
        <f t="shared" si="49"/>
        <v>5.8911511227893662E-3</v>
      </c>
      <c r="G175" s="16">
        <f t="shared" si="50"/>
        <v>0</v>
      </c>
      <c r="H175" s="16">
        <f t="shared" si="51"/>
        <v>0</v>
      </c>
      <c r="I175" s="16">
        <f t="shared" si="45"/>
        <v>1.227283865712245E-2</v>
      </c>
    </row>
    <row r="176" spans="1:9" x14ac:dyDescent="0.25">
      <c r="A176" s="17">
        <v>537</v>
      </c>
      <c r="B176" s="18">
        <v>0</v>
      </c>
      <c r="C176" s="20">
        <f t="shared" si="46"/>
        <v>9.8852168873341025E-3</v>
      </c>
      <c r="D176" s="20">
        <f t="shared" si="47"/>
        <v>0</v>
      </c>
      <c r="E176" s="20">
        <f t="shared" si="48"/>
        <v>6.0540989218026368E-3</v>
      </c>
      <c r="F176" s="20">
        <f t="shared" si="49"/>
        <v>0</v>
      </c>
      <c r="G176" s="20">
        <f t="shared" si="50"/>
        <v>2.299266233303169E-2</v>
      </c>
      <c r="H176" s="20">
        <f t="shared" si="51"/>
        <v>1.6232258119194175E-2</v>
      </c>
      <c r="I176" s="20">
        <f t="shared" si="45"/>
        <v>9.4470721070576049E-3</v>
      </c>
    </row>
    <row r="177" spans="1:13" x14ac:dyDescent="0.25">
      <c r="A177" s="13">
        <v>538</v>
      </c>
      <c r="B177" s="14">
        <v>0</v>
      </c>
      <c r="C177" s="16">
        <f t="shared" si="46"/>
        <v>0</v>
      </c>
      <c r="D177" s="16">
        <f t="shared" si="47"/>
        <v>0</v>
      </c>
      <c r="E177" s="16">
        <f t="shared" si="48"/>
        <v>0</v>
      </c>
      <c r="F177" s="16">
        <f t="shared" si="49"/>
        <v>8.8309377379058945E-2</v>
      </c>
      <c r="G177" s="16">
        <f t="shared" si="50"/>
        <v>0</v>
      </c>
      <c r="H177" s="16">
        <f t="shared" si="51"/>
        <v>0</v>
      </c>
      <c r="I177" s="16">
        <f t="shared" si="45"/>
        <v>1.0728583356440009E-2</v>
      </c>
    </row>
    <row r="178" spans="1:13" x14ac:dyDescent="0.25">
      <c r="A178" s="17">
        <v>539</v>
      </c>
      <c r="B178" s="18">
        <v>0</v>
      </c>
      <c r="C178" s="20">
        <f t="shared" si="46"/>
        <v>6.7563839953872253E-3</v>
      </c>
      <c r="D178" s="20">
        <f t="shared" si="47"/>
        <v>0</v>
      </c>
      <c r="E178" s="20">
        <f t="shared" si="48"/>
        <v>0</v>
      </c>
      <c r="F178" s="20">
        <f t="shared" si="49"/>
        <v>0</v>
      </c>
      <c r="G178" s="20">
        <f t="shared" si="50"/>
        <v>0</v>
      </c>
      <c r="H178" s="20">
        <f t="shared" si="51"/>
        <v>0</v>
      </c>
      <c r="I178" s="20">
        <f t="shared" si="45"/>
        <v>4.4777231960944934E-3</v>
      </c>
    </row>
    <row r="179" spans="1:13" x14ac:dyDescent="0.25">
      <c r="A179" s="13">
        <v>540</v>
      </c>
      <c r="B179" s="14">
        <v>0</v>
      </c>
      <c r="C179" s="16">
        <f t="shared" si="46"/>
        <v>0</v>
      </c>
      <c r="D179" s="16">
        <f t="shared" si="47"/>
        <v>0</v>
      </c>
      <c r="E179" s="16">
        <f t="shared" si="48"/>
        <v>0</v>
      </c>
      <c r="F179" s="16">
        <f t="shared" si="49"/>
        <v>0</v>
      </c>
      <c r="G179" s="16">
        <f t="shared" si="50"/>
        <v>0</v>
      </c>
      <c r="H179" s="16">
        <f t="shared" si="51"/>
        <v>0</v>
      </c>
      <c r="I179" s="16">
        <f t="shared" si="45"/>
        <v>0</v>
      </c>
    </row>
    <row r="180" spans="1:13" x14ac:dyDescent="0.25">
      <c r="A180" s="21" t="s">
        <v>17</v>
      </c>
      <c r="B180" s="22"/>
      <c r="C180" s="24">
        <f>SUM(C149:C179)</f>
        <v>1.0000000000000002</v>
      </c>
      <c r="D180" s="24">
        <f t="shared" ref="D180:I180" si="54">SUM(D149:D179)</f>
        <v>0.99999999999999989</v>
      </c>
      <c r="E180" s="24">
        <f t="shared" si="54"/>
        <v>1</v>
      </c>
      <c r="F180" s="24">
        <f t="shared" si="54"/>
        <v>1</v>
      </c>
      <c r="G180" s="24">
        <f t="shared" si="54"/>
        <v>0.99999999999999989</v>
      </c>
      <c r="H180" s="24">
        <f t="shared" si="54"/>
        <v>1</v>
      </c>
      <c r="I180" s="24">
        <f t="shared" si="54"/>
        <v>1</v>
      </c>
    </row>
    <row r="182" spans="1:13" x14ac:dyDescent="0.25">
      <c r="A182" t="str">
        <f>"9. Calcul de l'allocation totale par tarif et paliers"</f>
        <v>9. Calcul de l'allocation totale par tarif et paliers</v>
      </c>
    </row>
    <row r="183" spans="1:13" ht="30" x14ac:dyDescent="0.25">
      <c r="A183" s="12" t="s">
        <v>21</v>
      </c>
      <c r="B183" s="12"/>
      <c r="C183" s="31" t="s">
        <v>30</v>
      </c>
      <c r="D183" s="31" t="s">
        <v>1</v>
      </c>
      <c r="E183" s="31" t="s">
        <v>2</v>
      </c>
      <c r="F183" s="31" t="s">
        <v>3</v>
      </c>
      <c r="G183" s="31" t="s">
        <v>4</v>
      </c>
      <c r="H183" s="31" t="s">
        <v>5</v>
      </c>
      <c r="I183" s="32" t="s">
        <v>31</v>
      </c>
      <c r="K183" s="31" t="s">
        <v>32</v>
      </c>
      <c r="L183" s="31" t="s">
        <v>33</v>
      </c>
      <c r="M183" s="32" t="s">
        <v>34</v>
      </c>
    </row>
    <row r="184" spans="1:13" ht="15.75" x14ac:dyDescent="0.3">
      <c r="A184" s="13" t="s">
        <v>23</v>
      </c>
      <c r="B184" s="14">
        <v>365</v>
      </c>
      <c r="C184" s="16">
        <f>C79</f>
        <v>4.7516761260322393E-2</v>
      </c>
      <c r="D184" s="16">
        <f>I79</f>
        <v>2.771072464224197E-2</v>
      </c>
      <c r="E184" s="16">
        <f>O79</f>
        <v>3.2534295050759443E-2</v>
      </c>
      <c r="F184" s="16">
        <f>U79</f>
        <v>2.3737164735110072E-2</v>
      </c>
      <c r="G184" s="16">
        <f>AA79</f>
        <v>2.2079448049209343E-2</v>
      </c>
      <c r="H184" s="16">
        <f>AG79</f>
        <v>2.2117641098452615E-2</v>
      </c>
      <c r="I184" s="16">
        <f>C184*$M$184+D184*$M$185+E184*$M$186+F184*$M$187+G184*$M$188+H184*$M$189</f>
        <v>3.9942056949598709E-2</v>
      </c>
      <c r="K184" s="13" t="s">
        <v>30</v>
      </c>
      <c r="L184" s="34">
        <f>D2</f>
        <v>1672918468.1806781</v>
      </c>
      <c r="M184" s="16">
        <f t="shared" ref="M184:M189" si="55">L184/$L$190</f>
        <v>0.66273959549243522</v>
      </c>
    </row>
    <row r="185" spans="1:13" ht="15.75" x14ac:dyDescent="0.3">
      <c r="A185" s="17" t="s">
        <v>23</v>
      </c>
      <c r="B185" s="18">
        <v>1095</v>
      </c>
      <c r="C185" s="20">
        <f t="shared" ref="C185:C214" si="56">C80</f>
        <v>6.4746719834287411E-2</v>
      </c>
      <c r="D185" s="20">
        <f t="shared" ref="D185:D214" si="57">I80</f>
        <v>4.6459488125821798E-2</v>
      </c>
      <c r="E185" s="20">
        <f t="shared" ref="E185:E214" si="58">O80</f>
        <v>4.3042667783121519E-2</v>
      </c>
      <c r="F185" s="20">
        <f t="shared" ref="F185:F214" si="59">U80</f>
        <v>3.8909144198985349E-2</v>
      </c>
      <c r="G185" s="20">
        <f t="shared" ref="G185:G214" si="60">AA80</f>
        <v>7.2457566499148376E-2</v>
      </c>
      <c r="H185" s="20">
        <f t="shared" ref="H185:H214" si="61">AG80</f>
        <v>4.899935682980474E-2</v>
      </c>
      <c r="I185" s="20">
        <f t="shared" ref="I185:I214" si="62">C185*$M$184+D185*$M$185+E185*$M$186+F185*$M$187+G185*$M$188+H185*$M$189</f>
        <v>5.9768320227012665E-2</v>
      </c>
      <c r="K185" s="17" t="s">
        <v>1</v>
      </c>
      <c r="L185" s="35">
        <f>J2</f>
        <v>93923563.568513751</v>
      </c>
      <c r="M185" s="20">
        <f t="shared" si="55"/>
        <v>3.7208546447753156E-2</v>
      </c>
    </row>
    <row r="186" spans="1:13" ht="15.75" x14ac:dyDescent="0.3">
      <c r="A186" s="13" t="s">
        <v>23</v>
      </c>
      <c r="B186" s="14">
        <v>3650</v>
      </c>
      <c r="C186" s="16">
        <f t="shared" si="56"/>
        <v>0.30946205298599372</v>
      </c>
      <c r="D186" s="16">
        <f t="shared" si="57"/>
        <v>0.33046113271147937</v>
      </c>
      <c r="E186" s="16">
        <f t="shared" si="58"/>
        <v>0.25552754788328591</v>
      </c>
      <c r="F186" s="16">
        <f t="shared" si="59"/>
        <v>0.16441058633695077</v>
      </c>
      <c r="G186" s="16">
        <f t="shared" si="60"/>
        <v>0.14761443483088491</v>
      </c>
      <c r="H186" s="16">
        <f t="shared" si="61"/>
        <v>0.19296187014087185</v>
      </c>
      <c r="I186" s="16">
        <f t="shared" si="62"/>
        <v>0.27151385685043733</v>
      </c>
      <c r="K186" s="13" t="s">
        <v>2</v>
      </c>
      <c r="L186" s="34">
        <f>P2</f>
        <v>142922474.24126258</v>
      </c>
      <c r="M186" s="16">
        <f t="shared" si="55"/>
        <v>5.6619844043231872E-2</v>
      </c>
    </row>
    <row r="187" spans="1:13" ht="15.75" x14ac:dyDescent="0.3">
      <c r="A187" s="17" t="s">
        <v>23</v>
      </c>
      <c r="B187" s="18">
        <v>10950</v>
      </c>
      <c r="C187" s="20">
        <f t="shared" si="56"/>
        <v>0.10048732704002324</v>
      </c>
      <c r="D187" s="20">
        <f t="shared" si="57"/>
        <v>0.13277589046095242</v>
      </c>
      <c r="E187" s="20">
        <f t="shared" si="58"/>
        <v>0.15613344632753245</v>
      </c>
      <c r="F187" s="20">
        <f t="shared" si="59"/>
        <v>0.16150410863277045</v>
      </c>
      <c r="G187" s="20">
        <f t="shared" si="60"/>
        <v>0.14894064874730745</v>
      </c>
      <c r="H187" s="20">
        <f t="shared" si="61"/>
        <v>0.16251180466372911</v>
      </c>
      <c r="I187" s="20">
        <f t="shared" si="62"/>
        <v>0.11866436363316277</v>
      </c>
      <c r="K187" s="17" t="s">
        <v>3</v>
      </c>
      <c r="L187" s="35">
        <f>V2</f>
        <v>306667260.95525515</v>
      </c>
      <c r="M187" s="20">
        <f t="shared" si="55"/>
        <v>0.12148860828662245</v>
      </c>
    </row>
    <row r="188" spans="1:13" ht="15.75" x14ac:dyDescent="0.3">
      <c r="A188" s="13" t="s">
        <v>23</v>
      </c>
      <c r="B188" s="14">
        <v>36500</v>
      </c>
      <c r="C188" s="16">
        <f t="shared" si="56"/>
        <v>6.0291938701734459E-2</v>
      </c>
      <c r="D188" s="16">
        <f t="shared" si="57"/>
        <v>5.6133052518612898E-2</v>
      </c>
      <c r="E188" s="16">
        <f t="shared" si="58"/>
        <v>8.187752108421141E-2</v>
      </c>
      <c r="F188" s="16">
        <f t="shared" si="59"/>
        <v>0.14217682738264525</v>
      </c>
      <c r="G188" s="16">
        <f t="shared" si="60"/>
        <v>0.1406356598858608</v>
      </c>
      <c r="H188" s="16">
        <f t="shared" si="61"/>
        <v>0.12641004605727202</v>
      </c>
      <c r="I188" s="16">
        <f t="shared" si="62"/>
        <v>8.0577005491657167E-2</v>
      </c>
      <c r="K188" s="13" t="s">
        <v>4</v>
      </c>
      <c r="L188" s="34">
        <f>AB2</f>
        <v>214155550.58021438</v>
      </c>
      <c r="M188" s="16">
        <f t="shared" si="55"/>
        <v>8.4839378405775601E-2</v>
      </c>
    </row>
    <row r="189" spans="1:13" ht="15.75" x14ac:dyDescent="0.3">
      <c r="A189" s="17" t="s">
        <v>23</v>
      </c>
      <c r="B189" s="18">
        <v>109500</v>
      </c>
      <c r="C189" s="20">
        <f t="shared" si="56"/>
        <v>0.1002617877394331</v>
      </c>
      <c r="D189" s="20">
        <f t="shared" si="57"/>
        <v>3.8460249222263196E-2</v>
      </c>
      <c r="E189" s="20">
        <f t="shared" si="58"/>
        <v>4.4012520193535111E-2</v>
      </c>
      <c r="F189" s="20">
        <f t="shared" si="59"/>
        <v>0.10996275193101024</v>
      </c>
      <c r="G189" s="20">
        <f t="shared" si="60"/>
        <v>0.11366500084770577</v>
      </c>
      <c r="H189" s="20">
        <f t="shared" si="61"/>
        <v>6.3602443631396305E-2</v>
      </c>
      <c r="I189" s="20">
        <f t="shared" si="62"/>
        <v>9.5732885168927487E-2</v>
      </c>
      <c r="K189" s="17" t="s">
        <v>5</v>
      </c>
      <c r="L189" s="35">
        <f>AH2</f>
        <v>93659731.479273915</v>
      </c>
      <c r="M189" s="20">
        <f t="shared" si="55"/>
        <v>3.7104027324181707E-2</v>
      </c>
    </row>
    <row r="190" spans="1:13" ht="15.75" x14ac:dyDescent="0.3">
      <c r="A190" s="13" t="s">
        <v>23</v>
      </c>
      <c r="B190" s="14">
        <v>365000</v>
      </c>
      <c r="C190" s="16">
        <f t="shared" si="56"/>
        <v>5.8834546860106668E-2</v>
      </c>
      <c r="D190" s="16">
        <f t="shared" si="57"/>
        <v>1.9069710564596654E-2</v>
      </c>
      <c r="E190" s="16">
        <f t="shared" si="58"/>
        <v>1.2983233380298999E-2</v>
      </c>
      <c r="F190" s="16">
        <f t="shared" si="59"/>
        <v>4.4434765782603802E-2</v>
      </c>
      <c r="G190" s="16">
        <f t="shared" si="60"/>
        <v>4.9973027137089544E-2</v>
      </c>
      <c r="H190" s="16">
        <f t="shared" si="61"/>
        <v>2.0723154881283477E-2</v>
      </c>
      <c r="I190" s="16">
        <f t="shared" si="62"/>
        <v>5.0843559566299823E-2</v>
      </c>
      <c r="K190" s="21" t="s">
        <v>17</v>
      </c>
      <c r="L190" s="33">
        <f>SUM(L184:L189)</f>
        <v>2524247049.005198</v>
      </c>
      <c r="M190" s="24">
        <f>SUM(M184:M189)</f>
        <v>1</v>
      </c>
    </row>
    <row r="191" spans="1:13" ht="15.75" x14ac:dyDescent="0.3">
      <c r="A191" s="17" t="s">
        <v>23</v>
      </c>
      <c r="B191" s="18">
        <v>1095000</v>
      </c>
      <c r="C191" s="20">
        <f t="shared" si="56"/>
        <v>2.4255684236710318E-2</v>
      </c>
      <c r="D191" s="20">
        <f t="shared" si="57"/>
        <v>6.425540421101137E-3</v>
      </c>
      <c r="E191" s="20">
        <f t="shared" si="58"/>
        <v>2.435086322706535E-3</v>
      </c>
      <c r="F191" s="20">
        <f t="shared" si="59"/>
        <v>9.2001100104091536E-3</v>
      </c>
      <c r="G191" s="20">
        <f t="shared" si="60"/>
        <v>1.4669718542457553E-2</v>
      </c>
      <c r="H191" s="20">
        <f t="shared" si="61"/>
        <v>2.7447252485409109E-3</v>
      </c>
      <c r="I191" s="20">
        <f t="shared" si="62"/>
        <v>1.8916280310860987E-2</v>
      </c>
    </row>
    <row r="192" spans="1:13" ht="15.75" x14ac:dyDescent="0.3">
      <c r="A192" s="13" t="s">
        <v>23</v>
      </c>
      <c r="B192" s="14">
        <v>3650000</v>
      </c>
      <c r="C192" s="16">
        <f t="shared" si="56"/>
        <v>9.0480329352888699E-3</v>
      </c>
      <c r="D192" s="16">
        <f t="shared" si="57"/>
        <v>5.7903025324995807E-3</v>
      </c>
      <c r="E192" s="16">
        <f t="shared" si="58"/>
        <v>2.5353324770228331E-3</v>
      </c>
      <c r="F192" s="16">
        <f t="shared" si="59"/>
        <v>3.7436355198183237E-3</v>
      </c>
      <c r="G192" s="16">
        <f t="shared" si="60"/>
        <v>5.4281003914549101E-4</v>
      </c>
      <c r="H192" s="16">
        <f t="shared" si="61"/>
        <v>2.6576351345161973E-4</v>
      </c>
      <c r="I192" s="16">
        <f t="shared" si="62"/>
        <v>6.8662101899228962E-3</v>
      </c>
    </row>
    <row r="193" spans="1:9" ht="15.75" x14ac:dyDescent="0.3">
      <c r="A193" s="17" t="s">
        <v>23</v>
      </c>
      <c r="B193" s="18">
        <v>10950000</v>
      </c>
      <c r="C193" s="20">
        <f t="shared" si="56"/>
        <v>3.441818387712976E-3</v>
      </c>
      <c r="D193" s="20">
        <f t="shared" si="57"/>
        <v>1.4083112171454448E-2</v>
      </c>
      <c r="E193" s="20">
        <f t="shared" si="58"/>
        <v>0</v>
      </c>
      <c r="F193" s="20">
        <f t="shared" si="59"/>
        <v>0</v>
      </c>
      <c r="G193" s="20">
        <f t="shared" si="60"/>
        <v>0</v>
      </c>
      <c r="H193" s="20">
        <f t="shared" si="61"/>
        <v>0</v>
      </c>
      <c r="I193" s="20">
        <f t="shared" si="62"/>
        <v>2.805041459391804E-3</v>
      </c>
    </row>
    <row r="194" spans="1:9" ht="15.75" x14ac:dyDescent="0.3">
      <c r="A194" s="13" t="s">
        <v>24</v>
      </c>
      <c r="B194" s="14">
        <v>0</v>
      </c>
      <c r="C194" s="16">
        <f t="shared" si="56"/>
        <v>4.9900628566784441E-2</v>
      </c>
      <c r="D194" s="16">
        <f t="shared" si="57"/>
        <v>3.0081806564629707E-2</v>
      </c>
      <c r="E194" s="16">
        <f t="shared" si="58"/>
        <v>2.8377417056912407E-2</v>
      </c>
      <c r="F194" s="16">
        <f t="shared" si="59"/>
        <v>8.630312170439032E-2</v>
      </c>
      <c r="G194" s="16">
        <f t="shared" si="60"/>
        <v>6.816465387320747E-2</v>
      </c>
      <c r="H194" s="16">
        <f t="shared" si="61"/>
        <v>2.7116574102983317E-2</v>
      </c>
      <c r="I194" s="16">
        <f t="shared" si="62"/>
        <v>5.3071174733033889E-2</v>
      </c>
    </row>
    <row r="195" spans="1:9" x14ac:dyDescent="0.25">
      <c r="A195" s="17">
        <v>303</v>
      </c>
      <c r="B195" s="18">
        <v>0</v>
      </c>
      <c r="C195" s="20">
        <f t="shared" si="56"/>
        <v>6.0646900911966455E-4</v>
      </c>
      <c r="D195" s="20">
        <f t="shared" si="57"/>
        <v>0</v>
      </c>
      <c r="E195" s="20">
        <f t="shared" si="58"/>
        <v>1.406734564569048E-3</v>
      </c>
      <c r="F195" s="20">
        <f t="shared" si="59"/>
        <v>2.9821847698243229E-3</v>
      </c>
      <c r="G195" s="20">
        <f t="shared" si="60"/>
        <v>1.839072096689861E-3</v>
      </c>
      <c r="H195" s="20">
        <f t="shared" si="61"/>
        <v>2.502226025623749E-3</v>
      </c>
      <c r="I195" s="20">
        <f t="shared" si="62"/>
        <v>1.0927499911309027E-3</v>
      </c>
    </row>
    <row r="196" spans="1:9" x14ac:dyDescent="0.25">
      <c r="A196" s="13">
        <v>304</v>
      </c>
      <c r="B196" s="14">
        <v>0</v>
      </c>
      <c r="C196" s="16">
        <f t="shared" si="56"/>
        <v>2.2643079341194703E-3</v>
      </c>
      <c r="D196" s="16">
        <f t="shared" si="57"/>
        <v>0</v>
      </c>
      <c r="E196" s="16">
        <f t="shared" si="58"/>
        <v>1.4936218803334451E-3</v>
      </c>
      <c r="F196" s="16">
        <f t="shared" si="59"/>
        <v>9.0593921266169889E-3</v>
      </c>
      <c r="G196" s="16">
        <f t="shared" si="60"/>
        <v>5.8402635853177318E-3</v>
      </c>
      <c r="H196" s="16">
        <f t="shared" si="61"/>
        <v>0</v>
      </c>
      <c r="I196" s="16">
        <f t="shared" si="62"/>
        <v>3.1813124359424132E-3</v>
      </c>
    </row>
    <row r="197" spans="1:9" x14ac:dyDescent="0.25">
      <c r="A197" s="17">
        <v>305</v>
      </c>
      <c r="B197" s="18">
        <v>0</v>
      </c>
      <c r="C197" s="20">
        <f t="shared" si="56"/>
        <v>4.2306590702330255E-3</v>
      </c>
      <c r="D197" s="20">
        <f t="shared" si="57"/>
        <v>0</v>
      </c>
      <c r="E197" s="20">
        <f t="shared" si="58"/>
        <v>6.8950544069607163E-4</v>
      </c>
      <c r="F197" s="20">
        <f t="shared" si="59"/>
        <v>1.3745779429720172E-2</v>
      </c>
      <c r="G197" s="20">
        <f t="shared" si="60"/>
        <v>2.3774675542875385E-3</v>
      </c>
      <c r="H197" s="20">
        <f t="shared" si="61"/>
        <v>1.0869892739208222E-3</v>
      </c>
      <c r="I197" s="20">
        <f t="shared" si="62"/>
        <v>4.7548551333297003E-3</v>
      </c>
    </row>
    <row r="198" spans="1:9" x14ac:dyDescent="0.25">
      <c r="A198" s="13">
        <v>406</v>
      </c>
      <c r="B198" s="14">
        <v>0</v>
      </c>
      <c r="C198" s="16">
        <f t="shared" si="56"/>
        <v>1.7862494000374901E-2</v>
      </c>
      <c r="D198" s="16">
        <f t="shared" si="57"/>
        <v>0</v>
      </c>
      <c r="E198" s="16">
        <f t="shared" si="58"/>
        <v>8.0347159952113625E-3</v>
      </c>
      <c r="F198" s="16">
        <f t="shared" si="59"/>
        <v>6.466818537228769E-2</v>
      </c>
      <c r="G198" s="16">
        <f t="shared" si="60"/>
        <v>2.1845708477069039E-2</v>
      </c>
      <c r="H198" s="16">
        <f t="shared" si="61"/>
        <v>9.7082551134607606E-3</v>
      </c>
      <c r="I198" s="16">
        <f t="shared" si="62"/>
        <v>2.2363145947203882E-2</v>
      </c>
    </row>
    <row r="199" spans="1:9" x14ac:dyDescent="0.25">
      <c r="A199" s="17">
        <v>407</v>
      </c>
      <c r="B199" s="18">
        <v>0</v>
      </c>
      <c r="C199" s="20">
        <f t="shared" si="56"/>
        <v>3.1750638394796513E-2</v>
      </c>
      <c r="D199" s="20">
        <f t="shared" si="57"/>
        <v>0.22157108755252652</v>
      </c>
      <c r="E199" s="20">
        <f t="shared" si="58"/>
        <v>4.6050915727616291E-2</v>
      </c>
      <c r="F199" s="20">
        <f t="shared" si="59"/>
        <v>5.9668219478665819E-3</v>
      </c>
      <c r="G199" s="20">
        <f t="shared" si="60"/>
        <v>8.8876702730630776E-3</v>
      </c>
      <c r="H199" s="20">
        <f t="shared" si="61"/>
        <v>4.3694226280374476E-2</v>
      </c>
      <c r="I199" s="20">
        <f t="shared" si="62"/>
        <v>3.4994296097215577E-2</v>
      </c>
    </row>
    <row r="200" spans="1:9" x14ac:dyDescent="0.25">
      <c r="A200" s="13">
        <v>408</v>
      </c>
      <c r="B200" s="14">
        <v>0</v>
      </c>
      <c r="C200" s="16">
        <f t="shared" si="56"/>
        <v>2.3316419715116804E-2</v>
      </c>
      <c r="D200" s="16">
        <f t="shared" si="57"/>
        <v>0</v>
      </c>
      <c r="E200" s="16">
        <f t="shared" si="58"/>
        <v>1.3545851086081428E-2</v>
      </c>
      <c r="F200" s="16">
        <f t="shared" si="59"/>
        <v>7.075930878948187E-3</v>
      </c>
      <c r="G200" s="16">
        <f t="shared" si="60"/>
        <v>0</v>
      </c>
      <c r="H200" s="16">
        <f t="shared" si="61"/>
        <v>9.2684671642130817E-2</v>
      </c>
      <c r="I200" s="16">
        <f t="shared" si="62"/>
        <v>2.051829813021331E-2</v>
      </c>
    </row>
    <row r="201" spans="1:9" x14ac:dyDescent="0.25">
      <c r="A201" s="17">
        <v>409</v>
      </c>
      <c r="B201" s="18">
        <v>0</v>
      </c>
      <c r="C201" s="20">
        <f t="shared" si="56"/>
        <v>3.4754098536824457E-2</v>
      </c>
      <c r="D201" s="20">
        <f t="shared" si="57"/>
        <v>0</v>
      </c>
      <c r="E201" s="20">
        <f t="shared" si="58"/>
        <v>0</v>
      </c>
      <c r="F201" s="20">
        <f t="shared" si="59"/>
        <v>0</v>
      </c>
      <c r="G201" s="20">
        <f t="shared" si="60"/>
        <v>0</v>
      </c>
      <c r="H201" s="20">
        <f t="shared" si="61"/>
        <v>0.16710698517300523</v>
      </c>
      <c r="I201" s="20">
        <f t="shared" si="62"/>
        <v>2.923325934992009E-2</v>
      </c>
    </row>
    <row r="202" spans="1:9" x14ac:dyDescent="0.25">
      <c r="A202" s="13">
        <v>410</v>
      </c>
      <c r="B202" s="14">
        <v>0</v>
      </c>
      <c r="C202" s="16">
        <f t="shared" si="56"/>
        <v>0</v>
      </c>
      <c r="D202" s="16">
        <f t="shared" si="57"/>
        <v>0</v>
      </c>
      <c r="E202" s="16">
        <f t="shared" si="58"/>
        <v>0.2295260915199808</v>
      </c>
      <c r="F202" s="16">
        <f t="shared" si="59"/>
        <v>0</v>
      </c>
      <c r="G202" s="16">
        <f t="shared" si="60"/>
        <v>0</v>
      </c>
      <c r="H202" s="16">
        <f t="shared" si="61"/>
        <v>0</v>
      </c>
      <c r="I202" s="16">
        <f t="shared" si="62"/>
        <v>1.2995731505713879E-2</v>
      </c>
    </row>
    <row r="203" spans="1:9" x14ac:dyDescent="0.25">
      <c r="A203" s="17">
        <v>505</v>
      </c>
      <c r="B203" s="18">
        <v>0</v>
      </c>
      <c r="C203" s="20">
        <f t="shared" si="56"/>
        <v>1.3384505894198864E-2</v>
      </c>
      <c r="D203" s="20">
        <f t="shared" si="57"/>
        <v>0</v>
      </c>
      <c r="E203" s="20">
        <f t="shared" si="58"/>
        <v>0</v>
      </c>
      <c r="F203" s="20">
        <f t="shared" si="59"/>
        <v>2.3799098265465824E-2</v>
      </c>
      <c r="G203" s="20">
        <f t="shared" si="60"/>
        <v>5.4763137702818751E-2</v>
      </c>
      <c r="H203" s="20">
        <f t="shared" si="61"/>
        <v>0</v>
      </c>
      <c r="I203" s="20">
        <f t="shared" si="62"/>
        <v>1.6407831911192522E-2</v>
      </c>
    </row>
    <row r="204" spans="1:9" x14ac:dyDescent="0.25">
      <c r="A204" s="13">
        <v>506</v>
      </c>
      <c r="B204" s="14">
        <v>0</v>
      </c>
      <c r="C204" s="16">
        <f t="shared" si="56"/>
        <v>5.2422857630582643E-3</v>
      </c>
      <c r="D204" s="16">
        <f t="shared" si="57"/>
        <v>0</v>
      </c>
      <c r="E204" s="16">
        <f t="shared" si="58"/>
        <v>3.9992620237090295E-3</v>
      </c>
      <c r="F204" s="16">
        <f t="shared" si="59"/>
        <v>2.1416381395515008E-2</v>
      </c>
      <c r="G204" s="16">
        <f t="shared" si="60"/>
        <v>2.250869639969447E-2</v>
      </c>
      <c r="H204" s="16">
        <f t="shared" si="61"/>
        <v>5.3762912380449085E-3</v>
      </c>
      <c r="I204" s="16">
        <f t="shared" si="62"/>
        <v>8.4116601766856171E-3</v>
      </c>
    </row>
    <row r="205" spans="1:9" x14ac:dyDescent="0.25">
      <c r="A205" s="17">
        <v>507</v>
      </c>
      <c r="B205" s="18">
        <v>0</v>
      </c>
      <c r="C205" s="20">
        <f t="shared" si="56"/>
        <v>1.0594891281265955E-2</v>
      </c>
      <c r="D205" s="20">
        <f t="shared" si="57"/>
        <v>7.0977902511820332E-2</v>
      </c>
      <c r="E205" s="20">
        <f t="shared" si="58"/>
        <v>8.6618192222665136E-3</v>
      </c>
      <c r="F205" s="20">
        <f t="shared" si="59"/>
        <v>2.5454348115884953E-2</v>
      </c>
      <c r="G205" s="20">
        <f t="shared" si="60"/>
        <v>0</v>
      </c>
      <c r="H205" s="20">
        <f t="shared" si="61"/>
        <v>0</v>
      </c>
      <c r="I205" s="20">
        <f t="shared" si="62"/>
        <v>1.3245482725345162E-2</v>
      </c>
    </row>
    <row r="206" spans="1:9" x14ac:dyDescent="0.25">
      <c r="A206" s="13">
        <v>508</v>
      </c>
      <c r="B206" s="14">
        <v>0</v>
      </c>
      <c r="C206" s="16">
        <f t="shared" si="56"/>
        <v>4.6702273463757188E-3</v>
      </c>
      <c r="D206" s="16">
        <f t="shared" si="57"/>
        <v>0</v>
      </c>
      <c r="E206" s="16">
        <f t="shared" si="58"/>
        <v>0</v>
      </c>
      <c r="F206" s="16">
        <f t="shared" si="59"/>
        <v>0</v>
      </c>
      <c r="G206" s="16">
        <f t="shared" si="60"/>
        <v>9.0914127557076271E-2</v>
      </c>
      <c r="H206" s="16">
        <f t="shared" si="61"/>
        <v>0</v>
      </c>
      <c r="I206" s="16">
        <f t="shared" si="62"/>
        <v>1.0808242652640498E-2</v>
      </c>
    </row>
    <row r="207" spans="1:9" x14ac:dyDescent="0.25">
      <c r="A207" s="17">
        <v>509</v>
      </c>
      <c r="B207" s="18">
        <v>0</v>
      </c>
      <c r="C207" s="20">
        <f t="shared" si="56"/>
        <v>5.7718375371273488E-3</v>
      </c>
      <c r="D207" s="20">
        <f t="shared" si="57"/>
        <v>0</v>
      </c>
      <c r="E207" s="20">
        <f t="shared" si="58"/>
        <v>2.4871838198067136E-2</v>
      </c>
      <c r="F207" s="20">
        <f t="shared" si="59"/>
        <v>0</v>
      </c>
      <c r="G207" s="20">
        <f t="shared" si="60"/>
        <v>0</v>
      </c>
      <c r="H207" s="20">
        <f t="shared" si="61"/>
        <v>8.9047892684814337E-4</v>
      </c>
      <c r="I207" s="20">
        <f t="shared" si="62"/>
        <v>5.2665052288802727E-3</v>
      </c>
    </row>
    <row r="208" spans="1:9" x14ac:dyDescent="0.25">
      <c r="A208" s="13">
        <v>510</v>
      </c>
      <c r="B208" s="14">
        <v>0</v>
      </c>
      <c r="C208" s="16">
        <f t="shared" si="56"/>
        <v>0</v>
      </c>
      <c r="D208" s="16">
        <f t="shared" si="57"/>
        <v>0</v>
      </c>
      <c r="E208" s="16">
        <f t="shared" si="58"/>
        <v>0</v>
      </c>
      <c r="F208" s="16">
        <f t="shared" si="59"/>
        <v>0</v>
      </c>
      <c r="G208" s="16">
        <f t="shared" si="60"/>
        <v>0</v>
      </c>
      <c r="H208" s="16">
        <f t="shared" si="61"/>
        <v>0</v>
      </c>
      <c r="I208" s="16">
        <f t="shared" si="62"/>
        <v>0</v>
      </c>
    </row>
    <row r="209" spans="1:9" x14ac:dyDescent="0.25">
      <c r="A209" s="17">
        <v>535</v>
      </c>
      <c r="B209" s="18">
        <v>0</v>
      </c>
      <c r="C209" s="20">
        <f t="shared" si="56"/>
        <v>4.5582528653129728E-3</v>
      </c>
      <c r="D209" s="20">
        <f t="shared" si="57"/>
        <v>0</v>
      </c>
      <c r="E209" s="20">
        <f t="shared" si="58"/>
        <v>0</v>
      </c>
      <c r="F209" s="20">
        <f t="shared" si="59"/>
        <v>6.2755537484405072E-3</v>
      </c>
      <c r="G209" s="20">
        <f t="shared" si="60"/>
        <v>3.611362900671487E-3</v>
      </c>
      <c r="H209" s="20">
        <f t="shared" si="61"/>
        <v>3.435434669890769E-3</v>
      </c>
      <c r="I209" s="20">
        <f t="shared" si="62"/>
        <v>4.2171971967884022E-3</v>
      </c>
    </row>
    <row r="210" spans="1:9" x14ac:dyDescent="0.25">
      <c r="A210" s="13">
        <v>536</v>
      </c>
      <c r="B210" s="14">
        <v>0</v>
      </c>
      <c r="C210" s="16">
        <f t="shared" si="56"/>
        <v>6.5317056330588992E-3</v>
      </c>
      <c r="D210" s="16">
        <f t="shared" si="57"/>
        <v>0</v>
      </c>
      <c r="E210" s="16">
        <f t="shared" si="58"/>
        <v>0</v>
      </c>
      <c r="F210" s="16">
        <f t="shared" si="59"/>
        <v>2.1997327133118499E-3</v>
      </c>
      <c r="G210" s="16">
        <f t="shared" si="60"/>
        <v>0</v>
      </c>
      <c r="H210" s="16">
        <f t="shared" si="61"/>
        <v>0</v>
      </c>
      <c r="I210" s="16">
        <f t="shared" si="62"/>
        <v>4.5960624150719271E-3</v>
      </c>
    </row>
    <row r="211" spans="1:9" x14ac:dyDescent="0.25">
      <c r="A211" s="17">
        <v>537</v>
      </c>
      <c r="B211" s="18">
        <v>0</v>
      </c>
      <c r="C211" s="20">
        <f t="shared" si="56"/>
        <v>3.6911011977156225E-3</v>
      </c>
      <c r="D211" s="20">
        <f t="shared" si="57"/>
        <v>0</v>
      </c>
      <c r="E211" s="20">
        <f t="shared" si="58"/>
        <v>2.2605767820822226E-3</v>
      </c>
      <c r="F211" s="20">
        <f t="shared" si="59"/>
        <v>0</v>
      </c>
      <c r="G211" s="20">
        <f t="shared" si="60"/>
        <v>8.6695250012952044E-3</v>
      </c>
      <c r="H211" s="20">
        <f t="shared" si="61"/>
        <v>6.0610614889143747E-3</v>
      </c>
      <c r="I211" s="20">
        <f t="shared" si="62"/>
        <v>3.534639322826382E-3</v>
      </c>
    </row>
    <row r="212" spans="1:9" x14ac:dyDescent="0.25">
      <c r="A212" s="13">
        <v>538</v>
      </c>
      <c r="B212" s="14">
        <v>0</v>
      </c>
      <c r="C212" s="16">
        <f t="shared" si="56"/>
        <v>0</v>
      </c>
      <c r="D212" s="16">
        <f t="shared" si="57"/>
        <v>0</v>
      </c>
      <c r="E212" s="16">
        <f t="shared" si="58"/>
        <v>0</v>
      </c>
      <c r="F212" s="16">
        <f t="shared" si="59"/>
        <v>3.2974375001424139E-2</v>
      </c>
      <c r="G212" s="16">
        <f t="shared" si="60"/>
        <v>0</v>
      </c>
      <c r="H212" s="16">
        <f t="shared" si="61"/>
        <v>0</v>
      </c>
      <c r="I212" s="16">
        <f t="shared" si="62"/>
        <v>4.0060109280442126E-3</v>
      </c>
    </row>
    <row r="213" spans="1:9" x14ac:dyDescent="0.25">
      <c r="A213" s="17">
        <v>539</v>
      </c>
      <c r="B213" s="18">
        <v>0</v>
      </c>
      <c r="C213" s="20">
        <f t="shared" si="56"/>
        <v>2.5228072729040541E-3</v>
      </c>
      <c r="D213" s="20">
        <f t="shared" si="57"/>
        <v>0</v>
      </c>
      <c r="E213" s="20">
        <f t="shared" si="58"/>
        <v>0</v>
      </c>
      <c r="F213" s="20">
        <f t="shared" si="59"/>
        <v>0</v>
      </c>
      <c r="G213" s="20">
        <f t="shared" si="60"/>
        <v>0</v>
      </c>
      <c r="H213" s="20">
        <f t="shared" si="61"/>
        <v>0</v>
      </c>
      <c r="I213" s="20">
        <f t="shared" si="62"/>
        <v>1.6719642715498065E-3</v>
      </c>
    </row>
    <row r="214" spans="1:9" x14ac:dyDescent="0.25">
      <c r="A214" s="13">
        <v>540</v>
      </c>
      <c r="B214" s="14">
        <v>0</v>
      </c>
      <c r="C214" s="16">
        <f t="shared" si="56"/>
        <v>0</v>
      </c>
      <c r="D214" s="16">
        <f t="shared" si="57"/>
        <v>0</v>
      </c>
      <c r="E214" s="16">
        <f t="shared" si="58"/>
        <v>0</v>
      </c>
      <c r="F214" s="16">
        <f t="shared" si="59"/>
        <v>0</v>
      </c>
      <c r="G214" s="16">
        <f t="shared" si="60"/>
        <v>0</v>
      </c>
      <c r="H214" s="16">
        <f t="shared" si="61"/>
        <v>0</v>
      </c>
      <c r="I214" s="16">
        <f t="shared" si="62"/>
        <v>0</v>
      </c>
    </row>
    <row r="215" spans="1:9" x14ac:dyDescent="0.25">
      <c r="A215" s="21" t="s">
        <v>17</v>
      </c>
      <c r="B215" s="22"/>
      <c r="C215" s="24">
        <f>SUM(C184:C214)</f>
        <v>1.0000000000000002</v>
      </c>
      <c r="D215" s="24">
        <f t="shared" ref="D215:I215" si="63">SUM(D184:D214)</f>
        <v>0.99999999999999989</v>
      </c>
      <c r="E215" s="24">
        <f t="shared" si="63"/>
        <v>1</v>
      </c>
      <c r="F215" s="24">
        <f t="shared" si="63"/>
        <v>1.0000000000000002</v>
      </c>
      <c r="G215" s="24">
        <f t="shared" si="63"/>
        <v>1</v>
      </c>
      <c r="H215" s="24">
        <f t="shared" si="63"/>
        <v>0.99999999999999989</v>
      </c>
      <c r="I215" s="24">
        <f t="shared" si="63"/>
        <v>1.0000000000000002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Métro-3, Document 1, Annexe 2 - Réponse à la demande de renseignements no 1 de la Régie 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2023-04-17T18:04:07+00:00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Métro-3, Document 1, Annexe 2</Cote_x0020_de_x0020_déposant>
    <Inscrit_x0020_au_x0020_plumitif xmlns="a091097b-8ae3-4832-a2b2-51f9a78aeacd">true</Inscrit_x0020_au_x0020_plumitif>
    <Numéro_x0020_plumitif xmlns="a091097b-8ae3-4832-a2b2-51f9a78aeacd">180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2023-04-17T18:04:07+00:00</Hidden_ApprovedAt>
    <Cote_x0020_de_x0020_piéce xmlns="a091097b-8ae3-4832-a2b2-51f9a78aeacd">B-0047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W2HFWTQUJJY6-787750937-1483</_dlc_DocId>
    <_dlc_DocIdUrl xmlns="a84ed267-86d5-4fa1-a3cb-2fed497fe84f">
      <Url>http://s10mtlweb:8081/997/_layouts/15/DocIdRedir.aspx?ID=W2HFWTQUJJY6-787750937-1483</Url>
      <Description>W2HFWTQUJJY6-787750937-1483</Description>
    </_dlc_DocIdUrl>
  </documentManagement>
</p:properties>
</file>

<file path=customXml/itemProps1.xml><?xml version="1.0" encoding="utf-8"?>
<ds:datastoreItem xmlns:ds="http://schemas.openxmlformats.org/officeDocument/2006/customXml" ds:itemID="{7F6A7A60-4DEF-459C-8F70-8CDA1DB0D462}"/>
</file>

<file path=customXml/itemProps2.xml><?xml version="1.0" encoding="utf-8"?>
<ds:datastoreItem xmlns:ds="http://schemas.openxmlformats.org/officeDocument/2006/customXml" ds:itemID="{CF0BE924-BC83-49C2-81D6-6C389785E309}"/>
</file>

<file path=customXml/itemProps3.xml><?xml version="1.0" encoding="utf-8"?>
<ds:datastoreItem xmlns:ds="http://schemas.openxmlformats.org/officeDocument/2006/customXml" ds:itemID="{DA19E6F7-73E7-4C6A-A78C-3DF2A7D9E112}"/>
</file>

<file path=customXml/itemProps4.xml><?xml version="1.0" encoding="utf-8"?>
<ds:datastoreItem xmlns:ds="http://schemas.openxmlformats.org/officeDocument/2006/customXml" ds:itemID="{3853243D-BB20-4380-953A-3ED28F42FC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Comparaisons</vt:lpstr>
      <vt:lpstr>Intercepte Zéro</vt:lpstr>
      <vt:lpstr>Minimum System</vt:lpstr>
      <vt:lpstr>Global - Alloc Région IZ</vt:lpstr>
      <vt:lpstr>Global - Alloc Région MS</vt:lpstr>
      <vt:lpstr>Comparaisons!Zone_d_impression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Métro-3, Document 1, Annexe 2 - Réponse à la demande de renseignements no 1 de la Régie </dc:subject>
  <dc:creator>Tremblay Sylvain</dc:creator>
  <cp:lastModifiedBy>Bérubé Mireille</cp:lastModifiedBy>
  <cp:lastPrinted>2015-01-28T15:07:00Z</cp:lastPrinted>
  <dcterms:created xsi:type="dcterms:W3CDTF">2015-01-13T16:17:06Z</dcterms:created>
  <dcterms:modified xsi:type="dcterms:W3CDTF">2015-01-28T15:07:07Z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1330200</vt:r8>
  </property>
  <property fmtid="{D5CDD505-2E9C-101B-9397-08002B2CF9AE}" pid="5" name="_dlc_DocIdItemGuid">
    <vt:lpwstr>5060a8a2-f404-4de2-bd7f-885052440836</vt:lpwstr>
  </property>
</Properties>
</file>