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xl/calcChain.xml" ContentType="application/vnd.openxmlformats-officedocument.spreadsheetml.calcChain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ttp://collab.gazmet.com/sites/AffairesReglementaires/Vision/Preuve et pices/"/>
    </mc:Choice>
  </mc:AlternateContent>
  <bookViews>
    <workbookView xWindow="0" yWindow="0" windowWidth="16470" windowHeight="10935" activeTab="1"/>
  </bookViews>
  <sheets>
    <sheet name="Ajustement Pression" sheetId="2" r:id="rId1"/>
    <sheet name="Ajustement - 500 min" sheetId="1" r:id="rId2"/>
  </sheets>
  <definedNames>
    <definedName name="_xlnm.Print_Area" localSheetId="1">'Ajustement - 500 min'!$A$1:$J$520</definedName>
  </definedNames>
  <calcPr calcId="152511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2" i="2" l="1"/>
  <c r="A12" i="1"/>
  <c r="A13" i="2" l="1"/>
  <c r="A14" i="2" s="1"/>
  <c r="A13" i="1"/>
  <c r="A15" i="2" l="1"/>
  <c r="A14" i="1"/>
  <c r="A15" i="1" s="1"/>
  <c r="A16" i="2" l="1"/>
  <c r="A16" i="1"/>
  <c r="A17" i="2" l="1"/>
  <c r="A17" i="1"/>
  <c r="A18" i="2" l="1"/>
  <c r="A18" i="1"/>
  <c r="A19" i="1" s="1"/>
  <c r="A19" i="2" l="1"/>
  <c r="A20" i="1"/>
  <c r="A20" i="2" l="1"/>
  <c r="A21" i="1"/>
  <c r="A21" i="2" l="1"/>
  <c r="A22" i="2" s="1"/>
  <c r="A23" i="2" s="1"/>
  <c r="A22" i="1"/>
  <c r="A24" i="2" l="1"/>
  <c r="A23" i="1"/>
  <c r="A25" i="2" l="1"/>
  <c r="A24" i="1"/>
  <c r="A26" i="2" l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42" i="2" s="1"/>
  <c r="A43" i="2" s="1"/>
  <c r="A44" i="2" s="1"/>
  <c r="A25" i="1"/>
  <c r="A45" i="2" l="1"/>
  <c r="A26" i="1"/>
  <c r="A46" i="2" l="1"/>
  <c r="A27" i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42" i="1" s="1"/>
  <c r="A43" i="1" s="1"/>
  <c r="A44" i="1" s="1"/>
  <c r="A45" i="1" s="1"/>
  <c r="A46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54" i="2" l="1"/>
  <c r="A64" i="1"/>
  <c r="A55" i="2" l="1"/>
  <c r="A65" i="1"/>
  <c r="A56" i="2" l="1"/>
  <c r="A66" i="1"/>
  <c r="A67" i="1" s="1"/>
  <c r="A57" i="2" l="1"/>
  <c r="A68" i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58" i="2" l="1"/>
  <c r="A100" i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21" i="1" s="1"/>
  <c r="A122" i="1" s="1"/>
  <c r="A123" i="1" s="1"/>
  <c r="A124" i="1" s="1"/>
  <c r="A125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59" i="2" l="1"/>
  <c r="A181" i="1"/>
  <c r="A182" i="1" s="1"/>
  <c r="A183" i="1" s="1"/>
  <c r="A184" i="1" s="1"/>
  <c r="A185" i="1" s="1"/>
  <c r="A60" i="2" l="1"/>
  <c r="A186" i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200" i="1" s="1"/>
  <c r="A201" i="1" s="1"/>
  <c r="A202" i="1" s="1"/>
  <c r="A203" i="1" s="1"/>
  <c r="A204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9" i="1" s="1"/>
  <c r="A280" i="1" s="1"/>
  <c r="A61" i="2" l="1"/>
  <c r="A281" i="1"/>
  <c r="A282" i="1" s="1"/>
  <c r="A283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8" i="1" s="1"/>
  <c r="A359" i="1" s="1"/>
  <c r="A360" i="1" l="1"/>
  <c r="A361" i="1" s="1"/>
  <c r="A362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7" i="1" s="1"/>
  <c r="A438" i="1" s="1"/>
  <c r="A439" i="1" s="1"/>
  <c r="A440" i="1" s="1"/>
  <c r="A441" i="1" s="1"/>
  <c r="A449" i="1" s="1"/>
  <c r="A450" i="1" s="1"/>
  <c r="A451" i="1" s="1"/>
  <c r="A452" i="1" s="1"/>
  <c r="A453" i="1" s="1"/>
  <c r="A454" i="1" s="1"/>
  <c r="A455" i="1" s="1"/>
  <c r="A456" i="1" s="1"/>
  <c r="A62" i="2"/>
  <c r="A63" i="2" l="1"/>
  <c r="A457" i="1"/>
  <c r="A458" i="1" s="1"/>
  <c r="A64" i="2" l="1"/>
  <c r="A459" i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6" i="1" s="1"/>
  <c r="A517" i="1" s="1"/>
  <c r="A518" i="1" s="1"/>
  <c r="A519" i="1" s="1"/>
  <c r="A520" i="1" s="1"/>
  <c r="I432" i="2"/>
  <c r="I431" i="2"/>
  <c r="I430" i="2"/>
  <c r="I429" i="2"/>
  <c r="I428" i="2"/>
  <c r="I427" i="2"/>
  <c r="I426" i="2"/>
  <c r="I425" i="2"/>
  <c r="I424" i="2"/>
  <c r="I423" i="2"/>
  <c r="I422" i="2"/>
  <c r="I421" i="2"/>
  <c r="I420" i="2"/>
  <c r="I419" i="2"/>
  <c r="I418" i="2"/>
  <c r="I417" i="2"/>
  <c r="I416" i="2"/>
  <c r="I415" i="2"/>
  <c r="I414" i="2"/>
  <c r="I413" i="2"/>
  <c r="I412" i="2"/>
  <c r="I411" i="2"/>
  <c r="I410" i="2"/>
  <c r="I409" i="2"/>
  <c r="I408" i="2"/>
  <c r="I407" i="2"/>
  <c r="I406" i="2"/>
  <c r="I353" i="2"/>
  <c r="I352" i="2"/>
  <c r="I351" i="2"/>
  <c r="I350" i="2"/>
  <c r="I349" i="2"/>
  <c r="I348" i="2"/>
  <c r="I347" i="2"/>
  <c r="I346" i="2"/>
  <c r="I345" i="2"/>
  <c r="I344" i="2"/>
  <c r="I343" i="2"/>
  <c r="I342" i="2"/>
  <c r="I341" i="2"/>
  <c r="I340" i="2"/>
  <c r="I339" i="2"/>
  <c r="I338" i="2"/>
  <c r="I337" i="2"/>
  <c r="I336" i="2"/>
  <c r="I335" i="2"/>
  <c r="I334" i="2"/>
  <c r="I333" i="2"/>
  <c r="I332" i="2"/>
  <c r="I331" i="2"/>
  <c r="I330" i="2"/>
  <c r="I329" i="2"/>
  <c r="I328" i="2"/>
  <c r="I327" i="2"/>
  <c r="I195" i="2"/>
  <c r="I194" i="2"/>
  <c r="I193" i="2"/>
  <c r="I192" i="2"/>
  <c r="I191" i="2"/>
  <c r="I190" i="2"/>
  <c r="I189" i="2"/>
  <c r="I188" i="2"/>
  <c r="I187" i="2"/>
  <c r="I186" i="2"/>
  <c r="I185" i="2"/>
  <c r="I184" i="2"/>
  <c r="I183" i="2"/>
  <c r="I182" i="2"/>
  <c r="I181" i="2"/>
  <c r="I180" i="2"/>
  <c r="I179" i="2"/>
  <c r="I178" i="2"/>
  <c r="I177" i="2"/>
  <c r="I176" i="2"/>
  <c r="I175" i="2"/>
  <c r="I174" i="2"/>
  <c r="I173" i="2"/>
  <c r="I172" i="2"/>
  <c r="I171" i="2"/>
  <c r="I170" i="2"/>
  <c r="I169" i="2"/>
  <c r="I116" i="2"/>
  <c r="I115" i="2"/>
  <c r="I114" i="2"/>
  <c r="I113" i="2"/>
  <c r="I112" i="2"/>
  <c r="I111" i="2"/>
  <c r="I110" i="2"/>
  <c r="I109" i="2"/>
  <c r="I108" i="2"/>
  <c r="I107" i="2"/>
  <c r="I106" i="2"/>
  <c r="I105" i="2"/>
  <c r="I104" i="2"/>
  <c r="I103" i="2"/>
  <c r="I102" i="2"/>
  <c r="I101" i="2"/>
  <c r="I100" i="2"/>
  <c r="I99" i="2"/>
  <c r="I98" i="2"/>
  <c r="I97" i="2"/>
  <c r="I96" i="2"/>
  <c r="I95" i="2"/>
  <c r="I94" i="2"/>
  <c r="I93" i="2"/>
  <c r="I92" i="2"/>
  <c r="I91" i="2"/>
  <c r="A65" i="2" l="1"/>
  <c r="G362" i="2"/>
  <c r="D317" i="2"/>
  <c r="D315" i="2"/>
  <c r="D314" i="2"/>
  <c r="D313" i="2"/>
  <c r="D312" i="2"/>
  <c r="D311" i="2"/>
  <c r="D310" i="2"/>
  <c r="D309" i="2"/>
  <c r="D308" i="2"/>
  <c r="D307" i="2"/>
  <c r="D306" i="2"/>
  <c r="D305" i="2"/>
  <c r="D304" i="2"/>
  <c r="D303" i="2"/>
  <c r="D302" i="2"/>
  <c r="D299" i="2"/>
  <c r="D298" i="2"/>
  <c r="D296" i="2"/>
  <c r="D295" i="2"/>
  <c r="D294" i="2"/>
  <c r="D292" i="2"/>
  <c r="D291" i="2"/>
  <c r="I67" i="1"/>
  <c r="A66" i="2" l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21" i="2" s="1"/>
  <c r="A122" i="2" s="1"/>
  <c r="A123" i="2" s="1"/>
  <c r="A124" i="2" s="1"/>
  <c r="A125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200" i="2" s="1"/>
  <c r="A201" i="2" s="1"/>
  <c r="A202" i="2" s="1"/>
  <c r="A203" i="2" s="1"/>
  <c r="A204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A248" i="2" s="1"/>
  <c r="A249" i="2" s="1"/>
  <c r="A250" i="2" s="1"/>
  <c r="A251" i="2" s="1"/>
  <c r="A252" i="2" s="1"/>
  <c r="A253" i="2" s="1"/>
  <c r="A254" i="2" s="1"/>
  <c r="A255" i="2" s="1"/>
  <c r="A256" i="2" s="1"/>
  <c r="A257" i="2" s="1"/>
  <c r="A258" i="2" s="1"/>
  <c r="A259" i="2" s="1"/>
  <c r="A260" i="2" s="1"/>
  <c r="A261" i="2" s="1"/>
  <c r="A262" i="2" s="1"/>
  <c r="A263" i="2" s="1"/>
  <c r="A264" i="2" s="1"/>
  <c r="A265" i="2" s="1"/>
  <c r="A266" i="2" s="1"/>
  <c r="A267" i="2" s="1"/>
  <c r="A268" i="2" s="1"/>
  <c r="A269" i="2" s="1"/>
  <c r="A270" i="2" s="1"/>
  <c r="A271" i="2" s="1"/>
  <c r="A272" i="2" s="1"/>
  <c r="A273" i="2" s="1"/>
  <c r="A274" i="2" s="1"/>
  <c r="A275" i="2" s="1"/>
  <c r="A279" i="2" s="1"/>
  <c r="A280" i="2" s="1"/>
  <c r="A281" i="2" s="1"/>
  <c r="A282" i="2" s="1"/>
  <c r="A283" i="2" s="1"/>
  <c r="A291" i="2" s="1"/>
  <c r="A292" i="2" s="1"/>
  <c r="A293" i="2" s="1"/>
  <c r="A294" i="2" s="1"/>
  <c r="A295" i="2" s="1"/>
  <c r="A296" i="2" s="1"/>
  <c r="A297" i="2" s="1"/>
  <c r="A298" i="2" s="1"/>
  <c r="A299" i="2" s="1"/>
  <c r="A300" i="2" s="1"/>
  <c r="A301" i="2" s="1"/>
  <c r="A302" i="2" s="1"/>
  <c r="A303" i="2" s="1"/>
  <c r="A304" i="2" s="1"/>
  <c r="A305" i="2" s="1"/>
  <c r="A306" i="2" s="1"/>
  <c r="A307" i="2" s="1"/>
  <c r="A308" i="2" s="1"/>
  <c r="A309" i="2" s="1"/>
  <c r="A310" i="2" s="1"/>
  <c r="A311" i="2" s="1"/>
  <c r="A312" i="2" s="1"/>
  <c r="A313" i="2" s="1"/>
  <c r="A314" i="2" s="1"/>
  <c r="A315" i="2" s="1"/>
  <c r="A316" i="2" s="1"/>
  <c r="A317" i="2" s="1"/>
  <c r="A318" i="2" s="1"/>
  <c r="A327" i="2" s="1"/>
  <c r="A328" i="2" s="1"/>
  <c r="A329" i="2" s="1"/>
  <c r="A330" i="2" s="1"/>
  <c r="A331" i="2" s="1"/>
  <c r="A332" i="2" s="1"/>
  <c r="A333" i="2" s="1"/>
  <c r="A334" i="2" s="1"/>
  <c r="A335" i="2" s="1"/>
  <c r="A336" i="2" s="1"/>
  <c r="A337" i="2" s="1"/>
  <c r="A338" i="2" s="1"/>
  <c r="A339" i="2" s="1"/>
  <c r="A340" i="2" s="1"/>
  <c r="A341" i="2" s="1"/>
  <c r="A342" i="2" s="1"/>
  <c r="A343" i="2" s="1"/>
  <c r="A344" i="2" s="1"/>
  <c r="A345" i="2" s="1"/>
  <c r="A346" i="2" s="1"/>
  <c r="A347" i="2" s="1"/>
  <c r="A348" i="2" s="1"/>
  <c r="A349" i="2" s="1"/>
  <c r="A350" i="2" s="1"/>
  <c r="A351" i="2" s="1"/>
  <c r="A352" i="2" s="1"/>
  <c r="A353" i="2" s="1"/>
  <c r="A354" i="2" s="1"/>
  <c r="A358" i="2" s="1"/>
  <c r="A359" i="2" s="1"/>
  <c r="A360" i="2" s="1"/>
  <c r="A361" i="2" s="1"/>
  <c r="A362" i="2" s="1"/>
  <c r="A370" i="2" s="1"/>
  <c r="A371" i="2" s="1"/>
  <c r="A372" i="2" s="1"/>
  <c r="A373" i="2" s="1"/>
  <c r="A374" i="2" s="1"/>
  <c r="A375" i="2" s="1"/>
  <c r="A376" i="2" s="1"/>
  <c r="A377" i="2" s="1"/>
  <c r="A378" i="2" s="1"/>
  <c r="A379" i="2" s="1"/>
  <c r="A380" i="2" s="1"/>
  <c r="A381" i="2" s="1"/>
  <c r="A382" i="2" s="1"/>
  <c r="A383" i="2" s="1"/>
  <c r="A384" i="2" s="1"/>
  <c r="A385" i="2" s="1"/>
  <c r="A386" i="2" s="1"/>
  <c r="A387" i="2" s="1"/>
  <c r="A388" i="2" s="1"/>
  <c r="A389" i="2" s="1"/>
  <c r="A390" i="2" s="1"/>
  <c r="A391" i="2" s="1"/>
  <c r="A392" i="2" s="1"/>
  <c r="A393" i="2" s="1"/>
  <c r="A394" i="2" s="1"/>
  <c r="A395" i="2" s="1"/>
  <c r="A396" i="2" s="1"/>
  <c r="A397" i="2" s="1"/>
  <c r="A406" i="2" s="1"/>
  <c r="A407" i="2" s="1"/>
  <c r="A408" i="2" s="1"/>
  <c r="A409" i="2" s="1"/>
  <c r="A410" i="2" s="1"/>
  <c r="A411" i="2" s="1"/>
  <c r="A412" i="2" s="1"/>
  <c r="A413" i="2" s="1"/>
  <c r="A414" i="2" s="1"/>
  <c r="A415" i="2" s="1"/>
  <c r="A416" i="2" s="1"/>
  <c r="A417" i="2" s="1"/>
  <c r="A418" i="2" s="1"/>
  <c r="A419" i="2" s="1"/>
  <c r="A420" i="2" s="1"/>
  <c r="A421" i="2" s="1"/>
  <c r="A422" i="2" s="1"/>
  <c r="A423" i="2" s="1"/>
  <c r="A424" i="2" s="1"/>
  <c r="A425" i="2" s="1"/>
  <c r="A426" i="2" s="1"/>
  <c r="A427" i="2" s="1"/>
  <c r="A428" i="2" s="1"/>
  <c r="A429" i="2" s="1"/>
  <c r="A430" i="2" s="1"/>
  <c r="A431" i="2" s="1"/>
  <c r="A432" i="2" s="1"/>
  <c r="A433" i="2" s="1"/>
  <c r="A437" i="2" s="1"/>
  <c r="A438" i="2" s="1"/>
  <c r="A439" i="2" s="1"/>
  <c r="I215" i="2"/>
  <c r="F227" i="1"/>
  <c r="I298" i="2"/>
  <c r="I70" i="2"/>
  <c r="I74" i="2"/>
  <c r="I68" i="1"/>
  <c r="F54" i="1"/>
  <c r="I232" i="2"/>
  <c r="I292" i="1"/>
  <c r="F61" i="1"/>
  <c r="I73" i="2"/>
  <c r="I301" i="1"/>
  <c r="I222" i="1"/>
  <c r="F378" i="1"/>
  <c r="D301" i="2"/>
  <c r="F459" i="1"/>
  <c r="I232" i="1"/>
  <c r="I73" i="1"/>
  <c r="I305" i="1"/>
  <c r="F379" i="1"/>
  <c r="I56" i="2"/>
  <c r="I135" i="1"/>
  <c r="I60" i="1"/>
  <c r="I63" i="1"/>
  <c r="I237" i="1"/>
  <c r="F462" i="1"/>
  <c r="D160" i="1"/>
  <c r="E145" i="1" s="1"/>
  <c r="F57" i="1"/>
  <c r="F68" i="1"/>
  <c r="F315" i="1"/>
  <c r="I75" i="1"/>
  <c r="F297" i="1"/>
  <c r="I474" i="1"/>
  <c r="I68" i="2"/>
  <c r="F69" i="1"/>
  <c r="I157" i="1"/>
  <c r="I471" i="1"/>
  <c r="I156" i="2"/>
  <c r="I72" i="2"/>
  <c r="I79" i="2"/>
  <c r="I145" i="2"/>
  <c r="I221" i="2"/>
  <c r="F213" i="1"/>
  <c r="F221" i="1"/>
  <c r="I230" i="1"/>
  <c r="I475" i="2"/>
  <c r="I59" i="2"/>
  <c r="D81" i="1"/>
  <c r="E60" i="1" s="1"/>
  <c r="I57" i="1"/>
  <c r="F60" i="1"/>
  <c r="F63" i="1"/>
  <c r="F74" i="1"/>
  <c r="I76" i="1"/>
  <c r="I133" i="1"/>
  <c r="I139" i="1"/>
  <c r="I143" i="2"/>
  <c r="I150" i="1"/>
  <c r="I153" i="1"/>
  <c r="I157" i="2"/>
  <c r="I219" i="2"/>
  <c r="I305" i="2"/>
  <c r="D316" i="2"/>
  <c r="I316" i="1"/>
  <c r="I378" i="2"/>
  <c r="I384" i="2"/>
  <c r="I395" i="2"/>
  <c r="F395" i="1"/>
  <c r="F465" i="1"/>
  <c r="F472" i="1"/>
  <c r="I71" i="2"/>
  <c r="I149" i="1"/>
  <c r="I453" i="2"/>
  <c r="F453" i="1"/>
  <c r="F62" i="1"/>
  <c r="F71" i="1"/>
  <c r="I142" i="1"/>
  <c r="I77" i="2"/>
  <c r="I80" i="2"/>
  <c r="I134" i="2"/>
  <c r="I137" i="2"/>
  <c r="I140" i="2"/>
  <c r="I147" i="2"/>
  <c r="I154" i="2"/>
  <c r="G204" i="1"/>
  <c r="G204" i="2"/>
  <c r="I213" i="1"/>
  <c r="I216" i="1"/>
  <c r="I221" i="1"/>
  <c r="I224" i="1"/>
  <c r="I231" i="2"/>
  <c r="I302" i="2"/>
  <c r="I309" i="2"/>
  <c r="F375" i="1"/>
  <c r="F381" i="1"/>
  <c r="I396" i="1"/>
  <c r="I451" i="2"/>
  <c r="I469" i="1"/>
  <c r="I469" i="2"/>
  <c r="I65" i="1"/>
  <c r="F78" i="1"/>
  <c r="I78" i="2"/>
  <c r="I139" i="2"/>
  <c r="I216" i="2"/>
  <c r="I224" i="2"/>
  <c r="I56" i="1"/>
  <c r="F65" i="1"/>
  <c r="I146" i="1"/>
  <c r="I312" i="2"/>
  <c r="I450" i="2"/>
  <c r="I74" i="1"/>
  <c r="F77" i="1"/>
  <c r="I151" i="1"/>
  <c r="D239" i="1"/>
  <c r="I214" i="1"/>
  <c r="I217" i="2"/>
  <c r="I220" i="2"/>
  <c r="I225" i="1"/>
  <c r="F225" i="1"/>
  <c r="I238" i="2"/>
  <c r="I296" i="2"/>
  <c r="I299" i="2"/>
  <c r="I372" i="2"/>
  <c r="I393" i="1"/>
  <c r="F58" i="1"/>
  <c r="I69" i="1"/>
  <c r="I75" i="2"/>
  <c r="I134" i="1"/>
  <c r="I137" i="1"/>
  <c r="I141" i="2"/>
  <c r="I144" i="1"/>
  <c r="I147" i="1"/>
  <c r="I155" i="2"/>
  <c r="F212" i="1"/>
  <c r="F217" i="1"/>
  <c r="F220" i="1"/>
  <c r="I235" i="1"/>
  <c r="I293" i="1"/>
  <c r="D293" i="2"/>
  <c r="I302" i="1"/>
  <c r="I375" i="1"/>
  <c r="F389" i="1"/>
  <c r="I389" i="2"/>
  <c r="F393" i="1"/>
  <c r="I463" i="1"/>
  <c r="I142" i="2"/>
  <c r="I153" i="2"/>
  <c r="I218" i="1"/>
  <c r="I159" i="1"/>
  <c r="I227" i="1"/>
  <c r="I383" i="1"/>
  <c r="F55" i="1"/>
  <c r="F75" i="1"/>
  <c r="I77" i="1"/>
  <c r="I135" i="2"/>
  <c r="I148" i="1"/>
  <c r="I152" i="1"/>
  <c r="G239" i="2"/>
  <c r="I223" i="2"/>
  <c r="I229" i="1"/>
  <c r="F232" i="1"/>
  <c r="F293" i="1"/>
  <c r="I296" i="1"/>
  <c r="D300" i="2"/>
  <c r="I300" i="1"/>
  <c r="I386" i="2"/>
  <c r="I390" i="1"/>
  <c r="F456" i="1"/>
  <c r="I460" i="1"/>
  <c r="I76" i="2"/>
  <c r="I213" i="2"/>
  <c r="I387" i="2"/>
  <c r="I136" i="2"/>
  <c r="F216" i="1"/>
  <c r="F224" i="1"/>
  <c r="I308" i="2"/>
  <c r="I454" i="2"/>
  <c r="I465" i="2"/>
  <c r="I472" i="2"/>
  <c r="F66" i="1"/>
  <c r="I71" i="1"/>
  <c r="I55" i="1"/>
  <c r="I59" i="1"/>
  <c r="I61" i="1"/>
  <c r="I64" i="1"/>
  <c r="G125" i="1"/>
  <c r="G125" i="2"/>
  <c r="I138" i="1"/>
  <c r="I141" i="1"/>
  <c r="I155" i="1"/>
  <c r="I159" i="2"/>
  <c r="I212" i="1"/>
  <c r="I217" i="1"/>
  <c r="I220" i="1"/>
  <c r="F226" i="1"/>
  <c r="F229" i="1"/>
  <c r="I236" i="1"/>
  <c r="I457" i="1"/>
  <c r="I62" i="2"/>
  <c r="I311" i="2"/>
  <c r="I371" i="1"/>
  <c r="I380" i="2"/>
  <c r="I383" i="2"/>
  <c r="I385" i="1"/>
  <c r="G476" i="1"/>
  <c r="H451" i="1" s="1"/>
  <c r="F487" i="1" s="1"/>
  <c r="I449" i="2"/>
  <c r="I459" i="2"/>
  <c r="I462" i="2"/>
  <c r="I464" i="1"/>
  <c r="I468" i="1"/>
  <c r="I474" i="2"/>
  <c r="I315" i="2"/>
  <c r="I233" i="2"/>
  <c r="G283" i="1"/>
  <c r="G283" i="2"/>
  <c r="I297" i="1"/>
  <c r="D297" i="2"/>
  <c r="I303" i="2"/>
  <c r="I306" i="2"/>
  <c r="I313" i="2"/>
  <c r="G397" i="1"/>
  <c r="H373" i="1" s="1"/>
  <c r="F409" i="1" s="1"/>
  <c r="I370" i="2"/>
  <c r="I376" i="2"/>
  <c r="I379" i="2"/>
  <c r="F384" i="1"/>
  <c r="I455" i="2"/>
  <c r="I466" i="1"/>
  <c r="I470" i="2"/>
  <c r="I237" i="2"/>
  <c r="I291" i="2"/>
  <c r="I294" i="2"/>
  <c r="I310" i="2"/>
  <c r="I371" i="2"/>
  <c r="F374" i="1"/>
  <c r="I382" i="2"/>
  <c r="I388" i="2"/>
  <c r="I394" i="2"/>
  <c r="I452" i="2"/>
  <c r="F455" i="1"/>
  <c r="I458" i="2"/>
  <c r="I473" i="2"/>
  <c r="I228" i="2"/>
  <c r="I233" i="1"/>
  <c r="F237" i="1"/>
  <c r="G318" i="2"/>
  <c r="I303" i="1"/>
  <c r="I306" i="1"/>
  <c r="F310" i="1"/>
  <c r="I314" i="2"/>
  <c r="I317" i="2"/>
  <c r="F371" i="1"/>
  <c r="I377" i="2"/>
  <c r="I385" i="2"/>
  <c r="F391" i="1"/>
  <c r="I391" i="2"/>
  <c r="G441" i="1"/>
  <c r="G441" i="2"/>
  <c r="F458" i="1"/>
  <c r="I461" i="2"/>
  <c r="I464" i="2"/>
  <c r="I467" i="2"/>
  <c r="I470" i="1"/>
  <c r="G520" i="1"/>
  <c r="I512" i="2"/>
  <c r="I226" i="1"/>
  <c r="I234" i="2"/>
  <c r="I292" i="2"/>
  <c r="I295" i="2"/>
  <c r="I304" i="2"/>
  <c r="I307" i="2"/>
  <c r="F317" i="1"/>
  <c r="F377" i="1"/>
  <c r="I379" i="1"/>
  <c r="I382" i="1"/>
  <c r="I388" i="1"/>
  <c r="I392" i="2"/>
  <c r="I471" i="2"/>
  <c r="I473" i="1"/>
  <c r="I54" i="1"/>
  <c r="F59" i="1"/>
  <c r="I62" i="1"/>
  <c r="F67" i="1"/>
  <c r="F72" i="1"/>
  <c r="G81" i="1"/>
  <c r="I70" i="1"/>
  <c r="F136" i="1"/>
  <c r="I136" i="1"/>
  <c r="I72" i="1"/>
  <c r="F76" i="1"/>
  <c r="F79" i="1"/>
  <c r="F70" i="1"/>
  <c r="F56" i="1"/>
  <c r="F64" i="1"/>
  <c r="I79" i="1"/>
  <c r="F140" i="1"/>
  <c r="I140" i="1"/>
  <c r="I58" i="1"/>
  <c r="I66" i="1"/>
  <c r="F73" i="1"/>
  <c r="I78" i="1"/>
  <c r="I80" i="1"/>
  <c r="F135" i="1"/>
  <c r="F139" i="1"/>
  <c r="F147" i="1"/>
  <c r="G160" i="1"/>
  <c r="I154" i="1"/>
  <c r="I156" i="1"/>
  <c r="I158" i="1"/>
  <c r="I215" i="1"/>
  <c r="F134" i="1"/>
  <c r="F138" i="1"/>
  <c r="F142" i="1"/>
  <c r="I143" i="1"/>
  <c r="I145" i="1"/>
  <c r="F153" i="1"/>
  <c r="I231" i="1"/>
  <c r="F234" i="1"/>
  <c r="I223" i="1"/>
  <c r="I238" i="1"/>
  <c r="F133" i="1"/>
  <c r="F137" i="1"/>
  <c r="F141" i="1"/>
  <c r="I219" i="1"/>
  <c r="I228" i="1"/>
  <c r="G239" i="1"/>
  <c r="F215" i="1"/>
  <c r="F219" i="1"/>
  <c r="F223" i="1"/>
  <c r="F214" i="1"/>
  <c r="F218" i="1"/>
  <c r="F222" i="1"/>
  <c r="G318" i="1"/>
  <c r="I291" i="1"/>
  <c r="F291" i="1"/>
  <c r="I234" i="1"/>
  <c r="I295" i="1"/>
  <c r="F295" i="1"/>
  <c r="F304" i="1"/>
  <c r="I304" i="1"/>
  <c r="F299" i="1"/>
  <c r="F305" i="1"/>
  <c r="I380" i="1"/>
  <c r="F294" i="1"/>
  <c r="F298" i="1"/>
  <c r="I299" i="1"/>
  <c r="F300" i="1"/>
  <c r="F301" i="1"/>
  <c r="F302" i="1"/>
  <c r="F303" i="1"/>
  <c r="I308" i="1"/>
  <c r="F311" i="1"/>
  <c r="I311" i="1"/>
  <c r="I314" i="1"/>
  <c r="F314" i="1"/>
  <c r="I317" i="1"/>
  <c r="G362" i="1"/>
  <c r="I373" i="1"/>
  <c r="F373" i="1"/>
  <c r="I294" i="1"/>
  <c r="I298" i="1"/>
  <c r="I307" i="1"/>
  <c r="I309" i="1"/>
  <c r="D318" i="1"/>
  <c r="F292" i="1"/>
  <c r="F296" i="1"/>
  <c r="F309" i="1"/>
  <c r="I313" i="1"/>
  <c r="I387" i="1"/>
  <c r="I310" i="1"/>
  <c r="I315" i="1"/>
  <c r="I378" i="1"/>
  <c r="F383" i="1"/>
  <c r="D397" i="1"/>
  <c r="I370" i="1"/>
  <c r="I372" i="1"/>
  <c r="F306" i="1"/>
  <c r="I312" i="1"/>
  <c r="F370" i="1"/>
  <c r="I377" i="1"/>
  <c r="I394" i="1"/>
  <c r="H377" i="1"/>
  <c r="F413" i="1" s="1"/>
  <c r="I386" i="1"/>
  <c r="F392" i="1"/>
  <c r="I376" i="1"/>
  <c r="I374" i="1"/>
  <c r="I381" i="1"/>
  <c r="I391" i="1"/>
  <c r="F372" i="1"/>
  <c r="F376" i="1"/>
  <c r="F380" i="1"/>
  <c r="I384" i="1"/>
  <c r="I395" i="1"/>
  <c r="F382" i="1"/>
  <c r="I389" i="1"/>
  <c r="I392" i="1"/>
  <c r="H468" i="1"/>
  <c r="F504" i="1" s="1"/>
  <c r="H462" i="1"/>
  <c r="F498" i="1" s="1"/>
  <c r="F388" i="1"/>
  <c r="F394" i="1"/>
  <c r="I455" i="1"/>
  <c r="I459" i="1"/>
  <c r="F454" i="1"/>
  <c r="I454" i="1"/>
  <c r="I461" i="1"/>
  <c r="F461" i="1"/>
  <c r="I458" i="1"/>
  <c r="I452" i="1"/>
  <c r="F452" i="1"/>
  <c r="D476" i="1"/>
  <c r="I449" i="1"/>
  <c r="I450" i="1"/>
  <c r="I451" i="1"/>
  <c r="F449" i="1"/>
  <c r="F450" i="1"/>
  <c r="F451" i="1"/>
  <c r="I456" i="1"/>
  <c r="H460" i="1"/>
  <c r="F496" i="1" s="1"/>
  <c r="I453" i="1"/>
  <c r="F469" i="1"/>
  <c r="I475" i="1"/>
  <c r="I462" i="1"/>
  <c r="F464" i="1"/>
  <c r="I465" i="1"/>
  <c r="I467" i="1"/>
  <c r="F471" i="1"/>
  <c r="I472" i="1"/>
  <c r="F474" i="1"/>
  <c r="F463" i="1"/>
  <c r="F473" i="1"/>
  <c r="A440" i="2" l="1"/>
  <c r="A441" i="2" s="1"/>
  <c r="A449" i="2" s="1"/>
  <c r="A450" i="2" s="1"/>
  <c r="A451" i="2" s="1"/>
  <c r="A452" i="2" s="1"/>
  <c r="A453" i="2" s="1"/>
  <c r="A454" i="2" s="1"/>
  <c r="A455" i="2" s="1"/>
  <c r="A456" i="2" s="1"/>
  <c r="A457" i="2" s="1"/>
  <c r="A458" i="2" s="1"/>
  <c r="A459" i="2" s="1"/>
  <c r="A460" i="2" s="1"/>
  <c r="A461" i="2" s="1"/>
  <c r="A462" i="2" s="1"/>
  <c r="A463" i="2" s="1"/>
  <c r="A464" i="2" s="1"/>
  <c r="A465" i="2" s="1"/>
  <c r="A466" i="2" s="1"/>
  <c r="A467" i="2" s="1"/>
  <c r="A468" i="2" s="1"/>
  <c r="A469" i="2" s="1"/>
  <c r="A470" i="2" s="1"/>
  <c r="A471" i="2" s="1"/>
  <c r="A472" i="2" s="1"/>
  <c r="A473" i="2" s="1"/>
  <c r="A474" i="2" s="1"/>
  <c r="A475" i="2" s="1"/>
  <c r="A476" i="2" s="1"/>
  <c r="A485" i="2" s="1"/>
  <c r="A486" i="2" s="1"/>
  <c r="A487" i="2" s="1"/>
  <c r="A488" i="2" s="1"/>
  <c r="A489" i="2" s="1"/>
  <c r="A490" i="2" s="1"/>
  <c r="A491" i="2" s="1"/>
  <c r="A492" i="2" s="1"/>
  <c r="A493" i="2" s="1"/>
  <c r="A494" i="2" s="1"/>
  <c r="A495" i="2" s="1"/>
  <c r="A496" i="2" s="1"/>
  <c r="A497" i="2" s="1"/>
  <c r="A498" i="2" s="1"/>
  <c r="A499" i="2" s="1"/>
  <c r="A500" i="2" s="1"/>
  <c r="A501" i="2" s="1"/>
  <c r="A502" i="2" s="1"/>
  <c r="A503" i="2" s="1"/>
  <c r="A504" i="2" s="1"/>
  <c r="A505" i="2" s="1"/>
  <c r="A506" i="2" s="1"/>
  <c r="A507" i="2" s="1"/>
  <c r="A508" i="2" s="1"/>
  <c r="A509" i="2" s="1"/>
  <c r="A510" i="2" s="1"/>
  <c r="A511" i="2" s="1"/>
  <c r="A512" i="2" s="1"/>
  <c r="A516" i="2" s="1"/>
  <c r="A517" i="2" s="1"/>
  <c r="E77" i="1"/>
  <c r="H457" i="1"/>
  <c r="F493" i="1" s="1"/>
  <c r="G493" i="1" s="1"/>
  <c r="H449" i="1"/>
  <c r="F485" i="1" s="1"/>
  <c r="H465" i="1"/>
  <c r="F501" i="1" s="1"/>
  <c r="E54" i="1"/>
  <c r="H450" i="1"/>
  <c r="F486" i="1" s="1"/>
  <c r="G486" i="1" s="1"/>
  <c r="H455" i="1"/>
  <c r="F491" i="1" s="1"/>
  <c r="G491" i="1" s="1"/>
  <c r="H396" i="1"/>
  <c r="F432" i="1" s="1"/>
  <c r="E58" i="1"/>
  <c r="H469" i="1"/>
  <c r="F505" i="1" s="1"/>
  <c r="G505" i="1" s="1"/>
  <c r="H473" i="1"/>
  <c r="F509" i="1" s="1"/>
  <c r="G509" i="1" s="1"/>
  <c r="H453" i="1"/>
  <c r="F489" i="1" s="1"/>
  <c r="G489" i="1" s="1"/>
  <c r="H466" i="1"/>
  <c r="F502" i="1" s="1"/>
  <c r="G502" i="1" s="1"/>
  <c r="I301" i="2"/>
  <c r="G520" i="2"/>
  <c r="G46" i="2" s="1"/>
  <c r="I510" i="2"/>
  <c r="I506" i="2"/>
  <c r="I502" i="2"/>
  <c r="I498" i="2"/>
  <c r="I494" i="2"/>
  <c r="I490" i="2"/>
  <c r="I486" i="2"/>
  <c r="I509" i="2"/>
  <c r="I505" i="2"/>
  <c r="I501" i="2"/>
  <c r="I497" i="2"/>
  <c r="I493" i="2"/>
  <c r="I489" i="2"/>
  <c r="I485" i="2"/>
  <c r="I508" i="2"/>
  <c r="I504" i="2"/>
  <c r="I500" i="2"/>
  <c r="I496" i="2"/>
  <c r="I492" i="2"/>
  <c r="I488" i="2"/>
  <c r="I503" i="2"/>
  <c r="I487" i="2"/>
  <c r="I499" i="2"/>
  <c r="I511" i="2"/>
  <c r="I495" i="2"/>
  <c r="I507" i="2"/>
  <c r="I491" i="2"/>
  <c r="E238" i="1"/>
  <c r="E133" i="1"/>
  <c r="E150" i="1"/>
  <c r="E155" i="1"/>
  <c r="E135" i="1"/>
  <c r="E149" i="1"/>
  <c r="E136" i="1"/>
  <c r="E236" i="1"/>
  <c r="E154" i="1"/>
  <c r="E151" i="1"/>
  <c r="E140" i="1"/>
  <c r="E221" i="1"/>
  <c r="E219" i="1"/>
  <c r="E147" i="1"/>
  <c r="E153" i="1"/>
  <c r="E148" i="1"/>
  <c r="E230" i="1"/>
  <c r="E143" i="1"/>
  <c r="E226" i="1"/>
  <c r="E228" i="1"/>
  <c r="D201" i="1"/>
  <c r="E159" i="1"/>
  <c r="E137" i="1"/>
  <c r="E152" i="1"/>
  <c r="E225" i="1"/>
  <c r="E139" i="1"/>
  <c r="E157" i="1"/>
  <c r="E134" i="1"/>
  <c r="E141" i="1"/>
  <c r="E158" i="1"/>
  <c r="E138" i="1"/>
  <c r="E144" i="1"/>
  <c r="E229" i="1"/>
  <c r="E227" i="1"/>
  <c r="E142" i="1"/>
  <c r="E146" i="1"/>
  <c r="E156" i="1"/>
  <c r="E235" i="1"/>
  <c r="H371" i="1"/>
  <c r="F407" i="1" s="1"/>
  <c r="F407" i="2" s="1"/>
  <c r="G407" i="2" s="1"/>
  <c r="H391" i="1"/>
  <c r="F427" i="1" s="1"/>
  <c r="F427" i="2" s="1"/>
  <c r="G427" i="2" s="1"/>
  <c r="H389" i="1"/>
  <c r="F425" i="1" s="1"/>
  <c r="H382" i="1"/>
  <c r="F418" i="1" s="1"/>
  <c r="F418" i="2" s="1"/>
  <c r="G418" i="2" s="1"/>
  <c r="H372" i="1"/>
  <c r="F408" i="1" s="1"/>
  <c r="D440" i="1"/>
  <c r="D440" i="2" s="1"/>
  <c r="H393" i="1"/>
  <c r="F429" i="1" s="1"/>
  <c r="G429" i="1" s="1"/>
  <c r="H370" i="1"/>
  <c r="H385" i="1"/>
  <c r="F421" i="1" s="1"/>
  <c r="F421" i="2" s="1"/>
  <c r="G421" i="2" s="1"/>
  <c r="H383" i="1"/>
  <c r="F419" i="1" s="1"/>
  <c r="F419" i="2" s="1"/>
  <c r="G419" i="2" s="1"/>
  <c r="H381" i="1"/>
  <c r="F417" i="1" s="1"/>
  <c r="F417" i="2" s="1"/>
  <c r="G417" i="2" s="1"/>
  <c r="H392" i="1"/>
  <c r="F428" i="1" s="1"/>
  <c r="H387" i="1"/>
  <c r="F423" i="1" s="1"/>
  <c r="G423" i="1" s="1"/>
  <c r="E384" i="1"/>
  <c r="H384" i="1"/>
  <c r="F420" i="1" s="1"/>
  <c r="F420" i="2" s="1"/>
  <c r="G420" i="2" s="1"/>
  <c r="H394" i="1"/>
  <c r="F430" i="1" s="1"/>
  <c r="G430" i="1" s="1"/>
  <c r="E394" i="1"/>
  <c r="H395" i="1"/>
  <c r="F431" i="1" s="1"/>
  <c r="H386" i="1"/>
  <c r="F422" i="1" s="1"/>
  <c r="H388" i="1"/>
  <c r="F424" i="1" s="1"/>
  <c r="F424" i="2" s="1"/>
  <c r="G424" i="2" s="1"/>
  <c r="H374" i="1"/>
  <c r="F410" i="1" s="1"/>
  <c r="G410" i="1" s="1"/>
  <c r="H376" i="1"/>
  <c r="F412" i="1" s="1"/>
  <c r="F412" i="2" s="1"/>
  <c r="G412" i="2" s="1"/>
  <c r="E392" i="1"/>
  <c r="H378" i="1"/>
  <c r="F414" i="1" s="1"/>
  <c r="F414" i="2" s="1"/>
  <c r="G414" i="2" s="1"/>
  <c r="H390" i="1"/>
  <c r="F426" i="1" s="1"/>
  <c r="H463" i="1"/>
  <c r="F499" i="1" s="1"/>
  <c r="F499" i="2" s="1"/>
  <c r="G499" i="2" s="1"/>
  <c r="H452" i="1"/>
  <c r="F488" i="1" s="1"/>
  <c r="F488" i="2" s="1"/>
  <c r="G488" i="2" s="1"/>
  <c r="H458" i="1"/>
  <c r="F494" i="1" s="1"/>
  <c r="H464" i="1"/>
  <c r="F500" i="1" s="1"/>
  <c r="E213" i="1"/>
  <c r="H474" i="1"/>
  <c r="F510" i="1" s="1"/>
  <c r="F510" i="2" s="1"/>
  <c r="G510" i="2" s="1"/>
  <c r="H459" i="1"/>
  <c r="F495" i="1" s="1"/>
  <c r="H461" i="1"/>
  <c r="F497" i="1" s="1"/>
  <c r="E233" i="1"/>
  <c r="E223" i="1"/>
  <c r="E217" i="1"/>
  <c r="H471" i="1"/>
  <c r="F507" i="1" s="1"/>
  <c r="H456" i="1"/>
  <c r="F492" i="1" s="1"/>
  <c r="H467" i="1"/>
  <c r="F503" i="1" s="1"/>
  <c r="D519" i="1"/>
  <c r="D519" i="2" s="1"/>
  <c r="H316" i="1"/>
  <c r="F352" i="1" s="1"/>
  <c r="H314" i="1"/>
  <c r="F350" i="1" s="1"/>
  <c r="E216" i="1"/>
  <c r="H135" i="1"/>
  <c r="F171" i="1" s="1"/>
  <c r="F171" i="2" s="1"/>
  <c r="G171" i="2" s="1"/>
  <c r="E214" i="1"/>
  <c r="E232" i="1"/>
  <c r="H475" i="1"/>
  <c r="F511" i="1" s="1"/>
  <c r="G511" i="1" s="1"/>
  <c r="H454" i="1"/>
  <c r="F490" i="1" s="1"/>
  <c r="H472" i="1"/>
  <c r="F508" i="1" s="1"/>
  <c r="G508" i="1" s="1"/>
  <c r="E315" i="1"/>
  <c r="E234" i="1"/>
  <c r="E212" i="1"/>
  <c r="E231" i="1"/>
  <c r="E220" i="1"/>
  <c r="E218" i="1"/>
  <c r="E237" i="1"/>
  <c r="H470" i="1"/>
  <c r="F506" i="1" s="1"/>
  <c r="G506" i="1" s="1"/>
  <c r="H307" i="1"/>
  <c r="F343" i="1" s="1"/>
  <c r="F343" i="2" s="1"/>
  <c r="G343" i="2" s="1"/>
  <c r="E224" i="1"/>
  <c r="E215" i="1"/>
  <c r="E222" i="1"/>
  <c r="D280" i="1"/>
  <c r="G409" i="1"/>
  <c r="F509" i="2"/>
  <c r="G509" i="2" s="1"/>
  <c r="F413" i="2"/>
  <c r="G413" i="2" s="1"/>
  <c r="H72" i="1"/>
  <c r="F108" i="1" s="1"/>
  <c r="I374" i="2"/>
  <c r="I466" i="2"/>
  <c r="I297" i="2"/>
  <c r="I235" i="2"/>
  <c r="I57" i="2"/>
  <c r="F489" i="2"/>
  <c r="G489" i="2" s="1"/>
  <c r="F491" i="2"/>
  <c r="G491" i="2" s="1"/>
  <c r="F410" i="2"/>
  <c r="G410" i="2" s="1"/>
  <c r="E316" i="1"/>
  <c r="H138" i="1"/>
  <c r="F174" i="1" s="1"/>
  <c r="H224" i="1"/>
  <c r="F260" i="1" s="1"/>
  <c r="H137" i="1"/>
  <c r="F173" i="1" s="1"/>
  <c r="G173" i="1" s="1"/>
  <c r="H147" i="1"/>
  <c r="F183" i="1" s="1"/>
  <c r="E74" i="1"/>
  <c r="E62" i="1"/>
  <c r="I67" i="2"/>
  <c r="I236" i="2"/>
  <c r="I460" i="2"/>
  <c r="I148" i="2"/>
  <c r="I144" i="2"/>
  <c r="E61" i="1"/>
  <c r="I214" i="2"/>
  <c r="I146" i="2"/>
  <c r="I65" i="2"/>
  <c r="I61" i="2"/>
  <c r="D397" i="2"/>
  <c r="E393" i="1"/>
  <c r="E381" i="1"/>
  <c r="H214" i="1"/>
  <c r="F250" i="1" s="1"/>
  <c r="H234" i="1"/>
  <c r="F270" i="1" s="1"/>
  <c r="H222" i="1"/>
  <c r="F258" i="1" s="1"/>
  <c r="E78" i="1"/>
  <c r="E80" i="1"/>
  <c r="E79" i="1"/>
  <c r="E57" i="1"/>
  <c r="E71" i="1"/>
  <c r="F318" i="2"/>
  <c r="I373" i="2"/>
  <c r="I229" i="2"/>
  <c r="I55" i="2"/>
  <c r="I58" i="2"/>
  <c r="I60" i="2"/>
  <c r="D81" i="2"/>
  <c r="I54" i="2"/>
  <c r="F487" i="2"/>
  <c r="G487" i="2" s="1"/>
  <c r="E377" i="1"/>
  <c r="G397" i="2"/>
  <c r="I222" i="2"/>
  <c r="I212" i="2"/>
  <c r="D239" i="2"/>
  <c r="I316" i="2"/>
  <c r="F493" i="2"/>
  <c r="G493" i="2" s="1"/>
  <c r="F498" i="2"/>
  <c r="G498" i="2" s="1"/>
  <c r="F502" i="2"/>
  <c r="G502" i="2" s="1"/>
  <c r="E370" i="1"/>
  <c r="H141" i="1"/>
  <c r="F177" i="1" s="1"/>
  <c r="E70" i="1"/>
  <c r="E75" i="1"/>
  <c r="D122" i="1"/>
  <c r="D476" i="2"/>
  <c r="I226" i="2"/>
  <c r="H379" i="1"/>
  <c r="F415" i="1" s="1"/>
  <c r="H375" i="1"/>
  <c r="F411" i="1" s="1"/>
  <c r="I69" i="2"/>
  <c r="I393" i="2"/>
  <c r="G160" i="2"/>
  <c r="I396" i="2"/>
  <c r="I150" i="2"/>
  <c r="F496" i="2"/>
  <c r="G496" i="2" s="1"/>
  <c r="I225" i="2"/>
  <c r="F486" i="2"/>
  <c r="G486" i="2" s="1"/>
  <c r="F501" i="2"/>
  <c r="G501" i="2" s="1"/>
  <c r="F504" i="2"/>
  <c r="G504" i="2" s="1"/>
  <c r="E390" i="1"/>
  <c r="E374" i="1"/>
  <c r="E296" i="1"/>
  <c r="H300" i="1"/>
  <c r="F336" i="1" s="1"/>
  <c r="G336" i="1" s="1"/>
  <c r="E63" i="1"/>
  <c r="E66" i="1"/>
  <c r="E68" i="1"/>
  <c r="H64" i="1"/>
  <c r="F100" i="1" s="1"/>
  <c r="G100" i="1" s="1"/>
  <c r="D318" i="2"/>
  <c r="I457" i="2"/>
  <c r="I300" i="2"/>
  <c r="I293" i="2"/>
  <c r="F239" i="2"/>
  <c r="E69" i="1"/>
  <c r="I381" i="2"/>
  <c r="I63" i="2"/>
  <c r="F432" i="2"/>
  <c r="G432" i="2" s="1"/>
  <c r="F423" i="2"/>
  <c r="G423" i="2" s="1"/>
  <c r="H73" i="1"/>
  <c r="F109" i="1" s="1"/>
  <c r="E383" i="1"/>
  <c r="E309" i="1"/>
  <c r="E307" i="1"/>
  <c r="H157" i="1"/>
  <c r="F193" i="1" s="1"/>
  <c r="F81" i="1"/>
  <c r="E72" i="1"/>
  <c r="E67" i="1"/>
  <c r="E76" i="1"/>
  <c r="E56" i="1"/>
  <c r="I375" i="2"/>
  <c r="G476" i="2"/>
  <c r="I64" i="2"/>
  <c r="I151" i="2"/>
  <c r="I230" i="2"/>
  <c r="F505" i="2"/>
  <c r="G505" i="2" s="1"/>
  <c r="H156" i="1"/>
  <c r="F192" i="1" s="1"/>
  <c r="I158" i="2"/>
  <c r="I149" i="2"/>
  <c r="F508" i="2"/>
  <c r="G508" i="2" s="1"/>
  <c r="F429" i="2"/>
  <c r="G429" i="2" s="1"/>
  <c r="E376" i="1"/>
  <c r="F239" i="1"/>
  <c r="H142" i="1"/>
  <c r="F178" i="1" s="1"/>
  <c r="H218" i="1"/>
  <c r="F254" i="1" s="1"/>
  <c r="E55" i="1"/>
  <c r="E59" i="1"/>
  <c r="H54" i="1"/>
  <c r="F90" i="1" s="1"/>
  <c r="H139" i="1"/>
  <c r="F175" i="1" s="1"/>
  <c r="G175" i="1" s="1"/>
  <c r="E65" i="1"/>
  <c r="E73" i="1"/>
  <c r="I456" i="2"/>
  <c r="I468" i="2"/>
  <c r="I66" i="2"/>
  <c r="G81" i="2"/>
  <c r="I390" i="2"/>
  <c r="I152" i="2"/>
  <c r="I138" i="2"/>
  <c r="I227" i="2"/>
  <c r="I218" i="2"/>
  <c r="I463" i="2"/>
  <c r="E64" i="1"/>
  <c r="I133" i="2"/>
  <c r="D160" i="2"/>
  <c r="H380" i="1"/>
  <c r="F416" i="1" s="1"/>
  <c r="I81" i="1"/>
  <c r="J66" i="1" s="1"/>
  <c r="E458" i="1"/>
  <c r="G432" i="1"/>
  <c r="F406" i="1"/>
  <c r="D361" i="1"/>
  <c r="D361" i="2" s="1"/>
  <c r="H310" i="1"/>
  <c r="F346" i="1" s="1"/>
  <c r="H317" i="1"/>
  <c r="F353" i="1" s="1"/>
  <c r="H312" i="1"/>
  <c r="F348" i="1" s="1"/>
  <c r="H311" i="1"/>
  <c r="F347" i="1" s="1"/>
  <c r="H313" i="1"/>
  <c r="F349" i="1" s="1"/>
  <c r="H298" i="1"/>
  <c r="F334" i="1" s="1"/>
  <c r="H294" i="1"/>
  <c r="F330" i="1" s="1"/>
  <c r="H315" i="1"/>
  <c r="F351" i="1" s="1"/>
  <c r="H309" i="1"/>
  <c r="F345" i="1" s="1"/>
  <c r="H296" i="1"/>
  <c r="F332" i="1" s="1"/>
  <c r="H292" i="1"/>
  <c r="F328" i="1" s="1"/>
  <c r="H299" i="1"/>
  <c r="F335" i="1" s="1"/>
  <c r="G270" i="1"/>
  <c r="I476" i="1"/>
  <c r="J458" i="1" s="1"/>
  <c r="D494" i="1" s="1"/>
  <c r="E494" i="1" s="1"/>
  <c r="E455" i="1"/>
  <c r="G501" i="1"/>
  <c r="G504" i="1"/>
  <c r="D438" i="1"/>
  <c r="E391" i="1"/>
  <c r="E396" i="1"/>
  <c r="E389" i="1"/>
  <c r="E395" i="1"/>
  <c r="E379" i="1"/>
  <c r="E375" i="1"/>
  <c r="E371" i="1"/>
  <c r="E388" i="1"/>
  <c r="E382" i="1"/>
  <c r="E385" i="1"/>
  <c r="E373" i="1"/>
  <c r="H303" i="1"/>
  <c r="F339" i="1" s="1"/>
  <c r="H291" i="1"/>
  <c r="H216" i="1"/>
  <c r="F252" i="1" s="1"/>
  <c r="H238" i="1"/>
  <c r="F274" i="1" s="1"/>
  <c r="H220" i="1"/>
  <c r="F256" i="1" s="1"/>
  <c r="H75" i="1"/>
  <c r="F111" i="1" s="1"/>
  <c r="H140" i="1"/>
  <c r="F176" i="1" s="1"/>
  <c r="I160" i="1"/>
  <c r="J143" i="1" s="1"/>
  <c r="D179" i="1" s="1"/>
  <c r="E179" i="1" s="1"/>
  <c r="H154" i="1"/>
  <c r="F190" i="1" s="1"/>
  <c r="H79" i="1"/>
  <c r="F115" i="1" s="1"/>
  <c r="H59" i="1"/>
  <c r="F95" i="1" s="1"/>
  <c r="H69" i="1"/>
  <c r="F105" i="1" s="1"/>
  <c r="H56" i="1"/>
  <c r="F92" i="1" s="1"/>
  <c r="G496" i="1"/>
  <c r="I318" i="1"/>
  <c r="J311" i="1" s="1"/>
  <c r="D347" i="1" s="1"/>
  <c r="E347" i="1" s="1"/>
  <c r="G418" i="1"/>
  <c r="D124" i="1"/>
  <c r="D124" i="2" s="1"/>
  <c r="H70" i="1"/>
  <c r="F106" i="1" s="1"/>
  <c r="H65" i="1"/>
  <c r="F101" i="1" s="1"/>
  <c r="H57" i="1"/>
  <c r="F93" i="1" s="1"/>
  <c r="H60" i="1"/>
  <c r="F96" i="1" s="1"/>
  <c r="H55" i="1"/>
  <c r="F91" i="1" s="1"/>
  <c r="H68" i="1"/>
  <c r="F104" i="1" s="1"/>
  <c r="H63" i="1"/>
  <c r="F99" i="1" s="1"/>
  <c r="H74" i="1"/>
  <c r="F110" i="1" s="1"/>
  <c r="H71" i="1"/>
  <c r="F107" i="1" s="1"/>
  <c r="E465" i="1"/>
  <c r="F476" i="1"/>
  <c r="E451" i="1"/>
  <c r="E449" i="1"/>
  <c r="E459" i="1"/>
  <c r="G487" i="1"/>
  <c r="E372" i="1"/>
  <c r="H306" i="1"/>
  <c r="F342" i="1" s="1"/>
  <c r="H302" i="1"/>
  <c r="F338" i="1" s="1"/>
  <c r="H295" i="1"/>
  <c r="F331" i="1" s="1"/>
  <c r="H308" i="1"/>
  <c r="F344" i="1" s="1"/>
  <c r="H212" i="1"/>
  <c r="E292" i="1"/>
  <c r="H80" i="1"/>
  <c r="F116" i="1" s="1"/>
  <c r="H159" i="1"/>
  <c r="F195" i="1" s="1"/>
  <c r="H77" i="1"/>
  <c r="F113" i="1" s="1"/>
  <c r="E472" i="1"/>
  <c r="E453" i="1"/>
  <c r="E454" i="1"/>
  <c r="F397" i="1"/>
  <c r="E378" i="1"/>
  <c r="E387" i="1"/>
  <c r="H301" i="1"/>
  <c r="F337" i="1" s="1"/>
  <c r="E308" i="1"/>
  <c r="H237" i="1"/>
  <c r="F273" i="1" s="1"/>
  <c r="H215" i="1"/>
  <c r="F251" i="1" s="1"/>
  <c r="H227" i="1"/>
  <c r="F263" i="1" s="1"/>
  <c r="H76" i="1"/>
  <c r="F112" i="1" s="1"/>
  <c r="H153" i="1"/>
  <c r="F189" i="1" s="1"/>
  <c r="G413" i="1"/>
  <c r="H293" i="1"/>
  <c r="F329" i="1" s="1"/>
  <c r="D282" i="1"/>
  <c r="D282" i="2" s="1"/>
  <c r="H236" i="1"/>
  <c r="F272" i="1" s="1"/>
  <c r="H226" i="1"/>
  <c r="F262" i="1" s="1"/>
  <c r="H235" i="1"/>
  <c r="F271" i="1" s="1"/>
  <c r="H231" i="1"/>
  <c r="F267" i="1" s="1"/>
  <c r="H229" i="1"/>
  <c r="F265" i="1" s="1"/>
  <c r="H217" i="1"/>
  <c r="F253" i="1" s="1"/>
  <c r="H221" i="1"/>
  <c r="F257" i="1" s="1"/>
  <c r="H232" i="1"/>
  <c r="F268" i="1" s="1"/>
  <c r="H213" i="1"/>
  <c r="F249" i="1" s="1"/>
  <c r="H233" i="1"/>
  <c r="F269" i="1" s="1"/>
  <c r="F160" i="1"/>
  <c r="H219" i="1"/>
  <c r="F255" i="1" s="1"/>
  <c r="H133" i="1"/>
  <c r="H67" i="1"/>
  <c r="F103" i="1" s="1"/>
  <c r="H136" i="1"/>
  <c r="F172" i="1" s="1"/>
  <c r="H61" i="1"/>
  <c r="F97" i="1" s="1"/>
  <c r="H134" i="1"/>
  <c r="F170" i="1" s="1"/>
  <c r="E452" i="1"/>
  <c r="G424" i="1"/>
  <c r="E456" i="1"/>
  <c r="E317" i="1"/>
  <c r="E311" i="1"/>
  <c r="E380" i="1"/>
  <c r="H305" i="1"/>
  <c r="F341" i="1" s="1"/>
  <c r="H304" i="1"/>
  <c r="F340" i="1" s="1"/>
  <c r="F318" i="1"/>
  <c r="I239" i="1"/>
  <c r="J215" i="1" s="1"/>
  <c r="D251" i="1" s="1"/>
  <c r="E251" i="1" s="1"/>
  <c r="H228" i="1"/>
  <c r="F264" i="1" s="1"/>
  <c r="H223" i="1"/>
  <c r="F259" i="1" s="1"/>
  <c r="H78" i="1"/>
  <c r="F114" i="1" s="1"/>
  <c r="H62" i="1"/>
  <c r="F98" i="1" s="1"/>
  <c r="H58" i="1"/>
  <c r="F94" i="1" s="1"/>
  <c r="E470" i="1"/>
  <c r="E473" i="1"/>
  <c r="E468" i="1"/>
  <c r="E466" i="1"/>
  <c r="E463" i="1"/>
  <c r="E474" i="1"/>
  <c r="E471" i="1"/>
  <c r="E464" i="1"/>
  <c r="D517" i="1"/>
  <c r="E469" i="1"/>
  <c r="E467" i="1"/>
  <c r="G414" i="1"/>
  <c r="E475" i="1"/>
  <c r="E462" i="1"/>
  <c r="E460" i="1"/>
  <c r="E457" i="1"/>
  <c r="E450" i="1"/>
  <c r="E461" i="1"/>
  <c r="G498" i="1"/>
  <c r="E386" i="1"/>
  <c r="I397" i="1"/>
  <c r="J386" i="1" s="1"/>
  <c r="D422" i="1" s="1"/>
  <c r="E422" i="1" s="1"/>
  <c r="D359" i="1"/>
  <c r="E313" i="1"/>
  <c r="E305" i="1"/>
  <c r="E299" i="1"/>
  <c r="E295" i="1"/>
  <c r="E291" i="1"/>
  <c r="E306" i="1"/>
  <c r="E312" i="1"/>
  <c r="E297" i="1"/>
  <c r="E293" i="1"/>
  <c r="E314" i="1"/>
  <c r="E304" i="1"/>
  <c r="E302" i="1"/>
  <c r="E300" i="1"/>
  <c r="E298" i="1"/>
  <c r="E303" i="1"/>
  <c r="E294" i="1"/>
  <c r="E301" i="1"/>
  <c r="E310" i="1"/>
  <c r="H297" i="1"/>
  <c r="F333" i="1" s="1"/>
  <c r="H230" i="1"/>
  <c r="F266" i="1" s="1"/>
  <c r="H225" i="1"/>
  <c r="F261" i="1" s="1"/>
  <c r="D203" i="1"/>
  <c r="D203" i="2" s="1"/>
  <c r="H146" i="1"/>
  <c r="F182" i="1" s="1"/>
  <c r="H144" i="1"/>
  <c r="F180" i="1" s="1"/>
  <c r="H151" i="1"/>
  <c r="F187" i="1" s="1"/>
  <c r="H149" i="1"/>
  <c r="F185" i="1" s="1"/>
  <c r="H145" i="1"/>
  <c r="F181" i="1" s="1"/>
  <c r="H143" i="1"/>
  <c r="F179" i="1" s="1"/>
  <c r="H152" i="1"/>
  <c r="F188" i="1" s="1"/>
  <c r="H150" i="1"/>
  <c r="F186" i="1" s="1"/>
  <c r="H148" i="1"/>
  <c r="F184" i="1" s="1"/>
  <c r="H155" i="1"/>
  <c r="F191" i="1" s="1"/>
  <c r="G46" i="1"/>
  <c r="H158" i="1"/>
  <c r="F194" i="1" s="1"/>
  <c r="H66" i="1"/>
  <c r="F102" i="1" s="1"/>
  <c r="J308" i="1" l="1"/>
  <c r="D344" i="1" s="1"/>
  <c r="E344" i="1" s="1"/>
  <c r="G420" i="1"/>
  <c r="G488" i="1"/>
  <c r="J80" i="1"/>
  <c r="D116" i="1" s="1"/>
  <c r="E116" i="1" s="1"/>
  <c r="D280" i="2"/>
  <c r="E236" i="2"/>
  <c r="E232" i="2"/>
  <c r="E228" i="2"/>
  <c r="E224" i="2"/>
  <c r="E220" i="2"/>
  <c r="E216" i="2"/>
  <c r="E212" i="2"/>
  <c r="E231" i="2"/>
  <c r="E223" i="2"/>
  <c r="E215" i="2"/>
  <c r="E238" i="2"/>
  <c r="E230" i="2"/>
  <c r="E222" i="2"/>
  <c r="E214" i="2"/>
  <c r="E237" i="2"/>
  <c r="E233" i="2"/>
  <c r="E229" i="2"/>
  <c r="E225" i="2"/>
  <c r="E221" i="2"/>
  <c r="E217" i="2"/>
  <c r="E213" i="2"/>
  <c r="E235" i="2"/>
  <c r="E227" i="2"/>
  <c r="E219" i="2"/>
  <c r="E234" i="2"/>
  <c r="E226" i="2"/>
  <c r="E218" i="2"/>
  <c r="D438" i="2"/>
  <c r="E394" i="2"/>
  <c r="E390" i="2"/>
  <c r="E386" i="2"/>
  <c r="E382" i="2"/>
  <c r="E378" i="2"/>
  <c r="E374" i="2"/>
  <c r="E370" i="2"/>
  <c r="E389" i="2"/>
  <c r="E381" i="2"/>
  <c r="E377" i="2"/>
  <c r="E396" i="2"/>
  <c r="E388" i="2"/>
  <c r="E380" i="2"/>
  <c r="E372" i="2"/>
  <c r="E395" i="2"/>
  <c r="E391" i="2"/>
  <c r="E387" i="2"/>
  <c r="E383" i="2"/>
  <c r="E379" i="2"/>
  <c r="E375" i="2"/>
  <c r="E371" i="2"/>
  <c r="E393" i="2"/>
  <c r="E385" i="2"/>
  <c r="E373" i="2"/>
  <c r="E392" i="2"/>
  <c r="E384" i="2"/>
  <c r="E376" i="2"/>
  <c r="A518" i="2"/>
  <c r="A519" i="2" s="1"/>
  <c r="A520" i="2" s="1"/>
  <c r="D517" i="2"/>
  <c r="E475" i="2"/>
  <c r="E471" i="2"/>
  <c r="E467" i="2"/>
  <c r="E463" i="2"/>
  <c r="E459" i="2"/>
  <c r="E455" i="2"/>
  <c r="E451" i="2"/>
  <c r="E462" i="2"/>
  <c r="E461" i="2"/>
  <c r="E453" i="2"/>
  <c r="E472" i="2"/>
  <c r="E468" i="2"/>
  <c r="E464" i="2"/>
  <c r="E460" i="2"/>
  <c r="E456" i="2"/>
  <c r="E452" i="2"/>
  <c r="E474" i="2"/>
  <c r="E470" i="2"/>
  <c r="E466" i="2"/>
  <c r="E458" i="2"/>
  <c r="E454" i="2"/>
  <c r="E450" i="2"/>
  <c r="E473" i="2"/>
  <c r="E469" i="2"/>
  <c r="E465" i="2"/>
  <c r="E457" i="2"/>
  <c r="E449" i="2"/>
  <c r="D201" i="2"/>
  <c r="E159" i="2"/>
  <c r="E155" i="2"/>
  <c r="E151" i="2"/>
  <c r="E147" i="2"/>
  <c r="E143" i="2"/>
  <c r="E139" i="2"/>
  <c r="E135" i="2"/>
  <c r="E154" i="2"/>
  <c r="E146" i="2"/>
  <c r="E138" i="2"/>
  <c r="E153" i="2"/>
  <c r="E145" i="2"/>
  <c r="E133" i="2"/>
  <c r="E156" i="2"/>
  <c r="E152" i="2"/>
  <c r="E148" i="2"/>
  <c r="E144" i="2"/>
  <c r="E140" i="2"/>
  <c r="E136" i="2"/>
  <c r="E158" i="2"/>
  <c r="E150" i="2"/>
  <c r="E142" i="2"/>
  <c r="E134" i="2"/>
  <c r="E157" i="2"/>
  <c r="E149" i="2"/>
  <c r="E141" i="2"/>
  <c r="E137" i="2"/>
  <c r="D122" i="2"/>
  <c r="E79" i="2"/>
  <c r="E75" i="2"/>
  <c r="E71" i="2"/>
  <c r="E67" i="2"/>
  <c r="E63" i="2"/>
  <c r="E59" i="2"/>
  <c r="E55" i="2"/>
  <c r="E78" i="2"/>
  <c r="E74" i="2"/>
  <c r="E66" i="2"/>
  <c r="E54" i="2"/>
  <c r="E73" i="2"/>
  <c r="E61" i="2"/>
  <c r="E80" i="2"/>
  <c r="E76" i="2"/>
  <c r="E72" i="2"/>
  <c r="E68" i="2"/>
  <c r="E64" i="2"/>
  <c r="E60" i="2"/>
  <c r="E56" i="2"/>
  <c r="E70" i="2"/>
  <c r="E62" i="2"/>
  <c r="E58" i="2"/>
  <c r="E77" i="2"/>
  <c r="E69" i="2"/>
  <c r="E65" i="2"/>
  <c r="E57" i="2"/>
  <c r="J79" i="1"/>
  <c r="D115" i="1" s="1"/>
  <c r="E115" i="1" s="1"/>
  <c r="J70" i="1"/>
  <c r="D106" i="1" s="1"/>
  <c r="E106" i="1" s="1"/>
  <c r="G412" i="1"/>
  <c r="J158" i="1"/>
  <c r="D194" i="1" s="1"/>
  <c r="E194" i="1" s="1"/>
  <c r="G171" i="1"/>
  <c r="J78" i="1"/>
  <c r="D114" i="1" s="1"/>
  <c r="E114" i="1" s="1"/>
  <c r="J62" i="1"/>
  <c r="D98" i="1" s="1"/>
  <c r="E98" i="1" s="1"/>
  <c r="G427" i="1"/>
  <c r="G421" i="1"/>
  <c r="G407" i="1"/>
  <c r="D359" i="2"/>
  <c r="E295" i="2"/>
  <c r="E314" i="2"/>
  <c r="E307" i="2"/>
  <c r="E298" i="2"/>
  <c r="E317" i="2"/>
  <c r="E309" i="2"/>
  <c r="E302" i="2"/>
  <c r="E291" i="2"/>
  <c r="E311" i="2"/>
  <c r="E304" i="2"/>
  <c r="E294" i="2"/>
  <c r="E313" i="2"/>
  <c r="E306" i="2"/>
  <c r="E296" i="2"/>
  <c r="E315" i="2"/>
  <c r="E308" i="2"/>
  <c r="E299" i="2"/>
  <c r="E310" i="2"/>
  <c r="E303" i="2"/>
  <c r="E292" i="2"/>
  <c r="E312" i="2"/>
  <c r="E305" i="2"/>
  <c r="E300" i="2"/>
  <c r="E297" i="2"/>
  <c r="E301" i="2"/>
  <c r="E316" i="2"/>
  <c r="E293" i="2"/>
  <c r="F507" i="2"/>
  <c r="G507" i="2" s="1"/>
  <c r="F500" i="2"/>
  <c r="G500" i="2" s="1"/>
  <c r="F503" i="2"/>
  <c r="G503" i="2" s="1"/>
  <c r="F506" i="2"/>
  <c r="G506" i="2" s="1"/>
  <c r="F492" i="2"/>
  <c r="G492" i="2" s="1"/>
  <c r="G510" i="1"/>
  <c r="G503" i="1"/>
  <c r="G425" i="1"/>
  <c r="G343" i="1"/>
  <c r="G254" i="1"/>
  <c r="E160" i="1"/>
  <c r="J58" i="1"/>
  <c r="D94" i="1" s="1"/>
  <c r="E94" i="1" s="1"/>
  <c r="F425" i="2"/>
  <c r="G425" i="2" s="1"/>
  <c r="J72" i="1"/>
  <c r="D108" i="1" s="1"/>
  <c r="E108" i="1" s="1"/>
  <c r="F431" i="2"/>
  <c r="G431" i="2" s="1"/>
  <c r="G426" i="1"/>
  <c r="F426" i="2"/>
  <c r="G426" i="2" s="1"/>
  <c r="G431" i="1"/>
  <c r="F408" i="2"/>
  <c r="G408" i="2" s="1"/>
  <c r="F495" i="2"/>
  <c r="G495" i="2" s="1"/>
  <c r="J299" i="1"/>
  <c r="D335" i="1" s="1"/>
  <c r="E335" i="1" s="1"/>
  <c r="G408" i="1"/>
  <c r="G352" i="1"/>
  <c r="F422" i="2"/>
  <c r="G422" i="2" s="1"/>
  <c r="F511" i="2"/>
  <c r="G511" i="2" s="1"/>
  <c r="F497" i="2"/>
  <c r="G497" i="2" s="1"/>
  <c r="J156" i="1"/>
  <c r="D192" i="1" s="1"/>
  <c r="E192" i="1" s="1"/>
  <c r="J295" i="1"/>
  <c r="D331" i="1" s="1"/>
  <c r="E331" i="1" s="1"/>
  <c r="J136" i="1"/>
  <c r="D172" i="1" s="1"/>
  <c r="E172" i="1" s="1"/>
  <c r="G417" i="1"/>
  <c r="G422" i="1"/>
  <c r="H422" i="1" s="1"/>
  <c r="G183" i="1"/>
  <c r="F352" i="2"/>
  <c r="G352" i="2" s="1"/>
  <c r="G497" i="1"/>
  <c r="G419" i="1"/>
  <c r="G492" i="1"/>
  <c r="F430" i="2"/>
  <c r="G430" i="2" s="1"/>
  <c r="J304" i="1"/>
  <c r="D340" i="1" s="1"/>
  <c r="E340" i="1" s="1"/>
  <c r="G495" i="1"/>
  <c r="E239" i="1"/>
  <c r="J223" i="1"/>
  <c r="D259" i="1" s="1"/>
  <c r="E259" i="1" s="1"/>
  <c r="I318" i="2"/>
  <c r="J302" i="2" s="1"/>
  <c r="D338" i="2" s="1"/>
  <c r="E338" i="2" s="1"/>
  <c r="J219" i="1"/>
  <c r="D255" i="1" s="1"/>
  <c r="E255" i="1" s="1"/>
  <c r="F428" i="2"/>
  <c r="G428" i="2" s="1"/>
  <c r="G258" i="1"/>
  <c r="G428" i="1"/>
  <c r="F350" i="2"/>
  <c r="G350" i="2" s="1"/>
  <c r="G499" i="1"/>
  <c r="J234" i="1"/>
  <c r="D270" i="1" s="1"/>
  <c r="E270" i="1" s="1"/>
  <c r="H270" i="1" s="1"/>
  <c r="H476" i="2"/>
  <c r="E81" i="1"/>
  <c r="J294" i="1"/>
  <c r="D330" i="1" s="1"/>
  <c r="E330" i="1" s="1"/>
  <c r="G500" i="1"/>
  <c r="G494" i="1"/>
  <c r="H494" i="1" s="1"/>
  <c r="F490" i="2"/>
  <c r="G490" i="2" s="1"/>
  <c r="I397" i="2"/>
  <c r="J378" i="2" s="1"/>
  <c r="D414" i="2" s="1"/>
  <c r="E414" i="2" s="1"/>
  <c r="J414" i="2" s="1"/>
  <c r="J309" i="1"/>
  <c r="D345" i="1" s="1"/>
  <c r="E345" i="1" s="1"/>
  <c r="G507" i="1"/>
  <c r="G250" i="1"/>
  <c r="G193" i="1"/>
  <c r="J310" i="1"/>
  <c r="D346" i="1" s="1"/>
  <c r="E346" i="1" s="1"/>
  <c r="H476" i="1"/>
  <c r="G108" i="1"/>
  <c r="G490" i="1"/>
  <c r="F494" i="2"/>
  <c r="G494" i="2" s="1"/>
  <c r="F160" i="2"/>
  <c r="J317" i="1"/>
  <c r="D353" i="1" s="1"/>
  <c r="E353" i="1" s="1"/>
  <c r="J298" i="1"/>
  <c r="D334" i="1" s="1"/>
  <c r="E334" i="1" s="1"/>
  <c r="G350" i="1"/>
  <c r="G177" i="1"/>
  <c r="G109" i="1"/>
  <c r="H160" i="2"/>
  <c r="F397" i="2"/>
  <c r="F186" i="2"/>
  <c r="G186" i="2" s="1"/>
  <c r="F98" i="2"/>
  <c r="G98" i="2" s="1"/>
  <c r="I249" i="2"/>
  <c r="F249" i="2"/>
  <c r="G249" i="2" s="1"/>
  <c r="F272" i="2"/>
  <c r="G272" i="2" s="1"/>
  <c r="I272" i="2"/>
  <c r="F112" i="2"/>
  <c r="G112" i="2" s="1"/>
  <c r="F113" i="2"/>
  <c r="G113" i="2" s="1"/>
  <c r="F331" i="2"/>
  <c r="G331" i="2" s="1"/>
  <c r="F91" i="2"/>
  <c r="G91" i="2" s="1"/>
  <c r="F111" i="2"/>
  <c r="G111" i="2" s="1"/>
  <c r="F351" i="2"/>
  <c r="G351" i="2" s="1"/>
  <c r="F254" i="2"/>
  <c r="G254" i="2" s="1"/>
  <c r="I254" i="2"/>
  <c r="G411" i="1"/>
  <c r="F260" i="2"/>
  <c r="G260" i="2" s="1"/>
  <c r="I260" i="2"/>
  <c r="F114" i="2"/>
  <c r="G114" i="2" s="1"/>
  <c r="F268" i="2"/>
  <c r="G268" i="2" s="1"/>
  <c r="I268" i="2"/>
  <c r="F92" i="2"/>
  <c r="G92" i="2" s="1"/>
  <c r="G416" i="1"/>
  <c r="H397" i="2"/>
  <c r="F102" i="2"/>
  <c r="G102" i="2" s="1"/>
  <c r="F179" i="2"/>
  <c r="G179" i="2" s="1"/>
  <c r="F261" i="2"/>
  <c r="G261" i="2" s="1"/>
  <c r="I261" i="2"/>
  <c r="H512" i="2"/>
  <c r="F485" i="2"/>
  <c r="J315" i="1"/>
  <c r="D351" i="1" s="1"/>
  <c r="E351" i="1" s="1"/>
  <c r="F257" i="2"/>
  <c r="G257" i="2" s="1"/>
  <c r="I257" i="2"/>
  <c r="F329" i="2"/>
  <c r="G329" i="2" s="1"/>
  <c r="F251" i="2"/>
  <c r="G251" i="2" s="1"/>
  <c r="I251" i="2"/>
  <c r="J451" i="1"/>
  <c r="D487" i="1" s="1"/>
  <c r="E487" i="1" s="1"/>
  <c r="H487" i="1" s="1"/>
  <c r="F116" i="2"/>
  <c r="G116" i="2" s="1"/>
  <c r="F338" i="2"/>
  <c r="G338" i="2" s="1"/>
  <c r="F93" i="2"/>
  <c r="G93" i="2" s="1"/>
  <c r="F105" i="2"/>
  <c r="G105" i="2" s="1"/>
  <c r="F274" i="2"/>
  <c r="G274" i="2" s="1"/>
  <c r="I274" i="2"/>
  <c r="F334" i="2"/>
  <c r="G334" i="2" s="1"/>
  <c r="H397" i="1"/>
  <c r="J465" i="1"/>
  <c r="D501" i="1" s="1"/>
  <c r="E501" i="1" s="1"/>
  <c r="H501" i="1" s="1"/>
  <c r="F96" i="2"/>
  <c r="G96" i="2" s="1"/>
  <c r="F330" i="2"/>
  <c r="G330" i="2" s="1"/>
  <c r="F194" i="2"/>
  <c r="G194" i="2" s="1"/>
  <c r="F181" i="2"/>
  <c r="G181" i="2" s="1"/>
  <c r="F266" i="2"/>
  <c r="G266" i="2" s="1"/>
  <c r="I266" i="2"/>
  <c r="J231" i="1"/>
  <c r="D267" i="1" s="1"/>
  <c r="E267" i="1" s="1"/>
  <c r="J312" i="1"/>
  <c r="D348" i="1" s="1"/>
  <c r="E348" i="1" s="1"/>
  <c r="F253" i="2"/>
  <c r="G253" i="2" s="1"/>
  <c r="I253" i="2"/>
  <c r="J307" i="1"/>
  <c r="D343" i="1" s="1"/>
  <c r="E343" i="1" s="1"/>
  <c r="F273" i="2"/>
  <c r="G273" i="2" s="1"/>
  <c r="I273" i="2"/>
  <c r="J154" i="1"/>
  <c r="D190" i="1" s="1"/>
  <c r="E190" i="1" s="1"/>
  <c r="J314" i="1"/>
  <c r="D350" i="1" s="1"/>
  <c r="E350" i="1" s="1"/>
  <c r="F101" i="2"/>
  <c r="G101" i="2" s="1"/>
  <c r="G174" i="1"/>
  <c r="F95" i="2"/>
  <c r="G95" i="2" s="1"/>
  <c r="F252" i="2"/>
  <c r="G252" i="2" s="1"/>
  <c r="I252" i="2"/>
  <c r="F349" i="2"/>
  <c r="G349" i="2" s="1"/>
  <c r="G192" i="1"/>
  <c r="I160" i="2"/>
  <c r="J152" i="2" s="1"/>
  <c r="D188" i="2" s="1"/>
  <c r="E188" i="2" s="1"/>
  <c r="I476" i="2"/>
  <c r="J457" i="2" s="1"/>
  <c r="D493" i="2" s="1"/>
  <c r="E493" i="2" s="1"/>
  <c r="J493" i="2" s="1"/>
  <c r="F336" i="2"/>
  <c r="G336" i="2" s="1"/>
  <c r="I239" i="2"/>
  <c r="J218" i="2" s="1"/>
  <c r="D254" i="2" s="1"/>
  <c r="E254" i="2" s="1"/>
  <c r="F258" i="2"/>
  <c r="G258" i="2" s="1"/>
  <c r="I258" i="2"/>
  <c r="F108" i="2"/>
  <c r="G108" i="2" s="1"/>
  <c r="F409" i="2"/>
  <c r="G409" i="2" s="1"/>
  <c r="F188" i="2"/>
  <c r="G188" i="2" s="1"/>
  <c r="F185" i="2"/>
  <c r="G185" i="2" s="1"/>
  <c r="F333" i="2"/>
  <c r="G333" i="2" s="1"/>
  <c r="F340" i="2"/>
  <c r="G340" i="2" s="1"/>
  <c r="F170" i="2"/>
  <c r="G170" i="2" s="1"/>
  <c r="F265" i="2"/>
  <c r="G265" i="2" s="1"/>
  <c r="I265" i="2"/>
  <c r="F107" i="2"/>
  <c r="G107" i="2" s="1"/>
  <c r="F106" i="2"/>
  <c r="G106" i="2" s="1"/>
  <c r="F115" i="2"/>
  <c r="G115" i="2" s="1"/>
  <c r="F335" i="2"/>
  <c r="G335" i="2" s="1"/>
  <c r="F347" i="2"/>
  <c r="G347" i="2" s="1"/>
  <c r="F81" i="2"/>
  <c r="F175" i="2"/>
  <c r="G175" i="2" s="1"/>
  <c r="F192" i="2"/>
  <c r="G192" i="2" s="1"/>
  <c r="F193" i="2"/>
  <c r="G193" i="2" s="1"/>
  <c r="F270" i="2"/>
  <c r="G270" i="2" s="1"/>
  <c r="I270" i="2"/>
  <c r="F264" i="2"/>
  <c r="G264" i="2" s="1"/>
  <c r="I264" i="2"/>
  <c r="F263" i="2"/>
  <c r="G263" i="2" s="1"/>
  <c r="I263" i="2"/>
  <c r="F256" i="2"/>
  <c r="G256" i="2" s="1"/>
  <c r="I256" i="2"/>
  <c r="F406" i="2"/>
  <c r="F178" i="2"/>
  <c r="G178" i="2" s="1"/>
  <c r="F187" i="2"/>
  <c r="G187" i="2" s="1"/>
  <c r="J238" i="1"/>
  <c r="D274" i="1" s="1"/>
  <c r="E274" i="1" s="1"/>
  <c r="F341" i="2"/>
  <c r="G341" i="2" s="1"/>
  <c r="F97" i="2"/>
  <c r="G97" i="2" s="1"/>
  <c r="F267" i="2"/>
  <c r="G267" i="2" s="1"/>
  <c r="I267" i="2"/>
  <c r="F342" i="2"/>
  <c r="G342" i="2" s="1"/>
  <c r="F110" i="2"/>
  <c r="G110" i="2" s="1"/>
  <c r="J291" i="1"/>
  <c r="D327" i="1" s="1"/>
  <c r="F190" i="2"/>
  <c r="G190" i="2" s="1"/>
  <c r="F339" i="2"/>
  <c r="G339" i="2" s="1"/>
  <c r="F328" i="2"/>
  <c r="G328" i="2" s="1"/>
  <c r="F348" i="2"/>
  <c r="G348" i="2" s="1"/>
  <c r="H81" i="2"/>
  <c r="F109" i="2"/>
  <c r="G109" i="2" s="1"/>
  <c r="I81" i="2"/>
  <c r="J67" i="2" s="1"/>
  <c r="D103" i="2" s="1"/>
  <c r="E103" i="2" s="1"/>
  <c r="F250" i="2"/>
  <c r="G250" i="2" s="1"/>
  <c r="I250" i="2"/>
  <c r="F255" i="2"/>
  <c r="G255" i="2" s="1"/>
  <c r="I255" i="2"/>
  <c r="F195" i="2"/>
  <c r="G195" i="2" s="1"/>
  <c r="G415" i="1"/>
  <c r="F191" i="2"/>
  <c r="G191" i="2" s="1"/>
  <c r="F180" i="2"/>
  <c r="G180" i="2" s="1"/>
  <c r="F94" i="2"/>
  <c r="G94" i="2" s="1"/>
  <c r="G178" i="1"/>
  <c r="F172" i="2"/>
  <c r="G172" i="2" s="1"/>
  <c r="F271" i="2"/>
  <c r="G271" i="2" s="1"/>
  <c r="I271" i="2"/>
  <c r="F189" i="2"/>
  <c r="G189" i="2" s="1"/>
  <c r="F337" i="2"/>
  <c r="G337" i="2" s="1"/>
  <c r="F99" i="2"/>
  <c r="G99" i="2" s="1"/>
  <c r="F332" i="2"/>
  <c r="G332" i="2" s="1"/>
  <c r="F353" i="2"/>
  <c r="G353" i="2" s="1"/>
  <c r="H239" i="2"/>
  <c r="F183" i="2"/>
  <c r="G183" i="2" s="1"/>
  <c r="F174" i="2"/>
  <c r="G174" i="2" s="1"/>
  <c r="F184" i="2"/>
  <c r="G184" i="2" s="1"/>
  <c r="F182" i="2"/>
  <c r="G182" i="2" s="1"/>
  <c r="F259" i="2"/>
  <c r="G259" i="2" s="1"/>
  <c r="I259" i="2"/>
  <c r="G260" i="1"/>
  <c r="F103" i="2"/>
  <c r="G103" i="2" s="1"/>
  <c r="F269" i="2"/>
  <c r="G269" i="2" s="1"/>
  <c r="I269" i="2"/>
  <c r="F262" i="2"/>
  <c r="G262" i="2" s="1"/>
  <c r="I262" i="2"/>
  <c r="F344" i="2"/>
  <c r="G344" i="2" s="1"/>
  <c r="E397" i="1"/>
  <c r="F104" i="2"/>
  <c r="G104" i="2" s="1"/>
  <c r="F176" i="2"/>
  <c r="G176" i="2" s="1"/>
  <c r="F345" i="2"/>
  <c r="G345" i="2" s="1"/>
  <c r="F346" i="2"/>
  <c r="G346" i="2" s="1"/>
  <c r="H318" i="2"/>
  <c r="F476" i="2"/>
  <c r="F100" i="2"/>
  <c r="G100" i="2" s="1"/>
  <c r="F177" i="2"/>
  <c r="G177" i="2" s="1"/>
  <c r="F173" i="2"/>
  <c r="G173" i="2" s="1"/>
  <c r="G105" i="1"/>
  <c r="G349" i="1"/>
  <c r="G102" i="1"/>
  <c r="G187" i="1"/>
  <c r="D437" i="1"/>
  <c r="D439" i="1" s="1"/>
  <c r="F439" i="1" s="1"/>
  <c r="J385" i="1"/>
  <c r="D421" i="1" s="1"/>
  <c r="E421" i="1" s="1"/>
  <c r="J393" i="1"/>
  <c r="D429" i="1" s="1"/>
  <c r="E429" i="1" s="1"/>
  <c r="H429" i="1" s="1"/>
  <c r="J379" i="1"/>
  <c r="D415" i="1" s="1"/>
  <c r="E415" i="1" s="1"/>
  <c r="J375" i="1"/>
  <c r="D411" i="1" s="1"/>
  <c r="E411" i="1" s="1"/>
  <c r="J371" i="1"/>
  <c r="D407" i="1" s="1"/>
  <c r="E407" i="1" s="1"/>
  <c r="J382" i="1"/>
  <c r="D418" i="1" s="1"/>
  <c r="E418" i="1" s="1"/>
  <c r="H418" i="1" s="1"/>
  <c r="J388" i="1"/>
  <c r="D424" i="1" s="1"/>
  <c r="E424" i="1" s="1"/>
  <c r="H424" i="1" s="1"/>
  <c r="J383" i="1"/>
  <c r="D419" i="1" s="1"/>
  <c r="E419" i="1" s="1"/>
  <c r="J390" i="1"/>
  <c r="D426" i="1" s="1"/>
  <c r="E426" i="1" s="1"/>
  <c r="J396" i="1"/>
  <c r="D432" i="1" s="1"/>
  <c r="E432" i="1" s="1"/>
  <c r="H432" i="1" s="1"/>
  <c r="J384" i="1"/>
  <c r="D420" i="1" s="1"/>
  <c r="E420" i="1" s="1"/>
  <c r="G114" i="1"/>
  <c r="G259" i="1"/>
  <c r="G97" i="1"/>
  <c r="F169" i="1"/>
  <c r="H160" i="1"/>
  <c r="G249" i="1"/>
  <c r="G271" i="1"/>
  <c r="G251" i="1"/>
  <c r="H251" i="1" s="1"/>
  <c r="J372" i="1"/>
  <c r="D408" i="1" s="1"/>
  <c r="E408" i="1" s="1"/>
  <c r="J376" i="1"/>
  <c r="D412" i="1" s="1"/>
  <c r="E412" i="1" s="1"/>
  <c r="D102" i="1"/>
  <c r="E102" i="1" s="1"/>
  <c r="G344" i="1"/>
  <c r="H344" i="1" s="1"/>
  <c r="J374" i="1"/>
  <c r="D410" i="1" s="1"/>
  <c r="E410" i="1" s="1"/>
  <c r="H410" i="1" s="1"/>
  <c r="G99" i="1"/>
  <c r="G95" i="1"/>
  <c r="G111" i="1"/>
  <c r="G274" i="1"/>
  <c r="D516" i="1"/>
  <c r="D518" i="1" s="1"/>
  <c r="F518" i="1" s="1"/>
  <c r="J470" i="1"/>
  <c r="D506" i="1" s="1"/>
  <c r="E506" i="1" s="1"/>
  <c r="H506" i="1" s="1"/>
  <c r="J468" i="1"/>
  <c r="D504" i="1" s="1"/>
  <c r="E504" i="1" s="1"/>
  <c r="H504" i="1" s="1"/>
  <c r="J463" i="1"/>
  <c r="D499" i="1" s="1"/>
  <c r="E499" i="1" s="1"/>
  <c r="J466" i="1"/>
  <c r="D502" i="1" s="1"/>
  <c r="E502" i="1" s="1"/>
  <c r="H502" i="1" s="1"/>
  <c r="J471" i="1"/>
  <c r="D507" i="1" s="1"/>
  <c r="E507" i="1" s="1"/>
  <c r="J464" i="1"/>
  <c r="D500" i="1" s="1"/>
  <c r="E500" i="1" s="1"/>
  <c r="J460" i="1"/>
  <c r="D496" i="1" s="1"/>
  <c r="E496" i="1" s="1"/>
  <c r="H496" i="1" s="1"/>
  <c r="J457" i="1"/>
  <c r="D493" i="1" s="1"/>
  <c r="E493" i="1" s="1"/>
  <c r="H493" i="1" s="1"/>
  <c r="J474" i="1"/>
  <c r="D510" i="1" s="1"/>
  <c r="E510" i="1" s="1"/>
  <c r="J469" i="1"/>
  <c r="D505" i="1" s="1"/>
  <c r="E505" i="1" s="1"/>
  <c r="H505" i="1" s="1"/>
  <c r="J473" i="1"/>
  <c r="D509" i="1" s="1"/>
  <c r="E509" i="1" s="1"/>
  <c r="H509" i="1" s="1"/>
  <c r="G335" i="1"/>
  <c r="G334" i="1"/>
  <c r="G188" i="1"/>
  <c r="G112" i="1"/>
  <c r="G182" i="1"/>
  <c r="G92" i="1"/>
  <c r="G179" i="1"/>
  <c r="G333" i="1"/>
  <c r="E318" i="1"/>
  <c r="F512" i="1"/>
  <c r="G485" i="1"/>
  <c r="G94" i="1"/>
  <c r="G264" i="1"/>
  <c r="J373" i="1"/>
  <c r="D409" i="1" s="1"/>
  <c r="E409" i="1" s="1"/>
  <c r="H409" i="1" s="1"/>
  <c r="G172" i="1"/>
  <c r="G253" i="1"/>
  <c r="J387" i="1"/>
  <c r="D423" i="1" s="1"/>
  <c r="E423" i="1" s="1"/>
  <c r="H423" i="1" s="1"/>
  <c r="G273" i="1"/>
  <c r="J381" i="1"/>
  <c r="D417" i="1" s="1"/>
  <c r="E417" i="1" s="1"/>
  <c r="J459" i="1"/>
  <c r="D495" i="1" s="1"/>
  <c r="E495" i="1" s="1"/>
  <c r="G338" i="1"/>
  <c r="J462" i="1"/>
  <c r="D498" i="1" s="1"/>
  <c r="E498" i="1" s="1"/>
  <c r="H498" i="1" s="1"/>
  <c r="G96" i="1"/>
  <c r="J392" i="1"/>
  <c r="D428" i="1" s="1"/>
  <c r="E428" i="1" s="1"/>
  <c r="D200" i="1"/>
  <c r="J144" i="1"/>
  <c r="D180" i="1" s="1"/>
  <c r="E180" i="1" s="1"/>
  <c r="J148" i="1"/>
  <c r="D184" i="1" s="1"/>
  <c r="E184" i="1" s="1"/>
  <c r="J133" i="1"/>
  <c r="J147" i="1"/>
  <c r="D183" i="1" s="1"/>
  <c r="E183" i="1" s="1"/>
  <c r="J142" i="1"/>
  <c r="D178" i="1" s="1"/>
  <c r="E178" i="1" s="1"/>
  <c r="J141" i="1"/>
  <c r="D177" i="1" s="1"/>
  <c r="E177" i="1" s="1"/>
  <c r="J149" i="1"/>
  <c r="D185" i="1" s="1"/>
  <c r="E185" i="1" s="1"/>
  <c r="J135" i="1"/>
  <c r="D171" i="1" s="1"/>
  <c r="E171" i="1" s="1"/>
  <c r="J157" i="1"/>
  <c r="D193" i="1" s="1"/>
  <c r="E193" i="1" s="1"/>
  <c r="J153" i="1"/>
  <c r="D189" i="1" s="1"/>
  <c r="E189" i="1" s="1"/>
  <c r="J159" i="1"/>
  <c r="D195" i="1" s="1"/>
  <c r="E195" i="1" s="1"/>
  <c r="J150" i="1"/>
  <c r="D186" i="1" s="1"/>
  <c r="E186" i="1" s="1"/>
  <c r="J152" i="1"/>
  <c r="D188" i="1" s="1"/>
  <c r="E188" i="1" s="1"/>
  <c r="J151" i="1"/>
  <c r="D187" i="1" s="1"/>
  <c r="E187" i="1" s="1"/>
  <c r="J137" i="1"/>
  <c r="D173" i="1" s="1"/>
  <c r="E173" i="1" s="1"/>
  <c r="H173" i="1" s="1"/>
  <c r="J155" i="1"/>
  <c r="D191" i="1" s="1"/>
  <c r="E191" i="1" s="1"/>
  <c r="J138" i="1"/>
  <c r="D174" i="1" s="1"/>
  <c r="E174" i="1" s="1"/>
  <c r="J139" i="1"/>
  <c r="D175" i="1" s="1"/>
  <c r="E175" i="1" s="1"/>
  <c r="H175" i="1" s="1"/>
  <c r="J146" i="1"/>
  <c r="D182" i="1" s="1"/>
  <c r="E182" i="1" s="1"/>
  <c r="J134" i="1"/>
  <c r="D170" i="1" s="1"/>
  <c r="E170" i="1" s="1"/>
  <c r="G252" i="1"/>
  <c r="G332" i="1"/>
  <c r="G348" i="1"/>
  <c r="G116" i="1"/>
  <c r="G194" i="1"/>
  <c r="G191" i="1"/>
  <c r="G181" i="1"/>
  <c r="J380" i="1"/>
  <c r="D416" i="1" s="1"/>
  <c r="E416" i="1" s="1"/>
  <c r="J461" i="1"/>
  <c r="D497" i="1" s="1"/>
  <c r="E497" i="1" s="1"/>
  <c r="G340" i="1"/>
  <c r="J452" i="1"/>
  <c r="D488" i="1" s="1"/>
  <c r="E488" i="1" s="1"/>
  <c r="H488" i="1" s="1"/>
  <c r="J472" i="1"/>
  <c r="D508" i="1" s="1"/>
  <c r="E508" i="1" s="1"/>
  <c r="H508" i="1" s="1"/>
  <c r="G113" i="1"/>
  <c r="G342" i="1"/>
  <c r="J389" i="1"/>
  <c r="D425" i="1" s="1"/>
  <c r="E425" i="1" s="1"/>
  <c r="G93" i="1"/>
  <c r="J454" i="1"/>
  <c r="D490" i="1" s="1"/>
  <c r="E490" i="1" s="1"/>
  <c r="G176" i="1"/>
  <c r="J228" i="1"/>
  <c r="D264" i="1" s="1"/>
  <c r="E264" i="1" s="1"/>
  <c r="J391" i="1"/>
  <c r="D427" i="1" s="1"/>
  <c r="E427" i="1" s="1"/>
  <c r="J475" i="1"/>
  <c r="D511" i="1" s="1"/>
  <c r="E511" i="1" s="1"/>
  <c r="H511" i="1" s="1"/>
  <c r="G345" i="1"/>
  <c r="G353" i="1"/>
  <c r="F433" i="1"/>
  <c r="G406" i="1"/>
  <c r="G268" i="1"/>
  <c r="G331" i="1"/>
  <c r="G115" i="1"/>
  <c r="G272" i="1"/>
  <c r="G91" i="1"/>
  <c r="G190" i="1"/>
  <c r="G347" i="1"/>
  <c r="H347" i="1" s="1"/>
  <c r="J378" i="1"/>
  <c r="D414" i="1" s="1"/>
  <c r="E414" i="1" s="1"/>
  <c r="H414" i="1" s="1"/>
  <c r="G98" i="1"/>
  <c r="G341" i="1"/>
  <c r="J395" i="1"/>
  <c r="D431" i="1" s="1"/>
  <c r="E431" i="1" s="1"/>
  <c r="F117" i="1"/>
  <c r="G90" i="1"/>
  <c r="G269" i="1"/>
  <c r="J377" i="1"/>
  <c r="D413" i="1" s="1"/>
  <c r="E413" i="1" s="1"/>
  <c r="H413" i="1" s="1"/>
  <c r="E476" i="1"/>
  <c r="G101" i="1"/>
  <c r="J455" i="1"/>
  <c r="D491" i="1" s="1"/>
  <c r="E491" i="1" s="1"/>
  <c r="H491" i="1" s="1"/>
  <c r="F327" i="1"/>
  <c r="H318" i="1"/>
  <c r="J467" i="1"/>
  <c r="D503" i="1" s="1"/>
  <c r="E503" i="1" s="1"/>
  <c r="G346" i="1"/>
  <c r="D121" i="1"/>
  <c r="J71" i="1"/>
  <c r="J67" i="1"/>
  <c r="J74" i="1"/>
  <c r="J68" i="1"/>
  <c r="J55" i="1"/>
  <c r="J59" i="1"/>
  <c r="J69" i="1"/>
  <c r="J56" i="1"/>
  <c r="J73" i="1"/>
  <c r="J61" i="1"/>
  <c r="J65" i="1"/>
  <c r="J75" i="1"/>
  <c r="J57" i="1"/>
  <c r="J76" i="1"/>
  <c r="J64" i="1"/>
  <c r="J77" i="1"/>
  <c r="J60" i="1"/>
  <c r="J63" i="1"/>
  <c r="H239" i="1"/>
  <c r="F248" i="1"/>
  <c r="G184" i="1"/>
  <c r="G261" i="1"/>
  <c r="J394" i="1"/>
  <c r="D430" i="1" s="1"/>
  <c r="E430" i="1" s="1"/>
  <c r="H430" i="1" s="1"/>
  <c r="J456" i="1"/>
  <c r="D492" i="1" s="1"/>
  <c r="E492" i="1" s="1"/>
  <c r="H81" i="1"/>
  <c r="G265" i="1"/>
  <c r="G263" i="1"/>
  <c r="G107" i="1"/>
  <c r="G106" i="1"/>
  <c r="J145" i="1"/>
  <c r="D181" i="1" s="1"/>
  <c r="E181" i="1" s="1"/>
  <c r="G339" i="1"/>
  <c r="G351" i="1"/>
  <c r="J54" i="1"/>
  <c r="G180" i="1"/>
  <c r="G255" i="1"/>
  <c r="G262" i="1"/>
  <c r="G104" i="1"/>
  <c r="G257" i="1"/>
  <c r="G337" i="1"/>
  <c r="G328" i="1"/>
  <c r="G186" i="1"/>
  <c r="G185" i="1"/>
  <c r="G266" i="1"/>
  <c r="J370" i="1"/>
  <c r="J450" i="1"/>
  <c r="D486" i="1" s="1"/>
  <c r="E486" i="1" s="1"/>
  <c r="H486" i="1" s="1"/>
  <c r="D279" i="1"/>
  <c r="J214" i="1"/>
  <c r="D250" i="1" s="1"/>
  <c r="E250" i="1" s="1"/>
  <c r="J229" i="1"/>
  <c r="D265" i="1" s="1"/>
  <c r="E265" i="1" s="1"/>
  <c r="J221" i="1"/>
  <c r="D257" i="1" s="1"/>
  <c r="E257" i="1" s="1"/>
  <c r="J220" i="1"/>
  <c r="D256" i="1" s="1"/>
  <c r="E256" i="1" s="1"/>
  <c r="J217" i="1"/>
  <c r="D253" i="1" s="1"/>
  <c r="E253" i="1" s="1"/>
  <c r="J222" i="1"/>
  <c r="D258" i="1" s="1"/>
  <c r="E258" i="1" s="1"/>
  <c r="J230" i="1"/>
  <c r="D266" i="1" s="1"/>
  <c r="E266" i="1" s="1"/>
  <c r="J212" i="1"/>
  <c r="J226" i="1"/>
  <c r="D262" i="1" s="1"/>
  <c r="E262" i="1" s="1"/>
  <c r="J233" i="1"/>
  <c r="D269" i="1" s="1"/>
  <c r="E269" i="1" s="1"/>
  <c r="J213" i="1"/>
  <c r="D249" i="1" s="1"/>
  <c r="E249" i="1" s="1"/>
  <c r="J224" i="1"/>
  <c r="D260" i="1" s="1"/>
  <c r="E260" i="1" s="1"/>
  <c r="J218" i="1"/>
  <c r="D254" i="1" s="1"/>
  <c r="E254" i="1" s="1"/>
  <c r="J235" i="1"/>
  <c r="D271" i="1" s="1"/>
  <c r="E271" i="1" s="1"/>
  <c r="J236" i="1"/>
  <c r="D272" i="1" s="1"/>
  <c r="E272" i="1" s="1"/>
  <c r="J237" i="1"/>
  <c r="D273" i="1" s="1"/>
  <c r="E273" i="1" s="1"/>
  <c r="J216" i="1"/>
  <c r="D252" i="1" s="1"/>
  <c r="E252" i="1" s="1"/>
  <c r="J227" i="1"/>
  <c r="D263" i="1" s="1"/>
  <c r="E263" i="1" s="1"/>
  <c r="J225" i="1"/>
  <c r="D261" i="1" s="1"/>
  <c r="E261" i="1" s="1"/>
  <c r="J232" i="1"/>
  <c r="D268" i="1" s="1"/>
  <c r="E268" i="1" s="1"/>
  <c r="G170" i="1"/>
  <c r="G103" i="1"/>
  <c r="G267" i="1"/>
  <c r="G329" i="1"/>
  <c r="G189" i="1"/>
  <c r="G195" i="1"/>
  <c r="G110" i="1"/>
  <c r="D358" i="1"/>
  <c r="D360" i="1" s="1"/>
  <c r="F360" i="1" s="1"/>
  <c r="J300" i="1"/>
  <c r="D336" i="1" s="1"/>
  <c r="E336" i="1" s="1"/>
  <c r="H336" i="1" s="1"/>
  <c r="J293" i="1"/>
  <c r="D329" i="1" s="1"/>
  <c r="E329" i="1" s="1"/>
  <c r="J301" i="1"/>
  <c r="D337" i="1" s="1"/>
  <c r="E337" i="1" s="1"/>
  <c r="J297" i="1"/>
  <c r="D333" i="1" s="1"/>
  <c r="E333" i="1" s="1"/>
  <c r="J306" i="1"/>
  <c r="D342" i="1" s="1"/>
  <c r="E342" i="1" s="1"/>
  <c r="J302" i="1"/>
  <c r="D338" i="1" s="1"/>
  <c r="E338" i="1" s="1"/>
  <c r="J303" i="1"/>
  <c r="D339" i="1" s="1"/>
  <c r="E339" i="1" s="1"/>
  <c r="J316" i="1"/>
  <c r="D352" i="1" s="1"/>
  <c r="E352" i="1" s="1"/>
  <c r="J296" i="1"/>
  <c r="D332" i="1" s="1"/>
  <c r="E332" i="1" s="1"/>
  <c r="J292" i="1"/>
  <c r="D328" i="1" s="1"/>
  <c r="E328" i="1" s="1"/>
  <c r="J305" i="1"/>
  <c r="D341" i="1" s="1"/>
  <c r="E341" i="1" s="1"/>
  <c r="G256" i="1"/>
  <c r="J313" i="1"/>
  <c r="D349" i="1" s="1"/>
  <c r="E349" i="1" s="1"/>
  <c r="J449" i="1"/>
  <c r="J453" i="1"/>
  <c r="D489" i="1" s="1"/>
  <c r="E489" i="1" s="1"/>
  <c r="H489" i="1" s="1"/>
  <c r="G330" i="1"/>
  <c r="J140" i="1"/>
  <c r="D176" i="1" s="1"/>
  <c r="E176" i="1" s="1"/>
  <c r="E438" i="1" l="1"/>
  <c r="E441" i="1" s="1"/>
  <c r="H172" i="1"/>
  <c r="H250" i="1"/>
  <c r="H335" i="1"/>
  <c r="H412" i="1"/>
  <c r="H420" i="1"/>
  <c r="H338" i="1"/>
  <c r="H331" i="1"/>
  <c r="H425" i="1"/>
  <c r="H426" i="1"/>
  <c r="H407" i="1"/>
  <c r="H352" i="1"/>
  <c r="H353" i="1"/>
  <c r="H421" i="1"/>
  <c r="H171" i="1"/>
  <c r="H495" i="1"/>
  <c r="H349" i="1"/>
  <c r="H497" i="1"/>
  <c r="H194" i="1"/>
  <c r="H177" i="1"/>
  <c r="G17" i="1"/>
  <c r="H417" i="1"/>
  <c r="J311" i="2"/>
  <c r="D347" i="2" s="1"/>
  <c r="E347" i="2" s="1"/>
  <c r="J347" i="2" s="1"/>
  <c r="E239" i="2"/>
  <c r="E160" i="2"/>
  <c r="E397" i="2"/>
  <c r="E81" i="2"/>
  <c r="E476" i="2"/>
  <c r="H178" i="1"/>
  <c r="H254" i="1"/>
  <c r="H500" i="1"/>
  <c r="H330" i="1"/>
  <c r="H427" i="1"/>
  <c r="H510" i="1"/>
  <c r="E318" i="2"/>
  <c r="H503" i="1"/>
  <c r="J235" i="2"/>
  <c r="D271" i="2" s="1"/>
  <c r="E271" i="2" s="1"/>
  <c r="J271" i="2" s="1"/>
  <c r="H492" i="1"/>
  <c r="H499" i="1"/>
  <c r="H416" i="1"/>
  <c r="H408" i="1"/>
  <c r="H419" i="1"/>
  <c r="H343" i="1"/>
  <c r="H346" i="1"/>
  <c r="J292" i="2"/>
  <c r="D328" i="2" s="1"/>
  <c r="E328" i="2" s="1"/>
  <c r="J328" i="2" s="1"/>
  <c r="J303" i="2"/>
  <c r="D339" i="2" s="1"/>
  <c r="E339" i="2" s="1"/>
  <c r="J339" i="2" s="1"/>
  <c r="J297" i="2"/>
  <c r="D333" i="2" s="1"/>
  <c r="E333" i="2" s="1"/>
  <c r="J333" i="2" s="1"/>
  <c r="J294" i="2"/>
  <c r="D330" i="2" s="1"/>
  <c r="E330" i="2" s="1"/>
  <c r="J330" i="2" s="1"/>
  <c r="J307" i="2"/>
  <c r="D343" i="2" s="1"/>
  <c r="E343" i="2" s="1"/>
  <c r="J343" i="2" s="1"/>
  <c r="J296" i="2"/>
  <c r="D332" i="2" s="1"/>
  <c r="E332" i="2" s="1"/>
  <c r="J332" i="2" s="1"/>
  <c r="J313" i="2"/>
  <c r="D349" i="2" s="1"/>
  <c r="E349" i="2" s="1"/>
  <c r="J349" i="2" s="1"/>
  <c r="J301" i="2"/>
  <c r="D337" i="2" s="1"/>
  <c r="E337" i="2" s="1"/>
  <c r="J337" i="2" s="1"/>
  <c r="D358" i="2"/>
  <c r="D360" i="2" s="1"/>
  <c r="J298" i="2"/>
  <c r="D334" i="2" s="1"/>
  <c r="E334" i="2" s="1"/>
  <c r="J334" i="2" s="1"/>
  <c r="J300" i="2"/>
  <c r="D336" i="2" s="1"/>
  <c r="E336" i="2" s="1"/>
  <c r="J336" i="2" s="1"/>
  <c r="J316" i="2"/>
  <c r="D352" i="2" s="1"/>
  <c r="E352" i="2" s="1"/>
  <c r="J352" i="2" s="1"/>
  <c r="J295" i="2"/>
  <c r="D331" i="2" s="1"/>
  <c r="E331" i="2" s="1"/>
  <c r="J331" i="2" s="1"/>
  <c r="J314" i="2"/>
  <c r="D350" i="2" s="1"/>
  <c r="E350" i="2" s="1"/>
  <c r="J350" i="2" s="1"/>
  <c r="J310" i="2"/>
  <c r="D346" i="2" s="1"/>
  <c r="E346" i="2" s="1"/>
  <c r="J346" i="2" s="1"/>
  <c r="J317" i="2"/>
  <c r="D353" i="2" s="1"/>
  <c r="E353" i="2" s="1"/>
  <c r="J353" i="2" s="1"/>
  <c r="J312" i="2"/>
  <c r="D348" i="2" s="1"/>
  <c r="E348" i="2" s="1"/>
  <c r="J348" i="2" s="1"/>
  <c r="J304" i="2"/>
  <c r="D340" i="2" s="1"/>
  <c r="E340" i="2" s="1"/>
  <c r="J340" i="2" s="1"/>
  <c r="J306" i="2"/>
  <c r="D342" i="2" s="1"/>
  <c r="E342" i="2" s="1"/>
  <c r="J342" i="2" s="1"/>
  <c r="H268" i="1"/>
  <c r="H255" i="1"/>
  <c r="H259" i="1"/>
  <c r="H176" i="1"/>
  <c r="H183" i="1"/>
  <c r="H174" i="1"/>
  <c r="H193" i="1"/>
  <c r="H181" i="1"/>
  <c r="H192" i="1"/>
  <c r="H333" i="1"/>
  <c r="J305" i="2"/>
  <c r="D341" i="2" s="1"/>
  <c r="E341" i="2" s="1"/>
  <c r="J341" i="2" s="1"/>
  <c r="H415" i="1"/>
  <c r="J374" i="2"/>
  <c r="D410" i="2" s="1"/>
  <c r="E410" i="2" s="1"/>
  <c r="J410" i="2" s="1"/>
  <c r="J309" i="2"/>
  <c r="D345" i="2" s="1"/>
  <c r="E345" i="2" s="1"/>
  <c r="J345" i="2" s="1"/>
  <c r="J293" i="2"/>
  <c r="D329" i="2" s="1"/>
  <c r="E329" i="2" s="1"/>
  <c r="J329" i="2" s="1"/>
  <c r="J308" i="2"/>
  <c r="D344" i="2" s="1"/>
  <c r="E344" i="2" s="1"/>
  <c r="J344" i="2" s="1"/>
  <c r="H431" i="1"/>
  <c r="H188" i="1"/>
  <c r="J291" i="2"/>
  <c r="D327" i="2" s="1"/>
  <c r="J299" i="2"/>
  <c r="D335" i="2" s="1"/>
  <c r="E335" i="2" s="1"/>
  <c r="J335" i="2" s="1"/>
  <c r="H350" i="1"/>
  <c r="J315" i="2"/>
  <c r="D351" i="2" s="1"/>
  <c r="E351" i="2" s="1"/>
  <c r="J351" i="2" s="1"/>
  <c r="J387" i="2"/>
  <c r="D423" i="2" s="1"/>
  <c r="E423" i="2" s="1"/>
  <c r="J423" i="2" s="1"/>
  <c r="J382" i="2"/>
  <c r="D418" i="2" s="1"/>
  <c r="E418" i="2" s="1"/>
  <c r="J418" i="2" s="1"/>
  <c r="H411" i="1"/>
  <c r="J396" i="2"/>
  <c r="D432" i="2" s="1"/>
  <c r="E432" i="2" s="1"/>
  <c r="J432" i="2" s="1"/>
  <c r="J381" i="2"/>
  <c r="D417" i="2" s="1"/>
  <c r="E417" i="2" s="1"/>
  <c r="J226" i="2"/>
  <c r="D262" i="2" s="1"/>
  <c r="E262" i="2" s="1"/>
  <c r="J262" i="2" s="1"/>
  <c r="J151" i="2"/>
  <c r="D187" i="2" s="1"/>
  <c r="E187" i="2" s="1"/>
  <c r="J187" i="2" s="1"/>
  <c r="J393" i="2"/>
  <c r="D429" i="2" s="1"/>
  <c r="E429" i="2" s="1"/>
  <c r="J429" i="2" s="1"/>
  <c r="J390" i="2"/>
  <c r="D426" i="2" s="1"/>
  <c r="E426" i="2" s="1"/>
  <c r="J426" i="2" s="1"/>
  <c r="J394" i="2"/>
  <c r="D430" i="2" s="1"/>
  <c r="E430" i="2" s="1"/>
  <c r="J430" i="2" s="1"/>
  <c r="J377" i="2"/>
  <c r="D413" i="2" s="1"/>
  <c r="E413" i="2" s="1"/>
  <c r="J413" i="2" s="1"/>
  <c r="J376" i="2"/>
  <c r="D412" i="2" s="1"/>
  <c r="E412" i="2" s="1"/>
  <c r="J412" i="2" s="1"/>
  <c r="H263" i="1"/>
  <c r="H269" i="1"/>
  <c r="H265" i="1"/>
  <c r="G34" i="1"/>
  <c r="H274" i="1"/>
  <c r="J229" i="2"/>
  <c r="D265" i="2" s="1"/>
  <c r="E265" i="2" s="1"/>
  <c r="J265" i="2" s="1"/>
  <c r="J395" i="2"/>
  <c r="D431" i="2" s="1"/>
  <c r="E431" i="2" s="1"/>
  <c r="J431" i="2" s="1"/>
  <c r="J392" i="2"/>
  <c r="D428" i="2" s="1"/>
  <c r="E428" i="2" s="1"/>
  <c r="J428" i="2" s="1"/>
  <c r="J138" i="2"/>
  <c r="D174" i="2" s="1"/>
  <c r="E174" i="2" s="1"/>
  <c r="J174" i="2" s="1"/>
  <c r="J214" i="2"/>
  <c r="D250" i="2" s="1"/>
  <c r="E250" i="2" s="1"/>
  <c r="J250" i="2" s="1"/>
  <c r="J383" i="2"/>
  <c r="D419" i="2" s="1"/>
  <c r="E419" i="2" s="1"/>
  <c r="J419" i="2" s="1"/>
  <c r="J373" i="2"/>
  <c r="D409" i="2" s="1"/>
  <c r="E409" i="2" s="1"/>
  <c r="J409" i="2" s="1"/>
  <c r="J230" i="2"/>
  <c r="D266" i="2" s="1"/>
  <c r="E266" i="2" s="1"/>
  <c r="J266" i="2" s="1"/>
  <c r="J385" i="2"/>
  <c r="D421" i="2" s="1"/>
  <c r="E421" i="2" s="1"/>
  <c r="J421" i="2" s="1"/>
  <c r="J371" i="2"/>
  <c r="D407" i="2" s="1"/>
  <c r="E407" i="2" s="1"/>
  <c r="J407" i="2" s="1"/>
  <c r="J391" i="2"/>
  <c r="D427" i="2" s="1"/>
  <c r="E427" i="2" s="1"/>
  <c r="J427" i="2" s="1"/>
  <c r="J417" i="2"/>
  <c r="H264" i="1"/>
  <c r="J236" i="2"/>
  <c r="D272" i="2" s="1"/>
  <c r="E272" i="2" s="1"/>
  <c r="J272" i="2" s="1"/>
  <c r="J222" i="2"/>
  <c r="D258" i="2" s="1"/>
  <c r="E258" i="2" s="1"/>
  <c r="J258" i="2" s="1"/>
  <c r="J227" i="2"/>
  <c r="D263" i="2" s="1"/>
  <c r="E263" i="2" s="1"/>
  <c r="J263" i="2" s="1"/>
  <c r="J380" i="2"/>
  <c r="D416" i="2" s="1"/>
  <c r="E416" i="2" s="1"/>
  <c r="J372" i="2"/>
  <c r="D408" i="2" s="1"/>
  <c r="E408" i="2" s="1"/>
  <c r="J408" i="2" s="1"/>
  <c r="J386" i="2"/>
  <c r="D422" i="2" s="1"/>
  <c r="E422" i="2" s="1"/>
  <c r="J422" i="2" s="1"/>
  <c r="H340" i="1"/>
  <c r="J148" i="2"/>
  <c r="D184" i="2" s="1"/>
  <c r="E184" i="2" s="1"/>
  <c r="J184" i="2" s="1"/>
  <c r="J388" i="2"/>
  <c r="D424" i="2" s="1"/>
  <c r="E424" i="2" s="1"/>
  <c r="J424" i="2" s="1"/>
  <c r="J379" i="2"/>
  <c r="D415" i="2" s="1"/>
  <c r="E415" i="2" s="1"/>
  <c r="J389" i="2"/>
  <c r="D425" i="2" s="1"/>
  <c r="E425" i="2" s="1"/>
  <c r="J425" i="2" s="1"/>
  <c r="H258" i="1"/>
  <c r="G24" i="2"/>
  <c r="J375" i="2"/>
  <c r="D411" i="2" s="1"/>
  <c r="E411" i="2" s="1"/>
  <c r="J384" i="2"/>
  <c r="D420" i="2" s="1"/>
  <c r="E420" i="2" s="1"/>
  <c r="J420" i="2" s="1"/>
  <c r="J370" i="2"/>
  <c r="D406" i="2" s="1"/>
  <c r="D437" i="2"/>
  <c r="D439" i="2" s="1"/>
  <c r="J150" i="2"/>
  <c r="D186" i="2" s="1"/>
  <c r="E186" i="2" s="1"/>
  <c r="J186" i="2" s="1"/>
  <c r="J144" i="2"/>
  <c r="D180" i="2" s="1"/>
  <c r="E180" i="2" s="1"/>
  <c r="J180" i="2" s="1"/>
  <c r="J65" i="2"/>
  <c r="D101" i="2" s="1"/>
  <c r="E101" i="2" s="1"/>
  <c r="J101" i="2" s="1"/>
  <c r="J133" i="2"/>
  <c r="D169" i="2" s="1"/>
  <c r="J146" i="2"/>
  <c r="D182" i="2" s="1"/>
  <c r="E182" i="2" s="1"/>
  <c r="J182" i="2" s="1"/>
  <c r="H339" i="1"/>
  <c r="H348" i="1"/>
  <c r="H273" i="1"/>
  <c r="H428" i="1"/>
  <c r="G33" i="1"/>
  <c r="H345" i="1"/>
  <c r="J66" i="2"/>
  <c r="D102" i="2" s="1"/>
  <c r="E102" i="2" s="1"/>
  <c r="J102" i="2" s="1"/>
  <c r="J55" i="2"/>
  <c r="D91" i="2" s="1"/>
  <c r="E91" i="2" s="1"/>
  <c r="J91" i="2" s="1"/>
  <c r="H271" i="1"/>
  <c r="G27" i="1"/>
  <c r="G28" i="1"/>
  <c r="H351" i="1"/>
  <c r="H260" i="1"/>
  <c r="H334" i="1"/>
  <c r="H337" i="1"/>
  <c r="H191" i="1"/>
  <c r="G15" i="2"/>
  <c r="H329" i="1"/>
  <c r="H433" i="2"/>
  <c r="G36" i="2"/>
  <c r="G31" i="1"/>
  <c r="H261" i="1"/>
  <c r="H490" i="1"/>
  <c r="H507" i="1"/>
  <c r="G27" i="2"/>
  <c r="G32" i="2"/>
  <c r="G33" i="2"/>
  <c r="J212" i="2"/>
  <c r="D248" i="2" s="1"/>
  <c r="H342" i="1"/>
  <c r="H252" i="1"/>
  <c r="H190" i="1"/>
  <c r="H184" i="1"/>
  <c r="J254" i="2"/>
  <c r="J188" i="2"/>
  <c r="J103" i="2"/>
  <c r="G26" i="2"/>
  <c r="G18" i="2"/>
  <c r="H253" i="1"/>
  <c r="H180" i="1"/>
  <c r="J466" i="2"/>
  <c r="D502" i="2" s="1"/>
  <c r="E502" i="2" s="1"/>
  <c r="J502" i="2" s="1"/>
  <c r="J54" i="2"/>
  <c r="J460" i="2"/>
  <c r="D496" i="2" s="1"/>
  <c r="E496" i="2" s="1"/>
  <c r="J496" i="2" s="1"/>
  <c r="J57" i="2"/>
  <c r="D93" i="2" s="1"/>
  <c r="E93" i="2" s="1"/>
  <c r="G22" i="2"/>
  <c r="F512" i="2"/>
  <c r="G485" i="2"/>
  <c r="G23" i="2"/>
  <c r="J149" i="2"/>
  <c r="D185" i="2" s="1"/>
  <c r="E185" i="2" s="1"/>
  <c r="J185" i="2" s="1"/>
  <c r="G14" i="2"/>
  <c r="G35" i="2"/>
  <c r="J456" i="2"/>
  <c r="D492" i="2" s="1"/>
  <c r="E492" i="2" s="1"/>
  <c r="J492" i="2" s="1"/>
  <c r="G12" i="2"/>
  <c r="J69" i="2"/>
  <c r="D105" i="2" s="1"/>
  <c r="E105" i="2" s="1"/>
  <c r="G30" i="2"/>
  <c r="G31" i="2"/>
  <c r="J158" i="2"/>
  <c r="D194" i="2" s="1"/>
  <c r="E194" i="2" s="1"/>
  <c r="J194" i="2" s="1"/>
  <c r="J63" i="2"/>
  <c r="D99" i="2" s="1"/>
  <c r="E99" i="2" s="1"/>
  <c r="G21" i="1"/>
  <c r="J61" i="2"/>
  <c r="D97" i="2" s="1"/>
  <c r="E97" i="2" s="1"/>
  <c r="F415" i="2"/>
  <c r="G415" i="2" s="1"/>
  <c r="G20" i="2"/>
  <c r="D279" i="2"/>
  <c r="J232" i="2"/>
  <c r="D268" i="2" s="1"/>
  <c r="E268" i="2" s="1"/>
  <c r="J268" i="2" s="1"/>
  <c r="J215" i="2"/>
  <c r="D251" i="2" s="1"/>
  <c r="E251" i="2" s="1"/>
  <c r="J251" i="2" s="1"/>
  <c r="J224" i="2"/>
  <c r="D260" i="2" s="1"/>
  <c r="E260" i="2" s="1"/>
  <c r="J260" i="2" s="1"/>
  <c r="J228" i="2"/>
  <c r="D264" i="2" s="1"/>
  <c r="E264" i="2" s="1"/>
  <c r="J264" i="2" s="1"/>
  <c r="J223" i="2"/>
  <c r="D259" i="2" s="1"/>
  <c r="E259" i="2" s="1"/>
  <c r="J259" i="2" s="1"/>
  <c r="J220" i="2"/>
  <c r="D256" i="2" s="1"/>
  <c r="E256" i="2" s="1"/>
  <c r="J256" i="2" s="1"/>
  <c r="J221" i="2"/>
  <c r="D257" i="2" s="1"/>
  <c r="E257" i="2" s="1"/>
  <c r="J257" i="2" s="1"/>
  <c r="J238" i="2"/>
  <c r="D274" i="2" s="1"/>
  <c r="E274" i="2" s="1"/>
  <c r="J274" i="2" s="1"/>
  <c r="J233" i="2"/>
  <c r="D269" i="2" s="1"/>
  <c r="E269" i="2" s="1"/>
  <c r="J269" i="2" s="1"/>
  <c r="J234" i="2"/>
  <c r="D270" i="2" s="1"/>
  <c r="E270" i="2" s="1"/>
  <c r="J270" i="2" s="1"/>
  <c r="J213" i="2"/>
  <c r="D249" i="2" s="1"/>
  <c r="E249" i="2" s="1"/>
  <c r="J249" i="2" s="1"/>
  <c r="J237" i="2"/>
  <c r="D273" i="2" s="1"/>
  <c r="E273" i="2" s="1"/>
  <c r="J273" i="2" s="1"/>
  <c r="J219" i="2"/>
  <c r="D255" i="2" s="1"/>
  <c r="E255" i="2" s="1"/>
  <c r="J255" i="2" s="1"/>
  <c r="J231" i="2"/>
  <c r="D267" i="2" s="1"/>
  <c r="E267" i="2" s="1"/>
  <c r="J267" i="2" s="1"/>
  <c r="J216" i="2"/>
  <c r="D252" i="2" s="1"/>
  <c r="E252" i="2" s="1"/>
  <c r="J252" i="2" s="1"/>
  <c r="J217" i="2"/>
  <c r="D253" i="2" s="1"/>
  <c r="E253" i="2" s="1"/>
  <c r="J253" i="2" s="1"/>
  <c r="J225" i="2"/>
  <c r="D261" i="2" s="1"/>
  <c r="E261" i="2" s="1"/>
  <c r="J261" i="2" s="1"/>
  <c r="F416" i="2"/>
  <c r="G416" i="2" s="1"/>
  <c r="G21" i="2"/>
  <c r="J463" i="2"/>
  <c r="D499" i="2" s="1"/>
  <c r="E499" i="2" s="1"/>
  <c r="J499" i="2" s="1"/>
  <c r="G25" i="2"/>
  <c r="H341" i="1"/>
  <c r="H267" i="1"/>
  <c r="H272" i="1"/>
  <c r="H266" i="1"/>
  <c r="E517" i="1"/>
  <c r="E520" i="1" s="1"/>
  <c r="H520" i="1" s="1"/>
  <c r="H275" i="2"/>
  <c r="I248" i="2"/>
  <c r="F248" i="2"/>
  <c r="H354" i="2"/>
  <c r="F327" i="2"/>
  <c r="H182" i="1"/>
  <c r="H196" i="2"/>
  <c r="F169" i="2"/>
  <c r="G29" i="1"/>
  <c r="J58" i="2"/>
  <c r="D94" i="2" s="1"/>
  <c r="E94" i="2" s="1"/>
  <c r="J60" i="2"/>
  <c r="D96" i="2" s="1"/>
  <c r="E96" i="2" s="1"/>
  <c r="G28" i="2"/>
  <c r="G29" i="2"/>
  <c r="D200" i="2"/>
  <c r="J137" i="2"/>
  <c r="D173" i="2" s="1"/>
  <c r="E173" i="2" s="1"/>
  <c r="J173" i="2" s="1"/>
  <c r="J147" i="2"/>
  <c r="D183" i="2" s="1"/>
  <c r="E183" i="2" s="1"/>
  <c r="J183" i="2" s="1"/>
  <c r="J143" i="2"/>
  <c r="D179" i="2" s="1"/>
  <c r="E179" i="2" s="1"/>
  <c r="J179" i="2" s="1"/>
  <c r="J156" i="2"/>
  <c r="D192" i="2" s="1"/>
  <c r="E192" i="2" s="1"/>
  <c r="J192" i="2" s="1"/>
  <c r="J135" i="2"/>
  <c r="D171" i="2" s="1"/>
  <c r="E171" i="2" s="1"/>
  <c r="J171" i="2" s="1"/>
  <c r="J134" i="2"/>
  <c r="D170" i="2" s="1"/>
  <c r="E170" i="2" s="1"/>
  <c r="J170" i="2" s="1"/>
  <c r="J155" i="2"/>
  <c r="D191" i="2" s="1"/>
  <c r="E191" i="2" s="1"/>
  <c r="J191" i="2" s="1"/>
  <c r="J145" i="2"/>
  <c r="D181" i="2" s="1"/>
  <c r="E181" i="2" s="1"/>
  <c r="J181" i="2" s="1"/>
  <c r="J136" i="2"/>
  <c r="D172" i="2" s="1"/>
  <c r="E172" i="2" s="1"/>
  <c r="J172" i="2" s="1"/>
  <c r="J139" i="2"/>
  <c r="D175" i="2" s="1"/>
  <c r="E175" i="2" s="1"/>
  <c r="J175" i="2" s="1"/>
  <c r="J140" i="2"/>
  <c r="D176" i="2" s="1"/>
  <c r="E176" i="2" s="1"/>
  <c r="J176" i="2" s="1"/>
  <c r="J159" i="2"/>
  <c r="D195" i="2" s="1"/>
  <c r="E195" i="2" s="1"/>
  <c r="J195" i="2" s="1"/>
  <c r="J153" i="2"/>
  <c r="D189" i="2" s="1"/>
  <c r="E189" i="2" s="1"/>
  <c r="J189" i="2" s="1"/>
  <c r="J142" i="2"/>
  <c r="D178" i="2" s="1"/>
  <c r="E178" i="2" s="1"/>
  <c r="J178" i="2" s="1"/>
  <c r="J141" i="2"/>
  <c r="D177" i="2" s="1"/>
  <c r="E177" i="2" s="1"/>
  <c r="J177" i="2" s="1"/>
  <c r="J157" i="2"/>
  <c r="D193" i="2" s="1"/>
  <c r="E193" i="2" s="1"/>
  <c r="J193" i="2" s="1"/>
  <c r="J154" i="2"/>
  <c r="D190" i="2" s="1"/>
  <c r="E190" i="2" s="1"/>
  <c r="J190" i="2" s="1"/>
  <c r="J64" i="2"/>
  <c r="D100" i="2" s="1"/>
  <c r="E100" i="2" s="1"/>
  <c r="J338" i="2"/>
  <c r="G19" i="2"/>
  <c r="F411" i="2"/>
  <c r="G411" i="2" s="1"/>
  <c r="G16" i="2"/>
  <c r="D516" i="2"/>
  <c r="J471" i="2"/>
  <c r="D507" i="2" s="1"/>
  <c r="E507" i="2" s="1"/>
  <c r="J507" i="2" s="1"/>
  <c r="J469" i="2"/>
  <c r="D505" i="2" s="1"/>
  <c r="E505" i="2" s="1"/>
  <c r="J505" i="2" s="1"/>
  <c r="J475" i="2"/>
  <c r="D511" i="2" s="1"/>
  <c r="E511" i="2" s="1"/>
  <c r="J511" i="2" s="1"/>
  <c r="J474" i="2"/>
  <c r="D510" i="2" s="1"/>
  <c r="E510" i="2" s="1"/>
  <c r="J510" i="2" s="1"/>
  <c r="J455" i="2"/>
  <c r="D491" i="2" s="1"/>
  <c r="E491" i="2" s="1"/>
  <c r="J491" i="2" s="1"/>
  <c r="J470" i="2"/>
  <c r="D506" i="2" s="1"/>
  <c r="E506" i="2" s="1"/>
  <c r="J506" i="2" s="1"/>
  <c r="J461" i="2"/>
  <c r="D497" i="2" s="1"/>
  <c r="E497" i="2" s="1"/>
  <c r="J497" i="2" s="1"/>
  <c r="J454" i="2"/>
  <c r="D490" i="2" s="1"/>
  <c r="E490" i="2" s="1"/>
  <c r="J490" i="2" s="1"/>
  <c r="J451" i="2"/>
  <c r="D487" i="2" s="1"/>
  <c r="E487" i="2" s="1"/>
  <c r="J487" i="2" s="1"/>
  <c r="J459" i="2"/>
  <c r="D495" i="2" s="1"/>
  <c r="E495" i="2" s="1"/>
  <c r="J495" i="2" s="1"/>
  <c r="J467" i="2"/>
  <c r="D503" i="2" s="1"/>
  <c r="E503" i="2" s="1"/>
  <c r="J503" i="2" s="1"/>
  <c r="J449" i="2"/>
  <c r="J458" i="2"/>
  <c r="D494" i="2" s="1"/>
  <c r="E494" i="2" s="1"/>
  <c r="J494" i="2" s="1"/>
  <c r="J450" i="2"/>
  <c r="D486" i="2" s="1"/>
  <c r="E486" i="2" s="1"/>
  <c r="J486" i="2" s="1"/>
  <c r="J453" i="2"/>
  <c r="D489" i="2" s="1"/>
  <c r="E489" i="2" s="1"/>
  <c r="J489" i="2" s="1"/>
  <c r="J452" i="2"/>
  <c r="D488" i="2" s="1"/>
  <c r="E488" i="2" s="1"/>
  <c r="J488" i="2" s="1"/>
  <c r="J462" i="2"/>
  <c r="D498" i="2" s="1"/>
  <c r="E498" i="2" s="1"/>
  <c r="J498" i="2" s="1"/>
  <c r="J473" i="2"/>
  <c r="D509" i="2" s="1"/>
  <c r="E509" i="2" s="1"/>
  <c r="J509" i="2" s="1"/>
  <c r="J472" i="2"/>
  <c r="D508" i="2" s="1"/>
  <c r="E508" i="2" s="1"/>
  <c r="J508" i="2" s="1"/>
  <c r="J464" i="2"/>
  <c r="D500" i="2" s="1"/>
  <c r="E500" i="2" s="1"/>
  <c r="J500" i="2" s="1"/>
  <c r="J465" i="2"/>
  <c r="D501" i="2" s="1"/>
  <c r="E501" i="2" s="1"/>
  <c r="J501" i="2" s="1"/>
  <c r="G24" i="1"/>
  <c r="D121" i="2"/>
  <c r="J70" i="2"/>
  <c r="D106" i="2" s="1"/>
  <c r="E106" i="2" s="1"/>
  <c r="J74" i="2"/>
  <c r="D110" i="2" s="1"/>
  <c r="E110" i="2" s="1"/>
  <c r="J68" i="2"/>
  <c r="D104" i="2" s="1"/>
  <c r="E104" i="2" s="1"/>
  <c r="J73" i="2"/>
  <c r="D109" i="2" s="1"/>
  <c r="E109" i="2" s="1"/>
  <c r="J56" i="2"/>
  <c r="D92" i="2" s="1"/>
  <c r="E92" i="2" s="1"/>
  <c r="J62" i="2"/>
  <c r="D98" i="2" s="1"/>
  <c r="E98" i="2" s="1"/>
  <c r="J80" i="2"/>
  <c r="D116" i="2" s="1"/>
  <c r="E116" i="2" s="1"/>
  <c r="J71" i="2"/>
  <c r="D107" i="2" s="1"/>
  <c r="E107" i="2" s="1"/>
  <c r="J59" i="2"/>
  <c r="D95" i="2" s="1"/>
  <c r="E95" i="2" s="1"/>
  <c r="J79" i="2"/>
  <c r="D115" i="2" s="1"/>
  <c r="E115" i="2" s="1"/>
  <c r="J72" i="2"/>
  <c r="D108" i="2" s="1"/>
  <c r="E108" i="2" s="1"/>
  <c r="J78" i="2"/>
  <c r="D114" i="2" s="1"/>
  <c r="E114" i="2" s="1"/>
  <c r="J77" i="2"/>
  <c r="D113" i="2" s="1"/>
  <c r="E113" i="2" s="1"/>
  <c r="J75" i="2"/>
  <c r="D111" i="2" s="1"/>
  <c r="E111" i="2" s="1"/>
  <c r="J76" i="2"/>
  <c r="D112" i="2" s="1"/>
  <c r="E112" i="2" s="1"/>
  <c r="G406" i="2"/>
  <c r="G17" i="2"/>
  <c r="J468" i="2"/>
  <c r="D504" i="2" s="1"/>
  <c r="E504" i="2" s="1"/>
  <c r="J504" i="2" s="1"/>
  <c r="G37" i="2"/>
  <c r="G13" i="2"/>
  <c r="G34" i="2"/>
  <c r="H249" i="1"/>
  <c r="H257" i="1"/>
  <c r="G30" i="1"/>
  <c r="D100" i="1"/>
  <c r="E100" i="1" s="1"/>
  <c r="D105" i="1"/>
  <c r="E105" i="1" s="1"/>
  <c r="E35" i="1"/>
  <c r="H114" i="1"/>
  <c r="H189" i="1"/>
  <c r="G16" i="1"/>
  <c r="E19" i="1"/>
  <c r="H98" i="1"/>
  <c r="G26" i="1"/>
  <c r="F275" i="1"/>
  <c r="G248" i="1"/>
  <c r="H262" i="1"/>
  <c r="J397" i="1"/>
  <c r="D406" i="1"/>
  <c r="D93" i="1"/>
  <c r="E93" i="1" s="1"/>
  <c r="D91" i="1"/>
  <c r="E91" i="1" s="1"/>
  <c r="G22" i="1"/>
  <c r="G36" i="1"/>
  <c r="H441" i="1"/>
  <c r="F441" i="1"/>
  <c r="D202" i="1"/>
  <c r="F202" i="1" s="1"/>
  <c r="E201" i="1"/>
  <c r="E204" i="1" s="1"/>
  <c r="G20" i="1"/>
  <c r="D248" i="1"/>
  <c r="J239" i="1"/>
  <c r="D281" i="1"/>
  <c r="F281" i="1" s="1"/>
  <c r="E280" i="1"/>
  <c r="E283" i="1" s="1"/>
  <c r="G25" i="1"/>
  <c r="D111" i="1"/>
  <c r="E111" i="1" s="1"/>
  <c r="D104" i="1"/>
  <c r="E104" i="1" s="1"/>
  <c r="G14" i="1"/>
  <c r="G37" i="1"/>
  <c r="H185" i="1"/>
  <c r="E15" i="1"/>
  <c r="H94" i="1"/>
  <c r="H179" i="1"/>
  <c r="G169" i="1"/>
  <c r="F196" i="1"/>
  <c r="D112" i="1"/>
  <c r="E112" i="1" s="1"/>
  <c r="J81" i="1"/>
  <c r="D90" i="1"/>
  <c r="D101" i="1"/>
  <c r="E101" i="1" s="1"/>
  <c r="D110" i="1"/>
  <c r="E110" i="1" s="1"/>
  <c r="G327" i="1"/>
  <c r="F354" i="1"/>
  <c r="G12" i="1"/>
  <c r="H187" i="1"/>
  <c r="E37" i="1"/>
  <c r="H116" i="1"/>
  <c r="J318" i="1"/>
  <c r="E359" i="1"/>
  <c r="E362" i="1" s="1"/>
  <c r="G23" i="1"/>
  <c r="D95" i="1"/>
  <c r="E95" i="1" s="1"/>
  <c r="E36" i="1"/>
  <c r="H115" i="1"/>
  <c r="D99" i="1"/>
  <c r="E99" i="1" s="1"/>
  <c r="D97" i="1"/>
  <c r="E97" i="1" s="1"/>
  <c r="D103" i="1"/>
  <c r="E103" i="1" s="1"/>
  <c r="G19" i="1"/>
  <c r="G15" i="1"/>
  <c r="D354" i="1"/>
  <c r="E327" i="1"/>
  <c r="G18" i="1"/>
  <c r="H328" i="1"/>
  <c r="D96" i="1"/>
  <c r="E96" i="1" s="1"/>
  <c r="D109" i="1"/>
  <c r="E109" i="1" s="1"/>
  <c r="D107" i="1"/>
  <c r="E107" i="1" s="1"/>
  <c r="H170" i="1"/>
  <c r="H186" i="1"/>
  <c r="G32" i="1"/>
  <c r="G35" i="1"/>
  <c r="D485" i="1"/>
  <c r="J476" i="1"/>
  <c r="H332" i="1"/>
  <c r="H256" i="1"/>
  <c r="D113" i="1"/>
  <c r="E113" i="1" s="1"/>
  <c r="D92" i="1"/>
  <c r="E92" i="1" s="1"/>
  <c r="D123" i="1"/>
  <c r="F123" i="1" s="1"/>
  <c r="E122" i="1"/>
  <c r="E125" i="1" s="1"/>
  <c r="E27" i="1"/>
  <c r="H106" i="1"/>
  <c r="H195" i="1"/>
  <c r="D169" i="1"/>
  <c r="J160" i="1"/>
  <c r="G13" i="1"/>
  <c r="E29" i="1"/>
  <c r="H108" i="1"/>
  <c r="E23" i="1"/>
  <c r="H102" i="1"/>
  <c r="E362" i="2" l="1"/>
  <c r="F362" i="2" s="1"/>
  <c r="E359" i="2" s="1"/>
  <c r="E441" i="2"/>
  <c r="J318" i="2"/>
  <c r="E23" i="2"/>
  <c r="J416" i="2"/>
  <c r="J397" i="2"/>
  <c r="F433" i="2"/>
  <c r="J411" i="2"/>
  <c r="H362" i="2"/>
  <c r="F520" i="1"/>
  <c r="I520" i="1" s="1"/>
  <c r="H517" i="1" s="1"/>
  <c r="J415" i="2"/>
  <c r="E28" i="2"/>
  <c r="J107" i="2"/>
  <c r="D123" i="2"/>
  <c r="E125" i="2"/>
  <c r="G169" i="2"/>
  <c r="F196" i="2"/>
  <c r="D281" i="2"/>
  <c r="E283" i="2"/>
  <c r="E20" i="2"/>
  <c r="J99" i="2"/>
  <c r="E26" i="2"/>
  <c r="J105" i="2"/>
  <c r="E14" i="2"/>
  <c r="J93" i="2"/>
  <c r="E17" i="2"/>
  <c r="J96" i="2"/>
  <c r="D196" i="2"/>
  <c r="E169" i="2"/>
  <c r="E32" i="2"/>
  <c r="J111" i="2"/>
  <c r="E19" i="2"/>
  <c r="J98" i="2"/>
  <c r="E21" i="2"/>
  <c r="J100" i="2"/>
  <c r="E327" i="2"/>
  <c r="D354" i="2"/>
  <c r="D90" i="2"/>
  <c r="J81" i="2"/>
  <c r="E37" i="2"/>
  <c r="J116" i="2"/>
  <c r="J160" i="2"/>
  <c r="E34" i="2"/>
  <c r="J113" i="2"/>
  <c r="E13" i="2"/>
  <c r="J92" i="2"/>
  <c r="D275" i="2"/>
  <c r="E248" i="2"/>
  <c r="E22" i="2"/>
  <c r="E35" i="2"/>
  <c r="J114" i="2"/>
  <c r="E30" i="2"/>
  <c r="J109" i="2"/>
  <c r="D202" i="2"/>
  <c r="E204" i="2"/>
  <c r="E15" i="2"/>
  <c r="J94" i="2"/>
  <c r="E18" i="2"/>
  <c r="J97" i="2"/>
  <c r="J239" i="2"/>
  <c r="E12" i="2"/>
  <c r="E24" i="2"/>
  <c r="E29" i="2"/>
  <c r="J108" i="2"/>
  <c r="E25" i="2"/>
  <c r="J104" i="2"/>
  <c r="D518" i="2"/>
  <c r="E520" i="2"/>
  <c r="F354" i="2"/>
  <c r="G327" i="2"/>
  <c r="D485" i="2"/>
  <c r="J476" i="2"/>
  <c r="G11" i="1"/>
  <c r="G38" i="1" s="1"/>
  <c r="E36" i="2"/>
  <c r="J115" i="2"/>
  <c r="E31" i="2"/>
  <c r="J110" i="2"/>
  <c r="E406" i="2"/>
  <c r="J406" i="2" s="1"/>
  <c r="D433" i="2"/>
  <c r="E33" i="2"/>
  <c r="J112" i="2"/>
  <c r="E16" i="2"/>
  <c r="J95" i="2"/>
  <c r="E27" i="2"/>
  <c r="J106" i="2"/>
  <c r="F275" i="2"/>
  <c r="G248" i="2"/>
  <c r="E24" i="1"/>
  <c r="H103" i="1"/>
  <c r="H36" i="1"/>
  <c r="H362" i="1"/>
  <c r="F362" i="1"/>
  <c r="D275" i="1"/>
  <c r="E248" i="1"/>
  <c r="H248" i="1" s="1"/>
  <c r="H27" i="1"/>
  <c r="H327" i="1"/>
  <c r="E18" i="1"/>
  <c r="H97" i="1"/>
  <c r="E31" i="1"/>
  <c r="H110" i="1"/>
  <c r="D117" i="1"/>
  <c r="E90" i="1"/>
  <c r="H15" i="1"/>
  <c r="E14" i="1"/>
  <c r="H93" i="1"/>
  <c r="E26" i="1"/>
  <c r="H105" i="1"/>
  <c r="H29" i="1"/>
  <c r="E46" i="1"/>
  <c r="H125" i="1"/>
  <c r="F125" i="1"/>
  <c r="E25" i="1"/>
  <c r="H104" i="1"/>
  <c r="F204" i="1"/>
  <c r="H204" i="1"/>
  <c r="D196" i="1"/>
  <c r="E169" i="1"/>
  <c r="H169" i="1" s="1"/>
  <c r="E20" i="1"/>
  <c r="H99" i="1"/>
  <c r="E22" i="1"/>
  <c r="H101" i="1"/>
  <c r="E28" i="1"/>
  <c r="H107" i="1"/>
  <c r="E16" i="1"/>
  <c r="H95" i="1"/>
  <c r="E33" i="1"/>
  <c r="H112" i="1"/>
  <c r="H283" i="1"/>
  <c r="F283" i="1"/>
  <c r="D433" i="1"/>
  <c r="E406" i="1"/>
  <c r="H406" i="1" s="1"/>
  <c r="H19" i="1"/>
  <c r="E21" i="1"/>
  <c r="H100" i="1"/>
  <c r="E13" i="1"/>
  <c r="H92" i="1"/>
  <c r="H37" i="1"/>
  <c r="E32" i="1"/>
  <c r="H111" i="1"/>
  <c r="E17" i="1"/>
  <c r="H96" i="1"/>
  <c r="H23" i="1"/>
  <c r="E34" i="1"/>
  <c r="H113" i="1"/>
  <c r="D512" i="1"/>
  <c r="E485" i="1"/>
  <c r="H485" i="1" s="1"/>
  <c r="E30" i="1"/>
  <c r="H109" i="1"/>
  <c r="I441" i="1"/>
  <c r="H438" i="1" s="1"/>
  <c r="E12" i="1"/>
  <c r="H91" i="1"/>
  <c r="H35" i="1"/>
  <c r="J169" i="2" l="1"/>
  <c r="J196" i="2" s="1"/>
  <c r="F361" i="2"/>
  <c r="F360" i="2" s="1"/>
  <c r="I362" i="2"/>
  <c r="I360" i="2" s="1"/>
  <c r="H23" i="2"/>
  <c r="F441" i="2"/>
  <c r="E438" i="2" s="1"/>
  <c r="H441" i="2"/>
  <c r="I439" i="1"/>
  <c r="F35" i="1"/>
  <c r="F23" i="1"/>
  <c r="F36" i="1"/>
  <c r="F22" i="1"/>
  <c r="F18" i="1"/>
  <c r="F20" i="1"/>
  <c r="F14" i="1"/>
  <c r="F25" i="1"/>
  <c r="F26" i="1"/>
  <c r="F15" i="1"/>
  <c r="F19" i="1"/>
  <c r="F13" i="1"/>
  <c r="F37" i="1"/>
  <c r="F12" i="1"/>
  <c r="F30" i="1"/>
  <c r="H204" i="2"/>
  <c r="F204" i="2"/>
  <c r="H33" i="2"/>
  <c r="H29" i="2"/>
  <c r="H12" i="2"/>
  <c r="H15" i="2"/>
  <c r="J248" i="2"/>
  <c r="H34" i="2"/>
  <c r="D117" i="2"/>
  <c r="E90" i="2"/>
  <c r="J327" i="2"/>
  <c r="H27" i="2"/>
  <c r="H19" i="2"/>
  <c r="E46" i="2"/>
  <c r="H125" i="2"/>
  <c r="F125" i="2"/>
  <c r="E122" i="2" s="1"/>
  <c r="J433" i="2"/>
  <c r="H31" i="2"/>
  <c r="H30" i="2"/>
  <c r="H16" i="2"/>
  <c r="E485" i="2"/>
  <c r="J485" i="2" s="1"/>
  <c r="D512" i="2"/>
  <c r="H18" i="2"/>
  <c r="H21" i="2"/>
  <c r="H32" i="2"/>
  <c r="H283" i="2"/>
  <c r="F283" i="2"/>
  <c r="E280" i="2" s="1"/>
  <c r="H520" i="2"/>
  <c r="F520" i="2"/>
  <c r="H36" i="2"/>
  <c r="H35" i="2"/>
  <c r="H37" i="2"/>
  <c r="H14" i="2"/>
  <c r="H28" i="2"/>
  <c r="H20" i="2"/>
  <c r="F16" i="1"/>
  <c r="H25" i="2"/>
  <c r="H24" i="2"/>
  <c r="H22" i="2"/>
  <c r="H13" i="2"/>
  <c r="H17" i="2"/>
  <c r="H26" i="2"/>
  <c r="H17" i="1"/>
  <c r="H32" i="1"/>
  <c r="H13" i="1"/>
  <c r="H21" i="1"/>
  <c r="H31" i="1"/>
  <c r="H33" i="1"/>
  <c r="H512" i="1"/>
  <c r="H28" i="1"/>
  <c r="H22" i="1"/>
  <c r="H196" i="1"/>
  <c r="H354" i="1"/>
  <c r="I327" i="1" s="1"/>
  <c r="I518" i="1"/>
  <c r="H20" i="1"/>
  <c r="I440" i="1"/>
  <c r="I362" i="1"/>
  <c r="I361" i="1" s="1"/>
  <c r="H433" i="1"/>
  <c r="K406" i="2" s="1"/>
  <c r="H25" i="1"/>
  <c r="H30" i="1"/>
  <c r="I204" i="1"/>
  <c r="I203" i="1" s="1"/>
  <c r="I519" i="1"/>
  <c r="H26" i="1"/>
  <c r="H14" i="1"/>
  <c r="E11" i="1"/>
  <c r="H90" i="1"/>
  <c r="F27" i="1"/>
  <c r="F24" i="1"/>
  <c r="F29" i="1"/>
  <c r="F28" i="1"/>
  <c r="F33" i="1"/>
  <c r="F21" i="1"/>
  <c r="F31" i="1"/>
  <c r="F17" i="1"/>
  <c r="F34" i="1"/>
  <c r="H46" i="1"/>
  <c r="H24" i="1"/>
  <c r="H12" i="1"/>
  <c r="H34" i="1"/>
  <c r="I283" i="1"/>
  <c r="H280" i="1" s="1"/>
  <c r="H16" i="1"/>
  <c r="F46" i="1"/>
  <c r="E43" i="1" s="1"/>
  <c r="I125" i="1"/>
  <c r="H122" i="1" s="1"/>
  <c r="H18" i="1"/>
  <c r="H275" i="1"/>
  <c r="I248" i="1" s="1"/>
  <c r="F32" i="1"/>
  <c r="F11" i="1"/>
  <c r="I361" i="2" l="1"/>
  <c r="K180" i="2"/>
  <c r="K183" i="2"/>
  <c r="K189" i="2"/>
  <c r="K184" i="2"/>
  <c r="K192" i="2"/>
  <c r="K177" i="2"/>
  <c r="K182" i="2"/>
  <c r="K178" i="2"/>
  <c r="K188" i="2"/>
  <c r="K172" i="2"/>
  <c r="K193" i="2"/>
  <c r="K194" i="2"/>
  <c r="K176" i="2"/>
  <c r="K186" i="2"/>
  <c r="K175" i="2"/>
  <c r="K187" i="2"/>
  <c r="K171" i="2"/>
  <c r="K195" i="2"/>
  <c r="K185" i="2"/>
  <c r="K191" i="2"/>
  <c r="K170" i="2"/>
  <c r="K190" i="2"/>
  <c r="K173" i="2"/>
  <c r="K181" i="2"/>
  <c r="K174" i="2"/>
  <c r="K179" i="2"/>
  <c r="K169" i="2"/>
  <c r="H359" i="2"/>
  <c r="F440" i="2"/>
  <c r="F439" i="2" s="1"/>
  <c r="I441" i="2"/>
  <c r="H359" i="1"/>
  <c r="J512" i="2"/>
  <c r="K485" i="2" s="1"/>
  <c r="H46" i="2"/>
  <c r="F282" i="2"/>
  <c r="F281" i="2" s="1"/>
  <c r="I283" i="2"/>
  <c r="I282" i="2" s="1"/>
  <c r="J275" i="2"/>
  <c r="I123" i="1"/>
  <c r="I124" i="1"/>
  <c r="J354" i="2"/>
  <c r="I169" i="1"/>
  <c r="F46" i="2"/>
  <c r="I125" i="2"/>
  <c r="I123" i="2" s="1"/>
  <c r="F124" i="2"/>
  <c r="F123" i="2" s="1"/>
  <c r="F203" i="2"/>
  <c r="I204" i="2"/>
  <c r="I202" i="2" s="1"/>
  <c r="I406" i="1"/>
  <c r="K408" i="2"/>
  <c r="K424" i="2"/>
  <c r="K426" i="2"/>
  <c r="K420" i="2"/>
  <c r="K430" i="2"/>
  <c r="K414" i="2"/>
  <c r="K409" i="2"/>
  <c r="K413" i="2"/>
  <c r="K428" i="2"/>
  <c r="K422" i="2"/>
  <c r="K432" i="2"/>
  <c r="K417" i="2"/>
  <c r="K429" i="2"/>
  <c r="K410" i="2"/>
  <c r="K425" i="2"/>
  <c r="K418" i="2"/>
  <c r="K431" i="2"/>
  <c r="K421" i="2"/>
  <c r="K423" i="2"/>
  <c r="K412" i="2"/>
  <c r="K427" i="2"/>
  <c r="K419" i="2"/>
  <c r="K407" i="2"/>
  <c r="K411" i="2"/>
  <c r="K415" i="2"/>
  <c r="K416" i="2"/>
  <c r="I520" i="2"/>
  <c r="I518" i="2" s="1"/>
  <c r="F519" i="2"/>
  <c r="E517" i="2"/>
  <c r="E201" i="2"/>
  <c r="H11" i="1"/>
  <c r="E38" i="1"/>
  <c r="D11" i="1" s="1"/>
  <c r="I360" i="1"/>
  <c r="H201" i="1"/>
  <c r="I485" i="1"/>
  <c r="F38" i="1"/>
  <c r="I281" i="1"/>
  <c r="I190" i="1"/>
  <c r="I175" i="1"/>
  <c r="I176" i="1"/>
  <c r="I174" i="1"/>
  <c r="I191" i="1"/>
  <c r="I182" i="1"/>
  <c r="I172" i="1"/>
  <c r="I184" i="1"/>
  <c r="I171" i="1"/>
  <c r="I180" i="1"/>
  <c r="I193" i="1"/>
  <c r="I188" i="1"/>
  <c r="I192" i="1"/>
  <c r="I181" i="1"/>
  <c r="I177" i="1"/>
  <c r="I183" i="1"/>
  <c r="I194" i="1"/>
  <c r="I173" i="1"/>
  <c r="I178" i="1"/>
  <c r="I187" i="1"/>
  <c r="I170" i="1"/>
  <c r="I189" i="1"/>
  <c r="I186" i="1"/>
  <c r="I195" i="1"/>
  <c r="I179" i="1"/>
  <c r="I185" i="1"/>
  <c r="I343" i="1"/>
  <c r="I346" i="1"/>
  <c r="I345" i="1"/>
  <c r="I350" i="1"/>
  <c r="I348" i="1"/>
  <c r="I352" i="1"/>
  <c r="I349" i="1"/>
  <c r="I333" i="1"/>
  <c r="I329" i="1"/>
  <c r="I335" i="1"/>
  <c r="I338" i="1"/>
  <c r="I331" i="1"/>
  <c r="I336" i="1"/>
  <c r="I353" i="1"/>
  <c r="I351" i="1"/>
  <c r="I334" i="1"/>
  <c r="I342" i="1"/>
  <c r="I344" i="1"/>
  <c r="I341" i="1"/>
  <c r="I330" i="1"/>
  <c r="I340" i="1"/>
  <c r="I347" i="1"/>
  <c r="I337" i="1"/>
  <c r="I339" i="1"/>
  <c r="I332" i="1"/>
  <c r="I328" i="1"/>
  <c r="I282" i="1"/>
  <c r="F44" i="1"/>
  <c r="I46" i="1"/>
  <c r="H43" i="1" s="1"/>
  <c r="I415" i="1"/>
  <c r="I412" i="1"/>
  <c r="I429" i="1"/>
  <c r="I428" i="1"/>
  <c r="I410" i="1"/>
  <c r="I430" i="1"/>
  <c r="I425" i="1"/>
  <c r="I409" i="1"/>
  <c r="I427" i="1"/>
  <c r="I426" i="1"/>
  <c r="I419" i="1"/>
  <c r="I431" i="1"/>
  <c r="I421" i="1"/>
  <c r="I407" i="1"/>
  <c r="I420" i="1"/>
  <c r="I424" i="1"/>
  <c r="I422" i="1"/>
  <c r="I417" i="1"/>
  <c r="I416" i="1"/>
  <c r="I408" i="1"/>
  <c r="I418" i="1"/>
  <c r="I411" i="1"/>
  <c r="I423" i="1"/>
  <c r="I414" i="1"/>
  <c r="I413" i="1"/>
  <c r="I432" i="1"/>
  <c r="I487" i="1"/>
  <c r="I494" i="1"/>
  <c r="I501" i="1"/>
  <c r="I508" i="1"/>
  <c r="I511" i="1"/>
  <c r="I491" i="1"/>
  <c r="I507" i="1"/>
  <c r="I488" i="1"/>
  <c r="I496" i="1"/>
  <c r="I503" i="1"/>
  <c r="I493" i="1"/>
  <c r="I505" i="1"/>
  <c r="I486" i="1"/>
  <c r="I498" i="1"/>
  <c r="I497" i="1"/>
  <c r="I504" i="1"/>
  <c r="I500" i="1"/>
  <c r="I495" i="1"/>
  <c r="I509" i="1"/>
  <c r="I492" i="1"/>
  <c r="I506" i="1"/>
  <c r="I499" i="1"/>
  <c r="I510" i="1"/>
  <c r="I502" i="1"/>
  <c r="I489" i="1"/>
  <c r="I490" i="1"/>
  <c r="I270" i="1"/>
  <c r="I255" i="1"/>
  <c r="I250" i="1"/>
  <c r="I263" i="1"/>
  <c r="I274" i="1"/>
  <c r="I271" i="1"/>
  <c r="I254" i="1"/>
  <c r="I258" i="1"/>
  <c r="I268" i="1"/>
  <c r="I259" i="1"/>
  <c r="I260" i="1"/>
  <c r="I261" i="1"/>
  <c r="I251" i="1"/>
  <c r="I252" i="1"/>
  <c r="I269" i="1"/>
  <c r="I265" i="1"/>
  <c r="I266" i="1"/>
  <c r="I267" i="1"/>
  <c r="I264" i="1"/>
  <c r="I272" i="1"/>
  <c r="I253" i="1"/>
  <c r="I273" i="1"/>
  <c r="I256" i="1"/>
  <c r="I257" i="1"/>
  <c r="I249" i="1"/>
  <c r="I262" i="1"/>
  <c r="H117" i="1"/>
  <c r="I90" i="1" s="1"/>
  <c r="I202" i="1"/>
  <c r="K342" i="2" l="1"/>
  <c r="K338" i="2"/>
  <c r="K344" i="2"/>
  <c r="K340" i="2"/>
  <c r="K348" i="2"/>
  <c r="K328" i="2"/>
  <c r="K337" i="2"/>
  <c r="K333" i="2"/>
  <c r="K336" i="2"/>
  <c r="K346" i="2"/>
  <c r="K350" i="2"/>
  <c r="K351" i="2"/>
  <c r="K347" i="2"/>
  <c r="K330" i="2"/>
  <c r="K334" i="2"/>
  <c r="K341" i="2"/>
  <c r="K349" i="2"/>
  <c r="K332" i="2"/>
  <c r="K331" i="2"/>
  <c r="K353" i="2"/>
  <c r="K345" i="2"/>
  <c r="K335" i="2"/>
  <c r="K329" i="2"/>
  <c r="K339" i="2"/>
  <c r="K343" i="2"/>
  <c r="K352" i="2"/>
  <c r="K327" i="2"/>
  <c r="K493" i="2"/>
  <c r="K494" i="2"/>
  <c r="K504" i="2"/>
  <c r="K497" i="2"/>
  <c r="K509" i="2"/>
  <c r="K505" i="2"/>
  <c r="K492" i="2"/>
  <c r="K510" i="2"/>
  <c r="K487" i="2"/>
  <c r="K508" i="2"/>
  <c r="K511" i="2"/>
  <c r="K486" i="2"/>
  <c r="K498" i="2"/>
  <c r="K502" i="2"/>
  <c r="K507" i="2"/>
  <c r="K489" i="2"/>
  <c r="K496" i="2"/>
  <c r="K495" i="2"/>
  <c r="K499" i="2"/>
  <c r="K491" i="2"/>
  <c r="K488" i="2"/>
  <c r="K501" i="2"/>
  <c r="K503" i="2"/>
  <c r="K506" i="2"/>
  <c r="K490" i="2"/>
  <c r="K500" i="2"/>
  <c r="K267" i="2"/>
  <c r="K250" i="2"/>
  <c r="K253" i="2"/>
  <c r="K258" i="2"/>
  <c r="K256" i="2"/>
  <c r="K249" i="2"/>
  <c r="K274" i="2"/>
  <c r="K271" i="2"/>
  <c r="K272" i="2"/>
  <c r="K260" i="2"/>
  <c r="K254" i="2"/>
  <c r="K265" i="2"/>
  <c r="K270" i="2"/>
  <c r="K263" i="2"/>
  <c r="K262" i="2"/>
  <c r="K251" i="2"/>
  <c r="K255" i="2"/>
  <c r="K273" i="2"/>
  <c r="K261" i="2"/>
  <c r="K266" i="2"/>
  <c r="K264" i="2"/>
  <c r="K269" i="2"/>
  <c r="K252" i="2"/>
  <c r="K259" i="2"/>
  <c r="K268" i="2"/>
  <c r="K257" i="2"/>
  <c r="K248" i="2"/>
  <c r="H438" i="2"/>
  <c r="I439" i="2"/>
  <c r="I440" i="2"/>
  <c r="H280" i="2"/>
  <c r="I203" i="2"/>
  <c r="F202" i="2"/>
  <c r="I124" i="2"/>
  <c r="K196" i="2"/>
  <c r="H517" i="2"/>
  <c r="F44" i="2"/>
  <c r="I275" i="1"/>
  <c r="I354" i="1"/>
  <c r="K433" i="2"/>
  <c r="I519" i="2"/>
  <c r="I433" i="1"/>
  <c r="I196" i="1"/>
  <c r="H201" i="2"/>
  <c r="H122" i="2"/>
  <c r="I281" i="2"/>
  <c r="F518" i="2"/>
  <c r="I46" i="2"/>
  <c r="H43" i="2" s="1"/>
  <c r="E43" i="2"/>
  <c r="I44" i="1"/>
  <c r="I45" i="1"/>
  <c r="I512" i="1"/>
  <c r="D36" i="1"/>
  <c r="D35" i="1"/>
  <c r="D19" i="1"/>
  <c r="D37" i="1"/>
  <c r="D27" i="1"/>
  <c r="D15" i="1"/>
  <c r="D29" i="1"/>
  <c r="D23" i="1"/>
  <c r="D21" i="1"/>
  <c r="D31" i="1"/>
  <c r="D33" i="1"/>
  <c r="D22" i="1"/>
  <c r="D30" i="1"/>
  <c r="D12" i="1"/>
  <c r="D32" i="1"/>
  <c r="D13" i="1"/>
  <c r="D20" i="1"/>
  <c r="D26" i="1"/>
  <c r="D25" i="1"/>
  <c r="D34" i="1"/>
  <c r="D28" i="1"/>
  <c r="D14" i="1"/>
  <c r="D16" i="1"/>
  <c r="D18" i="1"/>
  <c r="D17" i="1"/>
  <c r="D24" i="1"/>
  <c r="I94" i="1"/>
  <c r="I116" i="1"/>
  <c r="I115" i="1"/>
  <c r="I108" i="1"/>
  <c r="I106" i="1"/>
  <c r="I114" i="1"/>
  <c r="I102" i="1"/>
  <c r="I98" i="1"/>
  <c r="I113" i="1"/>
  <c r="I92" i="1"/>
  <c r="I104" i="1"/>
  <c r="I110" i="1"/>
  <c r="I107" i="1"/>
  <c r="I97" i="1"/>
  <c r="I100" i="1"/>
  <c r="I101" i="1"/>
  <c r="I99" i="1"/>
  <c r="I109" i="1"/>
  <c r="I91" i="1"/>
  <c r="I96" i="1"/>
  <c r="I105" i="1"/>
  <c r="I95" i="1"/>
  <c r="I103" i="1"/>
  <c r="I93" i="1"/>
  <c r="I112" i="1"/>
  <c r="I111" i="1"/>
  <c r="H38" i="1"/>
  <c r="I11" i="1" s="1"/>
  <c r="K354" i="2" l="1"/>
  <c r="K512" i="2"/>
  <c r="F45" i="2"/>
  <c r="K275" i="2"/>
  <c r="I117" i="1"/>
  <c r="I44" i="2"/>
  <c r="I45" i="2"/>
  <c r="D38" i="1"/>
  <c r="I15" i="1"/>
  <c r="I23" i="1"/>
  <c r="I19" i="1"/>
  <c r="I35" i="1"/>
  <c r="I37" i="1"/>
  <c r="I36" i="1"/>
  <c r="I27" i="1"/>
  <c r="I29" i="1"/>
  <c r="I28" i="1"/>
  <c r="I25" i="1"/>
  <c r="I14" i="1"/>
  <c r="I32" i="1"/>
  <c r="I33" i="1"/>
  <c r="I30" i="1"/>
  <c r="I31" i="1"/>
  <c r="I34" i="1"/>
  <c r="I26" i="1"/>
  <c r="I17" i="1"/>
  <c r="I16" i="1"/>
  <c r="I12" i="1"/>
  <c r="I24" i="1"/>
  <c r="I21" i="1"/>
  <c r="I13" i="1"/>
  <c r="I20" i="1"/>
  <c r="I22" i="1"/>
  <c r="I18" i="1"/>
  <c r="I38" i="1" l="1"/>
  <c r="H117" i="2" l="1"/>
  <c r="F90" i="2"/>
  <c r="F117" i="2" s="1"/>
  <c r="I90" i="2"/>
  <c r="G11" i="2" s="1"/>
  <c r="G38" i="2" l="1"/>
  <c r="F11" i="2" s="1"/>
  <c r="G90" i="2"/>
  <c r="F25" i="2" l="1"/>
  <c r="F36" i="2"/>
  <c r="F13" i="2"/>
  <c r="F22" i="2"/>
  <c r="F37" i="2"/>
  <c r="F23" i="2"/>
  <c r="F12" i="2"/>
  <c r="F15" i="2"/>
  <c r="F28" i="2"/>
  <c r="F19" i="2"/>
  <c r="F16" i="2"/>
  <c r="F34" i="2"/>
  <c r="F18" i="2"/>
  <c r="F26" i="2"/>
  <c r="F20" i="2"/>
  <c r="F21" i="2"/>
  <c r="F29" i="2"/>
  <c r="F33" i="2"/>
  <c r="F17" i="2"/>
  <c r="F31" i="2"/>
  <c r="F32" i="2"/>
  <c r="F30" i="2"/>
  <c r="F27" i="2"/>
  <c r="F35" i="2"/>
  <c r="F14" i="2"/>
  <c r="F24" i="2"/>
  <c r="J90" i="2"/>
  <c r="E11" i="2"/>
  <c r="F38" i="2" l="1"/>
  <c r="H11" i="2"/>
  <c r="E38" i="2"/>
  <c r="J117" i="2"/>
  <c r="K102" i="2" l="1"/>
  <c r="K101" i="2"/>
  <c r="K91" i="2"/>
  <c r="K103" i="2"/>
  <c r="K100" i="2"/>
  <c r="K113" i="2"/>
  <c r="K104" i="2"/>
  <c r="K111" i="2"/>
  <c r="K109" i="2"/>
  <c r="K99" i="2"/>
  <c r="K97" i="2"/>
  <c r="K108" i="2"/>
  <c r="K105" i="2"/>
  <c r="K114" i="2"/>
  <c r="K94" i="2"/>
  <c r="K93" i="2"/>
  <c r="K96" i="2"/>
  <c r="K95" i="2"/>
  <c r="K92" i="2"/>
  <c r="K112" i="2"/>
  <c r="K116" i="2"/>
  <c r="K107" i="2"/>
  <c r="K106" i="2"/>
  <c r="K115" i="2"/>
  <c r="K110" i="2"/>
  <c r="K98" i="2"/>
  <c r="K90" i="2"/>
  <c r="D33" i="2"/>
  <c r="D18" i="2"/>
  <c r="D27" i="2"/>
  <c r="D14" i="2"/>
  <c r="D24" i="2"/>
  <c r="D12" i="2"/>
  <c r="D19" i="2"/>
  <c r="D29" i="2"/>
  <c r="D17" i="2"/>
  <c r="D30" i="2"/>
  <c r="D32" i="2"/>
  <c r="D13" i="2"/>
  <c r="D20" i="2"/>
  <c r="D36" i="2"/>
  <c r="D26" i="2"/>
  <c r="D37" i="2"/>
  <c r="D16" i="2"/>
  <c r="D25" i="2"/>
  <c r="D15" i="2"/>
  <c r="D23" i="2"/>
  <c r="D21" i="2"/>
  <c r="D31" i="2"/>
  <c r="D28" i="2"/>
  <c r="D35" i="2"/>
  <c r="D22" i="2"/>
  <c r="D34" i="2"/>
  <c r="D11" i="2"/>
  <c r="H38" i="2"/>
  <c r="K117" i="2" l="1"/>
  <c r="D38" i="2"/>
  <c r="I23" i="2"/>
  <c r="I25" i="2"/>
  <c r="I19" i="2"/>
  <c r="I21" i="2"/>
  <c r="I29" i="2"/>
  <c r="I18" i="2"/>
  <c r="I24" i="2"/>
  <c r="I15" i="2"/>
  <c r="I14" i="2"/>
  <c r="I12" i="2"/>
  <c r="I16" i="2"/>
  <c r="I22" i="2"/>
  <c r="I30" i="2"/>
  <c r="I28" i="2"/>
  <c r="I32" i="2"/>
  <c r="I13" i="2"/>
  <c r="I27" i="2"/>
  <c r="I20" i="2"/>
  <c r="I33" i="2"/>
  <c r="I36" i="2"/>
  <c r="I17" i="2"/>
  <c r="I37" i="2"/>
  <c r="I34" i="2"/>
  <c r="I35" i="2"/>
  <c r="I26" i="2"/>
  <c r="I31" i="2"/>
  <c r="I11" i="2"/>
  <c r="I38" i="2" l="1"/>
</calcChain>
</file>

<file path=xl/sharedStrings.xml><?xml version="1.0" encoding="utf-8"?>
<sst xmlns="http://schemas.openxmlformats.org/spreadsheetml/2006/main" count="1653" uniqueCount="82">
  <si>
    <t>Clients</t>
  </si>
  <si>
    <t>Capacité demandée par client</t>
  </si>
  <si>
    <t>Capacité demandée totale</t>
  </si>
  <si>
    <t>Tarif</t>
  </si>
  <si>
    <t>Palier</t>
  </si>
  <si>
    <t>(#)</t>
  </si>
  <si>
    <t>%</t>
  </si>
  <si>
    <r>
      <t>D</t>
    </r>
    <r>
      <rPr>
        <vertAlign val="subscript"/>
        <sz val="11"/>
        <color theme="1"/>
        <rFont val="Calibri"/>
        <family val="2"/>
        <scheme val="minor"/>
      </rPr>
      <t>1</t>
    </r>
  </si>
  <si>
    <t>[0 - 365]</t>
  </si>
  <si>
    <t>[365 - 1 095]</t>
  </si>
  <si>
    <t>[1 095 - 3 650]</t>
  </si>
  <si>
    <t>[3 650 - 10 950]</t>
  </si>
  <si>
    <t>[10 950 - 36 500]</t>
  </si>
  <si>
    <t>[36 500 - 109 500]</t>
  </si>
  <si>
    <t>[109 500 - 365 000]</t>
  </si>
  <si>
    <t>[ 365 000 - 1 095 000]</t>
  </si>
  <si>
    <t>[1 095 000+]</t>
  </si>
  <si>
    <r>
      <t>D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-RT</t>
    </r>
  </si>
  <si>
    <t>D303</t>
  </si>
  <si>
    <t>D304</t>
  </si>
  <si>
    <t>D305</t>
  </si>
  <si>
    <t>D406</t>
  </si>
  <si>
    <t>D407</t>
  </si>
  <si>
    <t>D408</t>
  </si>
  <si>
    <t>D409</t>
  </si>
  <si>
    <t>D410</t>
  </si>
  <si>
    <t>D505</t>
  </si>
  <si>
    <t>D506</t>
  </si>
  <si>
    <t>D507</t>
  </si>
  <si>
    <t>D508</t>
  </si>
  <si>
    <t>D509</t>
  </si>
  <si>
    <t>D535</t>
  </si>
  <si>
    <t>D536</t>
  </si>
  <si>
    <t>D537</t>
  </si>
  <si>
    <t>D538</t>
  </si>
  <si>
    <t>Total</t>
  </si>
  <si>
    <t>Distribution</t>
  </si>
  <si>
    <t>Alimentation</t>
  </si>
  <si>
    <t>Distribution - 400 kPa</t>
  </si>
  <si>
    <t>Distribution - 700 kPa</t>
  </si>
  <si>
    <t>Capacité allouée</t>
  </si>
  <si>
    <t>Capacité demandée</t>
  </si>
  <si>
    <t>Accès</t>
  </si>
  <si>
    <t>Capacité</t>
  </si>
  <si>
    <t>Capacité allouée 400 kPa</t>
  </si>
  <si>
    <t>Capacité minimale 400 kPa</t>
  </si>
  <si>
    <t>Capacité résiduelle 400 kPa</t>
  </si>
  <si>
    <t>Région de Montréal</t>
  </si>
  <si>
    <t>Région de l'Abitibi</t>
  </si>
  <si>
    <t>Région de la Mauricie</t>
  </si>
  <si>
    <t>Région de l'Estrie</t>
  </si>
  <si>
    <t>Région de Québec</t>
  </si>
  <si>
    <t>Région du Saguenay</t>
  </si>
  <si>
    <t>Cumul des régions</t>
  </si>
  <si>
    <r>
      <t>(m</t>
    </r>
    <r>
      <rPr>
        <vertAlign val="superscript"/>
        <sz val="11"/>
        <color theme="0"/>
        <rFont val="Calibri"/>
        <family val="2"/>
        <scheme val="minor"/>
      </rPr>
      <t>3</t>
    </r>
    <r>
      <rPr>
        <sz val="11"/>
        <color theme="0"/>
        <rFont val="Calibri"/>
        <family val="2"/>
        <scheme val="minor"/>
      </rPr>
      <t>/jour)</t>
    </r>
  </si>
  <si>
    <t>Capacité assignée</t>
  </si>
  <si>
    <t>Solde de capacité</t>
  </si>
  <si>
    <t>Capacité requise</t>
  </si>
  <si>
    <t>Coût total (M$)</t>
  </si>
  <si>
    <t>MONTRÉAL</t>
  </si>
  <si>
    <t>CUMUL</t>
  </si>
  <si>
    <t>ABITIBI</t>
  </si>
  <si>
    <t>MAURICIE</t>
  </si>
  <si>
    <t>ESTRIE</t>
  </si>
  <si>
    <t>QUÉBEC</t>
  </si>
  <si>
    <t>SAGUENAY</t>
  </si>
  <si>
    <r>
      <t>N</t>
    </r>
    <r>
      <rPr>
        <vertAlign val="superscript"/>
        <sz val="8"/>
        <color theme="1"/>
        <rFont val="Calibri"/>
        <family val="2"/>
        <scheme val="minor"/>
      </rPr>
      <t>o</t>
    </r>
  </si>
  <si>
    <t>de ligne</t>
  </si>
  <si>
    <t>Coût alloué</t>
  </si>
  <si>
    <t>(M$)</t>
  </si>
  <si>
    <t>Ajustement Pression</t>
  </si>
  <si>
    <t>ANNEXE 4 : Calcul de l'allocation en fonction de la méthode retenue par la Régie</t>
  </si>
  <si>
    <r>
      <t>(m³</t>
    </r>
    <r>
      <rPr>
        <b/>
        <i/>
        <sz val="8"/>
        <color theme="1"/>
        <rFont val="Calibri"/>
        <family val="2"/>
        <scheme val="minor"/>
      </rPr>
      <t>/jour)</t>
    </r>
  </si>
  <si>
    <t>Régie de Montréal</t>
  </si>
  <si>
    <t>Ajustement 500 m³ min</t>
  </si>
  <si>
    <t xml:space="preserve">ANNEXE 4 : </t>
  </si>
  <si>
    <t>Allocation des coûts de distribution et d'alimentation selon 
la méthode retenue par la Régie</t>
  </si>
  <si>
    <t>Capacité demandée 
400 kPa</t>
  </si>
  <si>
    <t>Coût 
alloué</t>
  </si>
  <si>
    <t>Capacité allouée 
(min = 500 m³/jour)</t>
  </si>
  <si>
    <t>(m³/jour)</t>
  </si>
  <si>
    <t>Capacité allouée 
(min = 30 m³/jour)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</si>
</sst>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)\ _$_ ;_ * \(#,##0.00\)\ _$_ ;_ * &quot;-&quot;??_)\ _$_ ;_ @_ "/>
    <numFmt numFmtId="164" formatCode="0.0%"/>
    <numFmt numFmtId="165" formatCode="#,##0.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vertAlign val="superscript"/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vertAlign val="superscript"/>
      <sz val="8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1" tint="0.49998474074526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5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3" fontId="0" fillId="0" borderId="0" xfId="0" applyNumberFormat="1"/>
    <xf numFmtId="164" fontId="0" fillId="0" borderId="0" xfId="0" applyNumberFormat="1"/>
    <xf numFmtId="165" fontId="0" fillId="0" borderId="0" xfId="0" applyNumberFormat="1"/>
    <xf numFmtId="9" fontId="0" fillId="0" borderId="0" xfId="0" applyNumberFormat="1"/>
    <xf numFmtId="0" fontId="0" fillId="0" borderId="0" xfId="0" applyFill="1" applyBorder="1"/>
    <xf numFmtId="0" fontId="3" fillId="0" borderId="0" xfId="0" applyFont="1" applyAlignment="1">
      <alignment horizontal="left"/>
    </xf>
    <xf numFmtId="0" fontId="0" fillId="0" borderId="0" xfId="0" applyAlignment="1">
      <alignment horizontal="center"/>
    </xf>
    <xf numFmtId="0" fontId="7" fillId="0" borderId="0" xfId="0" applyFont="1" applyAlignment="1">
      <alignment horizontal="left"/>
    </xf>
    <xf numFmtId="0" fontId="8" fillId="0" borderId="0" xfId="0" applyFont="1"/>
    <xf numFmtId="0" fontId="1" fillId="0" borderId="0" xfId="0" applyFont="1"/>
    <xf numFmtId="0" fontId="9" fillId="0" borderId="0" xfId="0" applyFont="1" applyAlignment="1">
      <alignment horizontal="center"/>
    </xf>
    <xf numFmtId="0" fontId="5" fillId="2" borderId="1" xfId="0" applyFont="1" applyFill="1" applyBorder="1"/>
    <xf numFmtId="0" fontId="6" fillId="2" borderId="1" xfId="0" applyFont="1" applyFill="1" applyBorder="1"/>
    <xf numFmtId="0" fontId="5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3" fontId="0" fillId="0" borderId="1" xfId="0" applyNumberFormat="1" applyBorder="1"/>
    <xf numFmtId="0" fontId="0" fillId="0" borderId="1" xfId="0" applyBorder="1"/>
    <xf numFmtId="0" fontId="6" fillId="2" borderId="1" xfId="0" applyFont="1" applyFill="1" applyBorder="1" applyAlignment="1">
      <alignment wrapText="1"/>
    </xf>
    <xf numFmtId="164" fontId="0" fillId="0" borderId="1" xfId="0" applyNumberFormat="1" applyBorder="1"/>
    <xf numFmtId="9" fontId="0" fillId="0" borderId="1" xfId="0" applyNumberFormat="1" applyBorder="1"/>
    <xf numFmtId="165" fontId="0" fillId="0" borderId="1" xfId="0" applyNumberFormat="1" applyBorder="1"/>
    <xf numFmtId="164" fontId="0" fillId="0" borderId="0" xfId="2" applyNumberFormat="1" applyFont="1"/>
    <xf numFmtId="43" fontId="0" fillId="0" borderId="0" xfId="1" applyFont="1"/>
    <xf numFmtId="0" fontId="11" fillId="3" borderId="0" xfId="0" applyFont="1" applyFill="1" applyAlignment="1">
      <alignment horizontal="left"/>
    </xf>
    <xf numFmtId="0" fontId="6" fillId="3" borderId="0" xfId="0" applyFont="1" applyFill="1"/>
    <xf numFmtId="0" fontId="5" fillId="3" borderId="0" xfId="0" applyFont="1" applyFill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2" fontId="1" fillId="0" borderId="0" xfId="0" applyNumberFormat="1" applyFont="1" applyAlignment="1">
      <alignment horizontal="center" wrapText="1"/>
    </xf>
    <xf numFmtId="0" fontId="13" fillId="0" borderId="0" xfId="0" applyFont="1" applyAlignment="1">
      <alignment horizontal="center"/>
    </xf>
    <xf numFmtId="0" fontId="14" fillId="0" borderId="4" xfId="0" applyFont="1" applyBorder="1" applyAlignment="1">
      <alignment horizontal="center"/>
    </xf>
    <xf numFmtId="0" fontId="14" fillId="0" borderId="4" xfId="0" applyFont="1" applyBorder="1" applyAlignment="1">
      <alignment horizontal="center" wrapText="1"/>
    </xf>
    <xf numFmtId="2" fontId="14" fillId="0" borderId="4" xfId="0" applyNumberFormat="1" applyFont="1" applyBorder="1" applyAlignment="1">
      <alignment horizontal="center" wrapText="1"/>
    </xf>
    <xf numFmtId="0" fontId="11" fillId="0" borderId="0" xfId="0" applyFont="1" applyFill="1" applyAlignment="1">
      <alignment horizontal="left"/>
    </xf>
    <xf numFmtId="0" fontId="6" fillId="0" borderId="0" xfId="0" applyFont="1" applyFill="1"/>
    <xf numFmtId="0" fontId="5" fillId="0" borderId="0" xfId="0" applyFont="1" applyFill="1" applyAlignment="1">
      <alignment horizontal="left"/>
    </xf>
    <xf numFmtId="0" fontId="0" fillId="0" borderId="0" xfId="0" applyFill="1"/>
    <xf numFmtId="0" fontId="9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wrapText="1"/>
    </xf>
    <xf numFmtId="0" fontId="14" fillId="0" borderId="0" xfId="0" applyFont="1" applyAlignment="1">
      <alignment horizontal="center"/>
    </xf>
    <xf numFmtId="0" fontId="0" fillId="3" borderId="0" xfId="0" applyFill="1"/>
    <xf numFmtId="0" fontId="7" fillId="0" borderId="0" xfId="0" applyFont="1" applyAlignment="1">
      <alignment horizontal="left" vertical="top"/>
    </xf>
    <xf numFmtId="0" fontId="7" fillId="0" borderId="0" xfId="0" applyFont="1" applyAlignment="1">
      <alignment vertical="top"/>
    </xf>
    <xf numFmtId="0" fontId="14" fillId="0" borderId="4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7" fillId="0" borderId="0" xfId="0" applyFont="1" applyAlignment="1">
      <alignment horizontal="left" vertical="top" wrapText="1"/>
    </xf>
  </cellXfs>
  <cellStyles count="3">
    <cellStyle name="Milliers" xfId="1" builtinId="3"/>
    <cellStyle name="Normal" xfId="0" builtinId="0"/>
    <cellStyle name="Pourcentag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20"/>
  <sheetViews>
    <sheetView topLeftCell="A40" zoomScale="115" zoomScaleNormal="115" zoomScaleSheetLayoutView="100" workbookViewId="0"/>
  </sheetViews>
  <sheetFormatPr baseColWidth="10" defaultColWidth="9.140625" defaultRowHeight="15" x14ac:dyDescent="0.25"/>
  <cols>
    <col min="1" max="1" width="6.85546875" customWidth="1"/>
    <col min="3" max="3" width="25.5703125" customWidth="1"/>
    <col min="4" max="4" width="11" customWidth="1"/>
    <col min="5" max="5" width="10.42578125" customWidth="1"/>
    <col min="6" max="6" width="11.28515625" customWidth="1"/>
    <col min="7" max="7" width="12.7109375" bestFit="1" customWidth="1"/>
    <col min="8" max="8" width="10.28515625" customWidth="1"/>
    <col min="9" max="9" width="10.7109375" bestFit="1" customWidth="1"/>
    <col min="13" max="13" width="10" bestFit="1" customWidth="1"/>
  </cols>
  <sheetData>
    <row r="1" spans="1:11" s="11" customFormat="1" ht="18.75" x14ac:dyDescent="0.3">
      <c r="A1" s="10" t="s">
        <v>71</v>
      </c>
    </row>
    <row r="2" spans="1:11" s="11" customFormat="1" ht="18.75" x14ac:dyDescent="0.3">
      <c r="A2" s="10"/>
    </row>
    <row r="4" spans="1:11" ht="18.75" x14ac:dyDescent="0.3">
      <c r="A4" s="26" t="s">
        <v>70</v>
      </c>
      <c r="B4" s="27"/>
      <c r="C4" s="28"/>
      <c r="D4" s="27"/>
      <c r="E4" s="27"/>
      <c r="F4" s="27"/>
      <c r="G4" s="27"/>
      <c r="H4" s="27"/>
      <c r="I4" s="27"/>
      <c r="J4" s="27"/>
      <c r="K4" s="43"/>
    </row>
    <row r="7" spans="1:11" x14ac:dyDescent="0.25">
      <c r="A7" s="13" t="s">
        <v>66</v>
      </c>
      <c r="B7" s="12" t="s">
        <v>53</v>
      </c>
    </row>
    <row r="8" spans="1:11" x14ac:dyDescent="0.25">
      <c r="A8" s="13" t="s">
        <v>67</v>
      </c>
      <c r="D8" s="48" t="s">
        <v>36</v>
      </c>
      <c r="E8" s="49"/>
      <c r="F8" s="48" t="s">
        <v>37</v>
      </c>
      <c r="G8" s="49"/>
      <c r="H8" s="48" t="s">
        <v>35</v>
      </c>
      <c r="I8" s="49"/>
    </row>
    <row r="9" spans="1:11" s="9" customFormat="1" ht="30" x14ac:dyDescent="0.25">
      <c r="B9" s="29" t="s">
        <v>3</v>
      </c>
      <c r="C9" s="29" t="s">
        <v>4</v>
      </c>
      <c r="D9" s="30" t="s">
        <v>40</v>
      </c>
      <c r="E9" s="31" t="s">
        <v>68</v>
      </c>
      <c r="F9" s="30" t="s">
        <v>41</v>
      </c>
      <c r="G9" s="31" t="s">
        <v>68</v>
      </c>
      <c r="H9" s="31" t="s">
        <v>68</v>
      </c>
      <c r="I9" s="31"/>
    </row>
    <row r="10" spans="1:11" s="32" customFormat="1" ht="11.25" x14ac:dyDescent="0.2">
      <c r="B10" s="33"/>
      <c r="C10" s="33"/>
      <c r="D10" s="34"/>
      <c r="E10" s="35" t="s">
        <v>69</v>
      </c>
      <c r="F10" s="34"/>
      <c r="G10" s="35" t="s">
        <v>69</v>
      </c>
      <c r="H10" s="35" t="s">
        <v>69</v>
      </c>
      <c r="I10" s="35" t="s">
        <v>6</v>
      </c>
    </row>
    <row r="11" spans="1:11" ht="18" x14ac:dyDescent="0.35">
      <c r="A11" s="13">
        <v>1</v>
      </c>
      <c r="B11" s="2" t="s">
        <v>7</v>
      </c>
      <c r="C11" s="1" t="s">
        <v>8</v>
      </c>
      <c r="D11" s="4">
        <f>+E11/$E$38</f>
        <v>2.6602309567041075E-2</v>
      </c>
      <c r="E11" s="5">
        <f t="shared" ref="E11:E37" si="0">+E90+E169+E248+E327+E406+E485+G90+G169+G248+G327+G406+G485</f>
        <v>16.884011761237769</v>
      </c>
      <c r="F11" s="4">
        <f>+G11/$G$38</f>
        <v>4.2049473038916347E-4</v>
      </c>
      <c r="G11" s="5">
        <f t="shared" ref="G11:G37" si="1">+I90+I169+I248+I327+I406+I485</f>
        <v>0.1067623642482598</v>
      </c>
      <c r="H11" s="5">
        <f t="shared" ref="H11:H37" si="2">+E11+G11</f>
        <v>16.990774125486027</v>
      </c>
      <c r="I11" s="4">
        <f>H11/$H$38</f>
        <v>1.9121282530891116E-2</v>
      </c>
    </row>
    <row r="12" spans="1:11" ht="18" x14ac:dyDescent="0.35">
      <c r="A12" s="13">
        <f>MAX($A11:A$11)+1</f>
        <v>2</v>
      </c>
      <c r="B12" s="2" t="s">
        <v>7</v>
      </c>
      <c r="C12" s="1" t="s">
        <v>9</v>
      </c>
      <c r="D12" s="4">
        <f t="shared" ref="D12:D37" si="3">+E12/$E$38</f>
        <v>2.4332987734977947E-2</v>
      </c>
      <c r="E12" s="5">
        <f t="shared" si="0"/>
        <v>15.443713639526631</v>
      </c>
      <c r="F12" s="4">
        <f t="shared" ref="F12:F37" si="4">+G12/$G$38</f>
        <v>3.3223468803155938E-3</v>
      </c>
      <c r="G12" s="5">
        <f t="shared" si="1"/>
        <v>0.84353401401023598</v>
      </c>
      <c r="H12" s="5">
        <f t="shared" si="2"/>
        <v>16.287247653536866</v>
      </c>
      <c r="I12" s="4">
        <f t="shared" ref="I12:I37" si="5">H12/$H$38</f>
        <v>1.8329539415554034E-2</v>
      </c>
    </row>
    <row r="13" spans="1:11" ht="18" x14ac:dyDescent="0.35">
      <c r="A13" s="13">
        <f>MAX($A$11:A12)+1</f>
        <v>3</v>
      </c>
      <c r="B13" s="2" t="s">
        <v>7</v>
      </c>
      <c r="C13" s="1" t="s">
        <v>10</v>
      </c>
      <c r="D13" s="4">
        <f t="shared" si="3"/>
        <v>6.7413177055317491E-2</v>
      </c>
      <c r="E13" s="5">
        <f t="shared" si="0"/>
        <v>42.785942002365211</v>
      </c>
      <c r="F13" s="4">
        <f t="shared" si="4"/>
        <v>3.1107481678941638E-2</v>
      </c>
      <c r="G13" s="5">
        <f t="shared" si="1"/>
        <v>7.8980972883526617</v>
      </c>
      <c r="H13" s="5">
        <f t="shared" si="2"/>
        <v>50.68403929071787</v>
      </c>
      <c r="I13" s="4">
        <f t="shared" si="5"/>
        <v>5.703941609293095E-2</v>
      </c>
    </row>
    <row r="14" spans="1:11" ht="18" x14ac:dyDescent="0.35">
      <c r="A14" s="13">
        <f>MAX($A$11:A13)+1</f>
        <v>4</v>
      </c>
      <c r="B14" s="2" t="s">
        <v>7</v>
      </c>
      <c r="C14" s="1" t="s">
        <v>11</v>
      </c>
      <c r="D14" s="4">
        <f t="shared" si="3"/>
        <v>6.3074837351912341E-2</v>
      </c>
      <c r="E14" s="5">
        <f t="shared" si="0"/>
        <v>40.032475112885493</v>
      </c>
      <c r="F14" s="4">
        <f t="shared" si="4"/>
        <v>3.9159974456804761E-2</v>
      </c>
      <c r="G14" s="5">
        <f t="shared" si="1"/>
        <v>9.9426013092735843</v>
      </c>
      <c r="H14" s="5">
        <f t="shared" si="2"/>
        <v>49.975076422159077</v>
      </c>
      <c r="I14" s="4">
        <f t="shared" si="5"/>
        <v>5.6241554899938609E-2</v>
      </c>
    </row>
    <row r="15" spans="1:11" ht="18" x14ac:dyDescent="0.35">
      <c r="A15" s="13">
        <f>MAX($A$11:A14)+1</f>
        <v>5</v>
      </c>
      <c r="B15" s="2" t="s">
        <v>7</v>
      </c>
      <c r="C15" s="1" t="s">
        <v>12</v>
      </c>
      <c r="D15" s="4">
        <f t="shared" si="3"/>
        <v>0.12291155789744224</v>
      </c>
      <c r="E15" s="5">
        <f t="shared" si="0"/>
        <v>78.009775200255177</v>
      </c>
      <c r="F15" s="4">
        <f t="shared" si="4"/>
        <v>7.5893977314072381E-2</v>
      </c>
      <c r="G15" s="5">
        <f t="shared" si="1"/>
        <v>19.269255628376772</v>
      </c>
      <c r="H15" s="5">
        <f t="shared" si="2"/>
        <v>97.279030828631946</v>
      </c>
      <c r="I15" s="4">
        <f t="shared" si="5"/>
        <v>0.10947705025490294</v>
      </c>
    </row>
    <row r="16" spans="1:11" ht="18" x14ac:dyDescent="0.35">
      <c r="A16" s="13">
        <f>MAX($A$11:A15)+1</f>
        <v>6</v>
      </c>
      <c r="B16" s="2" t="s">
        <v>7</v>
      </c>
      <c r="C16" s="1" t="s">
        <v>13</v>
      </c>
      <c r="D16" s="4">
        <f t="shared" si="3"/>
        <v>0.15374010933394563</v>
      </c>
      <c r="E16" s="5">
        <f t="shared" si="0"/>
        <v>97.576107353638278</v>
      </c>
      <c r="F16" s="4">
        <f t="shared" si="4"/>
        <v>9.6213843197995363E-2</v>
      </c>
      <c r="G16" s="5">
        <f t="shared" si="1"/>
        <v>24.428409278096517</v>
      </c>
      <c r="H16" s="5">
        <f t="shared" si="2"/>
        <v>122.00451663173479</v>
      </c>
      <c r="I16" s="4">
        <f t="shared" si="5"/>
        <v>0.13730291600197891</v>
      </c>
    </row>
    <row r="17" spans="1:9" ht="18" x14ac:dyDescent="0.35">
      <c r="A17" s="13">
        <f>MAX($A$11:A16)+1</f>
        <v>7</v>
      </c>
      <c r="B17" s="2" t="s">
        <v>7</v>
      </c>
      <c r="C17" s="1" t="s">
        <v>14</v>
      </c>
      <c r="D17" s="4">
        <f t="shared" si="3"/>
        <v>0.10937706478676511</v>
      </c>
      <c r="E17" s="5">
        <f t="shared" si="0"/>
        <v>69.419673642073747</v>
      </c>
      <c r="F17" s="4">
        <f t="shared" si="4"/>
        <v>7.1246383414536346E-2</v>
      </c>
      <c r="G17" s="5">
        <f t="shared" si="1"/>
        <v>18.089245328792188</v>
      </c>
      <c r="H17" s="5">
        <f t="shared" si="2"/>
        <v>87.508918970865935</v>
      </c>
      <c r="I17" s="4">
        <f t="shared" si="5"/>
        <v>9.8481843808686381E-2</v>
      </c>
    </row>
    <row r="18" spans="1:9" ht="18" x14ac:dyDescent="0.35">
      <c r="A18" s="13">
        <f>MAX($A$11:A17)+1</f>
        <v>8</v>
      </c>
      <c r="B18" s="2" t="s">
        <v>7</v>
      </c>
      <c r="C18" s="1" t="s">
        <v>15</v>
      </c>
      <c r="D18" s="4">
        <f t="shared" si="3"/>
        <v>4.2731713220117776E-2</v>
      </c>
      <c r="E18" s="5">
        <f t="shared" si="0"/>
        <v>27.121056792760164</v>
      </c>
      <c r="F18" s="4">
        <f t="shared" si="4"/>
        <v>3.0299584510691754E-2</v>
      </c>
      <c r="G18" s="5">
        <f t="shared" si="1"/>
        <v>7.6929745947293542</v>
      </c>
      <c r="H18" s="5">
        <f t="shared" si="2"/>
        <v>34.814031387489521</v>
      </c>
      <c r="I18" s="4">
        <f t="shared" si="5"/>
        <v>3.9179434985305947E-2</v>
      </c>
    </row>
    <row r="19" spans="1:9" ht="18" x14ac:dyDescent="0.35">
      <c r="A19" s="13">
        <f>MAX($A$11:A18)+1</f>
        <v>9</v>
      </c>
      <c r="B19" s="2" t="s">
        <v>7</v>
      </c>
      <c r="C19" s="1" t="s">
        <v>16</v>
      </c>
      <c r="D19" s="4">
        <f t="shared" si="3"/>
        <v>2.1566208864099715E-2</v>
      </c>
      <c r="E19" s="5">
        <f t="shared" si="0"/>
        <v>13.687688401231949</v>
      </c>
      <c r="F19" s="4">
        <f t="shared" si="4"/>
        <v>2.1755629876564948E-2</v>
      </c>
      <c r="G19" s="5">
        <f t="shared" si="1"/>
        <v>5.5236898668921057</v>
      </c>
      <c r="H19" s="5">
        <f t="shared" si="2"/>
        <v>19.211378268124054</v>
      </c>
      <c r="I19" s="4">
        <f t="shared" si="5"/>
        <v>2.1620332832369613E-2</v>
      </c>
    </row>
    <row r="20" spans="1:9" ht="18" x14ac:dyDescent="0.35">
      <c r="A20" s="13">
        <f>MAX($A$11:A19)+1</f>
        <v>10</v>
      </c>
      <c r="B20" s="2" t="s">
        <v>17</v>
      </c>
      <c r="C20" s="1"/>
      <c r="D20" s="4">
        <f t="shared" si="3"/>
        <v>0.12785507978750885</v>
      </c>
      <c r="E20" s="5">
        <f t="shared" si="0"/>
        <v>81.147340437719805</v>
      </c>
      <c r="F20" s="4">
        <f t="shared" si="4"/>
        <v>8.4721505668325175E-2</v>
      </c>
      <c r="G20" s="5">
        <f t="shared" si="1"/>
        <v>21.51053888226286</v>
      </c>
      <c r="H20" s="5">
        <f t="shared" si="2"/>
        <v>102.65787931998267</v>
      </c>
      <c r="I20" s="4">
        <f t="shared" si="5"/>
        <v>0.11553036371398186</v>
      </c>
    </row>
    <row r="21" spans="1:9" x14ac:dyDescent="0.25">
      <c r="A21" s="13">
        <f>MAX($A$11:A20)+1</f>
        <v>11</v>
      </c>
      <c r="B21" s="2" t="s">
        <v>18</v>
      </c>
      <c r="C21" s="1"/>
      <c r="D21" s="4">
        <f t="shared" si="3"/>
        <v>2.1125865076525815E-3</v>
      </c>
      <c r="E21" s="5">
        <f t="shared" si="0"/>
        <v>1.3408210047307483</v>
      </c>
      <c r="F21" s="4">
        <f t="shared" si="4"/>
        <v>1.2290073331598305E-3</v>
      </c>
      <c r="G21" s="5">
        <f t="shared" si="1"/>
        <v>0.31204131487012249</v>
      </c>
      <c r="H21" s="5">
        <f t="shared" si="2"/>
        <v>1.6528623196008707</v>
      </c>
      <c r="I21" s="4">
        <f t="shared" si="5"/>
        <v>1.8601181537894306E-3</v>
      </c>
    </row>
    <row r="22" spans="1:9" x14ac:dyDescent="0.25">
      <c r="A22" s="13">
        <f>MAX($A$11:A21)+1</f>
        <v>12</v>
      </c>
      <c r="B22" s="2" t="s">
        <v>19</v>
      </c>
      <c r="C22" s="1"/>
      <c r="D22" s="4">
        <f t="shared" si="3"/>
        <v>5.8509115874172081E-3</v>
      </c>
      <c r="E22" s="5">
        <f t="shared" si="0"/>
        <v>3.713469306375806</v>
      </c>
      <c r="F22" s="4">
        <f t="shared" si="4"/>
        <v>3.7837236490075609E-3</v>
      </c>
      <c r="G22" s="5">
        <f t="shared" si="1"/>
        <v>0.96067620646812824</v>
      </c>
      <c r="H22" s="5">
        <f t="shared" si="2"/>
        <v>4.6741455128439338</v>
      </c>
      <c r="I22" s="4">
        <f t="shared" si="5"/>
        <v>5.2602463125869595E-3</v>
      </c>
    </row>
    <row r="23" spans="1:9" x14ac:dyDescent="0.25">
      <c r="A23" s="13">
        <f>MAX($A$11:A22)+1</f>
        <v>13</v>
      </c>
      <c r="B23" s="2" t="s">
        <v>20</v>
      </c>
      <c r="C23" s="1"/>
      <c r="D23" s="4">
        <f t="shared" si="3"/>
        <v>5.1826822597821039E-3</v>
      </c>
      <c r="E23" s="5">
        <f t="shared" si="0"/>
        <v>3.2893560616756758</v>
      </c>
      <c r="F23" s="4">
        <f t="shared" si="4"/>
        <v>3.8541856825484106E-3</v>
      </c>
      <c r="G23" s="5">
        <f t="shared" si="1"/>
        <v>0.97856630769151132</v>
      </c>
      <c r="H23" s="5">
        <f t="shared" si="2"/>
        <v>4.2679223693671871</v>
      </c>
      <c r="I23" s="4">
        <f t="shared" si="5"/>
        <v>4.8030860066680912E-3</v>
      </c>
    </row>
    <row r="24" spans="1:9" x14ac:dyDescent="0.25">
      <c r="A24" s="13">
        <f>MAX($A$11:A23)+1</f>
        <v>14</v>
      </c>
      <c r="B24" s="2" t="s">
        <v>21</v>
      </c>
      <c r="C24" s="1"/>
      <c r="D24" s="4">
        <f t="shared" si="3"/>
        <v>6.5474859384473227E-2</v>
      </c>
      <c r="E24" s="5">
        <f t="shared" si="0"/>
        <v>41.555726322441835</v>
      </c>
      <c r="F24" s="4">
        <f t="shared" si="4"/>
        <v>6.3286448684435004E-2</v>
      </c>
      <c r="G24" s="5">
        <f t="shared" si="1"/>
        <v>16.0682415215365</v>
      </c>
      <c r="H24" s="5">
        <f t="shared" si="2"/>
        <v>57.623967843978335</v>
      </c>
      <c r="I24" s="4">
        <f t="shared" si="5"/>
        <v>6.4849556680465589E-2</v>
      </c>
    </row>
    <row r="25" spans="1:9" x14ac:dyDescent="0.25">
      <c r="A25" s="13">
        <f>MAX($A$11:A24)+1</f>
        <v>15</v>
      </c>
      <c r="B25" s="2" t="s">
        <v>22</v>
      </c>
      <c r="C25" s="1"/>
      <c r="D25" s="4">
        <f t="shared" si="3"/>
        <v>4.2953143097998962E-2</v>
      </c>
      <c r="E25" s="5">
        <f t="shared" si="0"/>
        <v>27.261594389806525</v>
      </c>
      <c r="F25" s="4">
        <f t="shared" si="4"/>
        <v>0.10279615195945668</v>
      </c>
      <c r="G25" s="5">
        <f t="shared" si="1"/>
        <v>26.099637939952196</v>
      </c>
      <c r="H25" s="5">
        <f t="shared" si="2"/>
        <v>53.361232329758721</v>
      </c>
      <c r="I25" s="4">
        <f t="shared" si="5"/>
        <v>6.0052307919469243E-2</v>
      </c>
    </row>
    <row r="26" spans="1:9" x14ac:dyDescent="0.25">
      <c r="A26" s="13">
        <f>MAX($A$11:A25)+1</f>
        <v>16</v>
      </c>
      <c r="B26" s="2" t="s">
        <v>23</v>
      </c>
      <c r="C26" s="1"/>
      <c r="D26" s="4">
        <f t="shared" si="3"/>
        <v>7.2163824830441597E-3</v>
      </c>
      <c r="E26" s="5">
        <f t="shared" si="0"/>
        <v>4.5801093476584187</v>
      </c>
      <c r="F26" s="4">
        <f t="shared" si="4"/>
        <v>8.3925346275700641E-2</v>
      </c>
      <c r="G26" s="5">
        <f t="shared" si="1"/>
        <v>21.308396375039557</v>
      </c>
      <c r="H26" s="5">
        <f t="shared" si="2"/>
        <v>25.888505722697975</v>
      </c>
      <c r="I26" s="4">
        <f t="shared" si="5"/>
        <v>2.9134719146420244E-2</v>
      </c>
    </row>
    <row r="27" spans="1:9" x14ac:dyDescent="0.25">
      <c r="A27" s="13">
        <f>MAX($A$11:A26)+1</f>
        <v>17</v>
      </c>
      <c r="B27" s="2" t="s">
        <v>24</v>
      </c>
      <c r="C27" s="1"/>
      <c r="D27" s="4">
        <f t="shared" si="3"/>
        <v>1.9441737833675798E-3</v>
      </c>
      <c r="E27" s="5">
        <f t="shared" si="0"/>
        <v>1.2339324501710722</v>
      </c>
      <c r="F27" s="4">
        <f t="shared" si="4"/>
        <v>6.0500103671577384E-2</v>
      </c>
      <c r="G27" s="5">
        <f t="shared" si="1"/>
        <v>15.360796791114513</v>
      </c>
      <c r="H27" s="5">
        <f t="shared" si="2"/>
        <v>16.594729241285584</v>
      </c>
      <c r="I27" s="4">
        <f t="shared" si="5"/>
        <v>1.8675576757288283E-2</v>
      </c>
    </row>
    <row r="28" spans="1:9" x14ac:dyDescent="0.25">
      <c r="A28" s="13">
        <f>MAX($A$11:A27)+1</f>
        <v>18</v>
      </c>
      <c r="B28" s="2" t="s">
        <v>25</v>
      </c>
      <c r="C28" s="1"/>
      <c r="D28" s="4">
        <f t="shared" si="3"/>
        <v>3.2533328790749065E-3</v>
      </c>
      <c r="E28" s="5">
        <f t="shared" si="0"/>
        <v>2.0648323956645069</v>
      </c>
      <c r="F28" s="4">
        <f t="shared" si="4"/>
        <v>6.6041948210650042E-2</v>
      </c>
      <c r="G28" s="5">
        <f t="shared" si="1"/>
        <v>16.767854674432407</v>
      </c>
      <c r="H28" s="5">
        <f t="shared" si="2"/>
        <v>18.832687070096913</v>
      </c>
      <c r="I28" s="4">
        <f t="shared" si="5"/>
        <v>2.1194156759639822E-2</v>
      </c>
    </row>
    <row r="29" spans="1:9" x14ac:dyDescent="0.25">
      <c r="A29" s="13">
        <f>MAX($A$11:A28)+1</f>
        <v>19</v>
      </c>
      <c r="B29" s="2" t="s">
        <v>26</v>
      </c>
      <c r="C29" s="1"/>
      <c r="D29" s="4">
        <f t="shared" si="3"/>
        <v>4.0714336805513042E-2</v>
      </c>
      <c r="E29" s="5">
        <f t="shared" si="0"/>
        <v>25.840663937200343</v>
      </c>
      <c r="F29" s="4">
        <f t="shared" si="4"/>
        <v>3.679903656751661E-2</v>
      </c>
      <c r="G29" s="5">
        <f t="shared" si="1"/>
        <v>9.3431661851510519</v>
      </c>
      <c r="H29" s="5">
        <f t="shared" si="2"/>
        <v>35.183830122351395</v>
      </c>
      <c r="I29" s="4">
        <f t="shared" si="5"/>
        <v>3.9595603550471765E-2</v>
      </c>
    </row>
    <row r="30" spans="1:9" x14ac:dyDescent="0.25">
      <c r="A30" s="13">
        <f>MAX($A$11:A29)+1</f>
        <v>20</v>
      </c>
      <c r="B30" s="2" t="s">
        <v>27</v>
      </c>
      <c r="C30" s="1"/>
      <c r="D30" s="4">
        <f t="shared" si="3"/>
        <v>1.2049656167667646E-2</v>
      </c>
      <c r="E30" s="5">
        <f t="shared" si="0"/>
        <v>7.6477020140323386</v>
      </c>
      <c r="F30" s="4">
        <f t="shared" si="4"/>
        <v>1.4846743007919173E-2</v>
      </c>
      <c r="G30" s="5">
        <f t="shared" si="1"/>
        <v>3.7695439927268586</v>
      </c>
      <c r="H30" s="5">
        <f t="shared" si="2"/>
        <v>11.417246006759196</v>
      </c>
      <c r="I30" s="4">
        <f t="shared" si="5"/>
        <v>1.2848878162205929E-2</v>
      </c>
    </row>
    <row r="31" spans="1:9" x14ac:dyDescent="0.25">
      <c r="A31" s="13">
        <f>MAX($A$11:A30)+1</f>
        <v>21</v>
      </c>
      <c r="B31" s="2" t="s">
        <v>28</v>
      </c>
      <c r="C31" s="1"/>
      <c r="D31" s="4">
        <f t="shared" si="3"/>
        <v>1.2441193503952697E-2</v>
      </c>
      <c r="E31" s="5">
        <f t="shared" si="0"/>
        <v>7.8962037831791365</v>
      </c>
      <c r="F31" s="4">
        <f t="shared" si="4"/>
        <v>2.8151993346211334E-2</v>
      </c>
      <c r="G31" s="5">
        <f t="shared" si="1"/>
        <v>7.1477075709395317</v>
      </c>
      <c r="H31" s="5">
        <f t="shared" si="2"/>
        <v>15.043911354118668</v>
      </c>
      <c r="I31" s="4">
        <f t="shared" si="5"/>
        <v>1.6930298598949518E-2</v>
      </c>
    </row>
    <row r="32" spans="1:9" x14ac:dyDescent="0.25">
      <c r="A32" s="13">
        <f>MAX($A$11:A31)+1</f>
        <v>22</v>
      </c>
      <c r="B32" s="2" t="s">
        <v>29</v>
      </c>
      <c r="C32" s="1"/>
      <c r="D32" s="4">
        <f t="shared" si="3"/>
        <v>1.7152265026365522E-3</v>
      </c>
      <c r="E32" s="5">
        <f t="shared" si="0"/>
        <v>1.0886236915151961</v>
      </c>
      <c r="F32" s="4">
        <f t="shared" si="4"/>
        <v>2.5159421117498578E-2</v>
      </c>
      <c r="G32" s="5">
        <f t="shared" si="1"/>
        <v>6.3879023623811042</v>
      </c>
      <c r="H32" s="5">
        <f t="shared" si="2"/>
        <v>7.4765260538963005</v>
      </c>
      <c r="I32" s="4">
        <f t="shared" si="5"/>
        <v>8.4140231616450945E-3</v>
      </c>
    </row>
    <row r="33" spans="1:9" x14ac:dyDescent="0.25">
      <c r="A33" s="13">
        <f>MAX($A$11:A32)+1</f>
        <v>23</v>
      </c>
      <c r="B33" s="2" t="s">
        <v>30</v>
      </c>
      <c r="C33" s="1"/>
      <c r="D33" s="4">
        <f t="shared" si="3"/>
        <v>8.9554651890355825E-4</v>
      </c>
      <c r="E33" s="5">
        <f t="shared" si="0"/>
        <v>0.56838741462646003</v>
      </c>
      <c r="F33" s="4">
        <f t="shared" si="4"/>
        <v>1.8269977814043974E-2</v>
      </c>
      <c r="G33" s="5">
        <f t="shared" si="1"/>
        <v>4.6386931517200658</v>
      </c>
      <c r="H33" s="5">
        <f t="shared" si="2"/>
        <v>5.2070805663465256</v>
      </c>
      <c r="I33" s="4">
        <f t="shared" si="5"/>
        <v>5.8600071977224473E-3</v>
      </c>
    </row>
    <row r="34" spans="1:9" x14ac:dyDescent="0.25">
      <c r="A34" s="13">
        <f>MAX($A$11:A33)+1</f>
        <v>24</v>
      </c>
      <c r="B34" s="2" t="s">
        <v>31</v>
      </c>
      <c r="C34" s="1"/>
      <c r="D34" s="4">
        <f t="shared" si="3"/>
        <v>1.1037472782787385E-2</v>
      </c>
      <c r="E34" s="5">
        <f t="shared" si="0"/>
        <v>7.005287259336713</v>
      </c>
      <c r="F34" s="4">
        <f t="shared" si="4"/>
        <v>8.528539763868314E-3</v>
      </c>
      <c r="G34" s="5">
        <f t="shared" si="1"/>
        <v>2.1653709380214905</v>
      </c>
      <c r="H34" s="5">
        <f t="shared" si="2"/>
        <v>9.170658197358204</v>
      </c>
      <c r="I34" s="4">
        <f t="shared" si="5"/>
        <v>1.0320586048100544E-2</v>
      </c>
    </row>
    <row r="35" spans="1:9" x14ac:dyDescent="0.25">
      <c r="A35" s="13">
        <f>MAX($A$11:A34)+1</f>
        <v>25</v>
      </c>
      <c r="B35" s="2" t="s">
        <v>32</v>
      </c>
      <c r="C35" s="1"/>
      <c r="D35" s="4">
        <f t="shared" si="3"/>
        <v>2.1567181220594308E-2</v>
      </c>
      <c r="E35" s="5">
        <f t="shared" si="0"/>
        <v>13.688305538569196</v>
      </c>
      <c r="F35" s="4">
        <f t="shared" si="4"/>
        <v>1.3284501279579607E-2</v>
      </c>
      <c r="G35" s="5">
        <f t="shared" si="1"/>
        <v>3.3728954537773723</v>
      </c>
      <c r="H35" s="5">
        <f t="shared" si="2"/>
        <v>17.061200992346567</v>
      </c>
      <c r="I35" s="4">
        <f t="shared" si="5"/>
        <v>1.9200540368648246E-2</v>
      </c>
    </row>
    <row r="36" spans="1:9" x14ac:dyDescent="0.25">
      <c r="A36" s="13">
        <f>MAX($A$11:A35)+1</f>
        <v>26</v>
      </c>
      <c r="B36" s="2" t="s">
        <v>33</v>
      </c>
      <c r="C36" s="1"/>
      <c r="D36" s="4">
        <f t="shared" si="3"/>
        <v>4.4807826365488631E-3</v>
      </c>
      <c r="E36" s="5">
        <f t="shared" si="0"/>
        <v>2.8438728804498985</v>
      </c>
      <c r="F36" s="4">
        <f t="shared" si="4"/>
        <v>1.0130835259153339E-2</v>
      </c>
      <c r="G36" s="5">
        <f t="shared" si="1"/>
        <v>2.5721890095408337</v>
      </c>
      <c r="H36" s="5">
        <f t="shared" si="2"/>
        <v>5.4160618899907327</v>
      </c>
      <c r="I36" s="4">
        <f t="shared" si="5"/>
        <v>6.0951931229526884E-3</v>
      </c>
    </row>
    <row r="37" spans="1:9" x14ac:dyDescent="0.25">
      <c r="A37" s="13">
        <f>MAX($A$11:A36)+1</f>
        <v>27</v>
      </c>
      <c r="B37" s="2" t="s">
        <v>34</v>
      </c>
      <c r="C37" s="1"/>
      <c r="D37" s="4">
        <f t="shared" si="3"/>
        <v>1.505486279456789E-3</v>
      </c>
      <c r="E37" s="5">
        <f t="shared" si="0"/>
        <v>0.95550530996838501</v>
      </c>
      <c r="F37" s="4">
        <f t="shared" si="4"/>
        <v>5.2708146490361794E-3</v>
      </c>
      <c r="G37" s="5">
        <f t="shared" si="1"/>
        <v>1.3382441985055757</v>
      </c>
      <c r="H37" s="5">
        <f t="shared" si="2"/>
        <v>2.2937495084739608</v>
      </c>
      <c r="I37" s="4">
        <f t="shared" si="5"/>
        <v>2.5813675164355473E-3</v>
      </c>
    </row>
    <row r="38" spans="1:9" x14ac:dyDescent="0.25">
      <c r="A38" s="13">
        <f>MAX($A$11:A37)+1</f>
        <v>28</v>
      </c>
      <c r="B38" s="2" t="s">
        <v>35</v>
      </c>
      <c r="D38" s="6">
        <f t="shared" ref="D38:I38" si="6">SUM(D11:D37)</f>
        <v>0.99999999999999989</v>
      </c>
      <c r="E38" s="5">
        <f t="shared" si="6"/>
        <v>634.68217745109666</v>
      </c>
      <c r="F38" s="6">
        <f t="shared" si="6"/>
        <v>0.99999999999999989</v>
      </c>
      <c r="G38" s="5">
        <f t="shared" si="6"/>
        <v>253.89703254890341</v>
      </c>
      <c r="H38" s="5">
        <f t="shared" si="6"/>
        <v>888.57920999999999</v>
      </c>
      <c r="I38" s="6">
        <f t="shared" si="6"/>
        <v>0.99999999999999978</v>
      </c>
    </row>
    <row r="40" spans="1:9" x14ac:dyDescent="0.25">
      <c r="C40" s="14" t="s">
        <v>60</v>
      </c>
      <c r="D40" s="15"/>
      <c r="E40" s="47" t="s">
        <v>36</v>
      </c>
      <c r="F40" s="47"/>
      <c r="G40" s="16" t="s">
        <v>37</v>
      </c>
      <c r="H40" s="47" t="s">
        <v>35</v>
      </c>
      <c r="I40" s="47"/>
    </row>
    <row r="41" spans="1:9" x14ac:dyDescent="0.25">
      <c r="C41" s="15"/>
      <c r="D41" s="17"/>
      <c r="E41" s="17" t="s">
        <v>42</v>
      </c>
      <c r="F41" s="17" t="s">
        <v>43</v>
      </c>
      <c r="G41" s="17" t="s">
        <v>43</v>
      </c>
      <c r="H41" s="17" t="s">
        <v>42</v>
      </c>
      <c r="I41" s="17" t="s">
        <v>43</v>
      </c>
    </row>
    <row r="42" spans="1:9" x14ac:dyDescent="0.25">
      <c r="A42" s="13">
        <f>MAX($A$11:A41)+1</f>
        <v>29</v>
      </c>
      <c r="C42" s="15" t="s">
        <v>44</v>
      </c>
      <c r="D42" s="18"/>
      <c r="E42" s="19"/>
      <c r="F42" s="19"/>
      <c r="G42" s="19"/>
      <c r="H42" s="19"/>
      <c r="I42" s="19"/>
    </row>
    <row r="43" spans="1:9" x14ac:dyDescent="0.25">
      <c r="A43" s="13">
        <f>MAX($A$11:A42)+1</f>
        <v>30</v>
      </c>
      <c r="C43" s="20" t="s">
        <v>45</v>
      </c>
      <c r="D43" s="18"/>
      <c r="E43" s="21">
        <f>E46/SUM(E46:F46)</f>
        <v>0.17317367118316768</v>
      </c>
      <c r="F43" s="19"/>
      <c r="G43" s="19"/>
      <c r="H43" s="21">
        <f>H46/(H46+I46)</f>
        <v>0.12369211598337203</v>
      </c>
      <c r="I43" s="19"/>
    </row>
    <row r="44" spans="1:9" x14ac:dyDescent="0.25">
      <c r="A44" s="13">
        <f>MAX($A$11:A43)+1</f>
        <v>31</v>
      </c>
      <c r="C44" s="15" t="s">
        <v>46</v>
      </c>
      <c r="D44" s="18"/>
      <c r="E44" s="19"/>
      <c r="F44" s="21">
        <f>(+F123/(F123+F124)*F125+F204+F281/(F281+F282)*F283+F360/(F360+F361)*F362+F439/(F439+F440)*F441+F520)/(E46+F46)</f>
        <v>0.74274170379991999</v>
      </c>
      <c r="G44" s="19"/>
      <c r="H44" s="21"/>
      <c r="I44" s="21">
        <f>F46/(H46+I46)</f>
        <v>0.59057417598973938</v>
      </c>
    </row>
    <row r="45" spans="1:9" x14ac:dyDescent="0.25">
      <c r="A45" s="13">
        <f>MAX($A$11:A44)+1</f>
        <v>32</v>
      </c>
      <c r="C45" s="15" t="s">
        <v>41</v>
      </c>
      <c r="D45" s="18"/>
      <c r="E45" s="19"/>
      <c r="F45" s="22">
        <f>100%-E43-F44</f>
        <v>8.4084625016912273E-2</v>
      </c>
      <c r="G45" s="22">
        <v>1</v>
      </c>
      <c r="H45" s="19"/>
      <c r="I45" s="21">
        <f>G46/(H46+I46)</f>
        <v>0.28573370802688869</v>
      </c>
    </row>
    <row r="46" spans="1:9" x14ac:dyDescent="0.25">
      <c r="A46" s="13">
        <f>MAX($A$11:A45)+1</f>
        <v>33</v>
      </c>
      <c r="C46" s="15" t="s">
        <v>58</v>
      </c>
      <c r="D46" s="19"/>
      <c r="E46" s="23">
        <f>+E125+E204+E283+E362+E441+E520</f>
        <v>109.91024270373308</v>
      </c>
      <c r="F46" s="23">
        <f>+F125+F204+F283+F362+F441+F520</f>
        <v>524.7719347473635</v>
      </c>
      <c r="G46" s="23">
        <f>+G125+G204+G283+G362+G441+G520</f>
        <v>253.89703254890335</v>
      </c>
      <c r="H46" s="23">
        <f>+E46</f>
        <v>109.91024270373308</v>
      </c>
      <c r="I46" s="23">
        <f>+F46+G46</f>
        <v>778.66896729626683</v>
      </c>
    </row>
    <row r="47" spans="1:9" x14ac:dyDescent="0.25">
      <c r="A47" s="13"/>
      <c r="C47" s="7"/>
      <c r="E47" s="5"/>
      <c r="F47" s="5"/>
      <c r="G47" s="5"/>
      <c r="H47" s="5"/>
      <c r="I47" s="5"/>
    </row>
    <row r="49" spans="1:13" ht="18.75" x14ac:dyDescent="0.3">
      <c r="A49" s="26" t="s">
        <v>70</v>
      </c>
      <c r="B49" s="27"/>
      <c r="C49" s="28"/>
      <c r="D49" s="27"/>
      <c r="E49" s="27"/>
      <c r="F49" s="27"/>
      <c r="G49" s="27"/>
      <c r="H49" s="27"/>
      <c r="I49" s="27"/>
      <c r="J49" s="27"/>
      <c r="K49" s="43"/>
    </row>
    <row r="50" spans="1:13" s="39" customFormat="1" ht="18.75" x14ac:dyDescent="0.3">
      <c r="A50" s="36"/>
      <c r="B50" s="37"/>
      <c r="C50" s="38"/>
      <c r="D50" s="37"/>
      <c r="E50" s="37"/>
      <c r="F50" s="37"/>
      <c r="G50" s="37"/>
      <c r="H50" s="37"/>
      <c r="I50" s="37"/>
      <c r="J50" s="37"/>
    </row>
    <row r="51" spans="1:13" x14ac:dyDescent="0.25">
      <c r="A51" s="13" t="s">
        <v>66</v>
      </c>
      <c r="B51" s="12" t="s">
        <v>47</v>
      </c>
    </row>
    <row r="52" spans="1:13" ht="45" x14ac:dyDescent="0.25">
      <c r="A52" s="40" t="s">
        <v>67</v>
      </c>
      <c r="B52" s="29" t="s">
        <v>3</v>
      </c>
      <c r="C52" s="29" t="s">
        <v>4</v>
      </c>
      <c r="D52" s="48" t="s">
        <v>0</v>
      </c>
      <c r="E52" s="49"/>
      <c r="F52" s="41" t="s">
        <v>1</v>
      </c>
      <c r="G52" s="50" t="s">
        <v>77</v>
      </c>
      <c r="H52" s="51"/>
      <c r="I52" s="50" t="s">
        <v>81</v>
      </c>
      <c r="J52" s="51"/>
    </row>
    <row r="53" spans="1:13" s="42" customFormat="1" ht="11.25" x14ac:dyDescent="0.2">
      <c r="B53" s="33"/>
      <c r="C53" s="33"/>
      <c r="D53" s="33" t="s">
        <v>5</v>
      </c>
      <c r="E53" s="33" t="s">
        <v>6</v>
      </c>
      <c r="F53" s="46" t="s">
        <v>80</v>
      </c>
      <c r="G53" s="33" t="s">
        <v>72</v>
      </c>
      <c r="H53" s="33" t="s">
        <v>6</v>
      </c>
      <c r="I53" s="33" t="s">
        <v>72</v>
      </c>
      <c r="J53" s="33" t="s">
        <v>6</v>
      </c>
    </row>
    <row r="54" spans="1:13" ht="18" x14ac:dyDescent="0.35">
      <c r="A54" s="13">
        <f>MAX($A$11:A48)+1</f>
        <v>34</v>
      </c>
      <c r="B54" s="2" t="s">
        <v>7</v>
      </c>
      <c r="C54" s="1" t="s">
        <v>8</v>
      </c>
      <c r="D54" s="3">
        <v>30329</v>
      </c>
      <c r="E54" s="4">
        <f>D54/$D$81</f>
        <v>0.18113137683496375</v>
      </c>
      <c r="F54" s="3">
        <v>0.76237264664182791</v>
      </c>
      <c r="G54" s="3">
        <v>23122</v>
      </c>
      <c r="H54" s="4">
        <v>7.663618012558231E-4</v>
      </c>
      <c r="I54" s="3">
        <f t="shared" ref="I54:I80" si="7">MAX(D54*30,G54)</f>
        <v>909870</v>
      </c>
      <c r="J54" s="4">
        <f t="shared" ref="J54:J80" si="8">I54/$I$81</f>
        <v>3.9160973622170039E-2</v>
      </c>
      <c r="K54" s="5"/>
      <c r="L54" s="24"/>
      <c r="M54" s="25"/>
    </row>
    <row r="55" spans="1:13" ht="18" x14ac:dyDescent="0.35">
      <c r="A55" s="13">
        <f>MAX($A$11:A54)+1</f>
        <v>35</v>
      </c>
      <c r="B55" s="2" t="s">
        <v>7</v>
      </c>
      <c r="C55" s="1" t="s">
        <v>9</v>
      </c>
      <c r="D55" s="3">
        <v>25097</v>
      </c>
      <c r="E55" s="4">
        <f t="shared" ref="E55:E80" si="9">D55/$D$81</f>
        <v>0.14988473620716428</v>
      </c>
      <c r="F55" s="3">
        <v>6.5234490178108935</v>
      </c>
      <c r="G55" s="3">
        <v>163719</v>
      </c>
      <c r="H55" s="4">
        <v>5.426346671559645E-3</v>
      </c>
      <c r="I55" s="3">
        <f t="shared" si="7"/>
        <v>752910</v>
      </c>
      <c r="J55" s="4">
        <f t="shared" si="8"/>
        <v>3.240538609896803E-2</v>
      </c>
      <c r="K55" s="5"/>
      <c r="L55" s="24"/>
    </row>
    <row r="56" spans="1:13" ht="18" x14ac:dyDescent="0.35">
      <c r="A56" s="13">
        <f>MAX($A$11:A55)+1</f>
        <v>36</v>
      </c>
      <c r="B56" s="2" t="s">
        <v>7</v>
      </c>
      <c r="C56" s="1" t="s">
        <v>10</v>
      </c>
      <c r="D56" s="3">
        <v>67485</v>
      </c>
      <c r="E56" s="4">
        <f t="shared" si="9"/>
        <v>0.40303508080409933</v>
      </c>
      <c r="F56" s="3">
        <v>21.985241164703268</v>
      </c>
      <c r="G56" s="3">
        <v>1483674</v>
      </c>
      <c r="H56" s="4">
        <v>4.9175291026573482E-2</v>
      </c>
      <c r="I56" s="3">
        <f t="shared" si="7"/>
        <v>2024550</v>
      </c>
      <c r="J56" s="4">
        <f t="shared" si="8"/>
        <v>8.7137007645888262E-2</v>
      </c>
      <c r="K56" s="5"/>
      <c r="L56" s="24"/>
    </row>
    <row r="57" spans="1:13" ht="18" x14ac:dyDescent="0.35">
      <c r="A57" s="13">
        <f>MAX($A$11:A56)+1</f>
        <v>37</v>
      </c>
      <c r="B57" s="2" t="s">
        <v>7</v>
      </c>
      <c r="C57" s="1" t="s">
        <v>11</v>
      </c>
      <c r="D57" s="3">
        <v>22393</v>
      </c>
      <c r="E57" s="4">
        <f t="shared" si="9"/>
        <v>0.13373586077567157</v>
      </c>
      <c r="F57" s="3">
        <v>65.889653016567678</v>
      </c>
      <c r="G57" s="3">
        <v>1475467</v>
      </c>
      <c r="H57" s="4">
        <v>4.8903276006120822E-2</v>
      </c>
      <c r="I57" s="3">
        <f t="shared" si="7"/>
        <v>1475467</v>
      </c>
      <c r="J57" s="4">
        <f t="shared" si="8"/>
        <v>6.3504373446077303E-2</v>
      </c>
      <c r="K57" s="5"/>
      <c r="L57" s="24"/>
    </row>
    <row r="58" spans="1:13" ht="18" x14ac:dyDescent="0.35">
      <c r="A58" s="13">
        <f>MAX($A$11:A57)+1</f>
        <v>38</v>
      </c>
      <c r="B58" s="2" t="s">
        <v>7</v>
      </c>
      <c r="C58" s="1" t="s">
        <v>12</v>
      </c>
      <c r="D58" s="3">
        <v>13443</v>
      </c>
      <c r="E58" s="4">
        <f t="shared" si="9"/>
        <v>8.0284516429569644E-2</v>
      </c>
      <c r="F58" s="3">
        <v>207.22338763668824</v>
      </c>
      <c r="G58" s="3">
        <v>2785704</v>
      </c>
      <c r="H58" s="4">
        <v>9.2330124349344844E-2</v>
      </c>
      <c r="I58" s="3">
        <f t="shared" si="7"/>
        <v>2785704</v>
      </c>
      <c r="J58" s="4">
        <f t="shared" si="8"/>
        <v>0.11989721703449235</v>
      </c>
      <c r="K58" s="5"/>
      <c r="L58" s="24"/>
    </row>
    <row r="59" spans="1:13" ht="18" x14ac:dyDescent="0.35">
      <c r="A59" s="13">
        <f>MAX($A$11:A58)+1</f>
        <v>39</v>
      </c>
      <c r="B59" s="2" t="s">
        <v>7</v>
      </c>
      <c r="C59" s="1" t="s">
        <v>13</v>
      </c>
      <c r="D59" s="3">
        <v>6123</v>
      </c>
      <c r="E59" s="4">
        <f t="shared" si="9"/>
        <v>3.656788619342817E-2</v>
      </c>
      <c r="F59" s="3">
        <v>615.59235668789802</v>
      </c>
      <c r="G59" s="3">
        <v>3744648.305732484</v>
      </c>
      <c r="H59" s="4">
        <v>0.12411363293187062</v>
      </c>
      <c r="I59" s="3">
        <f t="shared" si="7"/>
        <v>3744648.305732484</v>
      </c>
      <c r="J59" s="4">
        <f t="shared" si="8"/>
        <v>0.16117035788089895</v>
      </c>
      <c r="K59" s="5"/>
      <c r="L59" s="24"/>
    </row>
    <row r="60" spans="1:13" ht="18" x14ac:dyDescent="0.35">
      <c r="A60" s="13">
        <f>MAX($A$11:A59)+1</f>
        <v>40</v>
      </c>
      <c r="B60" s="2" t="s">
        <v>7</v>
      </c>
      <c r="C60" s="1" t="s">
        <v>14</v>
      </c>
      <c r="D60" s="3">
        <v>1311</v>
      </c>
      <c r="E60" s="4">
        <f t="shared" si="9"/>
        <v>7.8295768086859927E-3</v>
      </c>
      <c r="F60" s="3">
        <v>2217.8184591914569</v>
      </c>
      <c r="G60" s="3">
        <v>2896470.9077040427</v>
      </c>
      <c r="H60" s="4">
        <v>9.6001412598960265E-2</v>
      </c>
      <c r="I60" s="3">
        <f t="shared" si="7"/>
        <v>2896470.9077040427</v>
      </c>
      <c r="J60" s="4">
        <f t="shared" si="8"/>
        <v>0.12466464529436175</v>
      </c>
      <c r="K60" s="5"/>
      <c r="L60" s="24"/>
    </row>
    <row r="61" spans="1:13" ht="18" x14ac:dyDescent="0.35">
      <c r="A61" s="13">
        <f>MAX($A$11:A60)+1</f>
        <v>41</v>
      </c>
      <c r="B61" s="2" t="s">
        <v>7</v>
      </c>
      <c r="C61" s="1" t="s">
        <v>15</v>
      </c>
      <c r="D61" s="3">
        <v>209</v>
      </c>
      <c r="E61" s="4">
        <f t="shared" si="9"/>
        <v>1.2481934042832743E-3</v>
      </c>
      <c r="F61" s="3">
        <v>6356.0574162679432</v>
      </c>
      <c r="G61" s="3">
        <v>1290279.6555023924</v>
      </c>
      <c r="H61" s="4">
        <v>4.276537673707103E-2</v>
      </c>
      <c r="I61" s="3">
        <f t="shared" si="7"/>
        <v>1290279.6555023924</v>
      </c>
      <c r="J61" s="4">
        <f t="shared" si="8"/>
        <v>5.5533875778245062E-2</v>
      </c>
      <c r="K61" s="5"/>
      <c r="L61" s="24"/>
    </row>
    <row r="62" spans="1:13" ht="18" x14ac:dyDescent="0.35">
      <c r="A62" s="13">
        <f>MAX($A$11:A61)+1</f>
        <v>42</v>
      </c>
      <c r="B62" s="2" t="s">
        <v>7</v>
      </c>
      <c r="C62" s="1" t="s">
        <v>16</v>
      </c>
      <c r="D62" s="3">
        <v>35</v>
      </c>
      <c r="E62" s="4">
        <f t="shared" si="9"/>
        <v>2.0902760358810813E-4</v>
      </c>
      <c r="F62" s="3">
        <v>20407.714285714286</v>
      </c>
      <c r="G62" s="3">
        <v>612231.42857142864</v>
      </c>
      <c r="H62" s="4">
        <v>2.0291963514636531E-2</v>
      </c>
      <c r="I62" s="3">
        <f t="shared" si="7"/>
        <v>612231.42857142864</v>
      </c>
      <c r="J62" s="4">
        <f t="shared" si="8"/>
        <v>2.6350554282424079E-2</v>
      </c>
      <c r="K62" s="5"/>
    </row>
    <row r="63" spans="1:13" ht="18" x14ac:dyDescent="0.35">
      <c r="A63" s="13">
        <f>MAX($A$11:A62)+1</f>
        <v>43</v>
      </c>
      <c r="B63" s="2" t="s">
        <v>17</v>
      </c>
      <c r="C63" s="1"/>
      <c r="D63" s="3">
        <v>747</v>
      </c>
      <c r="E63" s="4">
        <f t="shared" si="9"/>
        <v>4.4612462822947651E-3</v>
      </c>
      <c r="F63" s="3">
        <v>3293.9076305220883</v>
      </c>
      <c r="G63" s="3">
        <v>2427609.9236947792</v>
      </c>
      <c r="H63" s="4">
        <v>8.0461357748864384E-2</v>
      </c>
      <c r="I63" s="3">
        <f t="shared" si="7"/>
        <v>2427609.9236947792</v>
      </c>
      <c r="J63" s="4">
        <f t="shared" si="8"/>
        <v>0.1044847815476161</v>
      </c>
      <c r="K63" s="5"/>
    </row>
    <row r="64" spans="1:13" x14ac:dyDescent="0.25">
      <c r="A64" s="13">
        <f>MAX($A$11:A63)+1</f>
        <v>44</v>
      </c>
      <c r="B64" s="2" t="s">
        <v>18</v>
      </c>
      <c r="C64" s="1"/>
      <c r="D64" s="3">
        <v>40</v>
      </c>
      <c r="E64" s="4">
        <f t="shared" si="9"/>
        <v>2.388886898149807E-4</v>
      </c>
      <c r="F64" s="3">
        <v>551.65</v>
      </c>
      <c r="G64" s="3">
        <v>21514.35</v>
      </c>
      <c r="H64" s="4">
        <v>7.1307741626365441E-4</v>
      </c>
      <c r="I64" s="3">
        <f t="shared" si="7"/>
        <v>21514.35</v>
      </c>
      <c r="J64" s="4">
        <f t="shared" si="8"/>
        <v>9.2598161588813117E-4</v>
      </c>
      <c r="K64" s="5"/>
    </row>
    <row r="65" spans="1:11" x14ac:dyDescent="0.25">
      <c r="A65" s="13">
        <f>MAX($A$11:A64)+1</f>
        <v>45</v>
      </c>
      <c r="B65" s="2" t="s">
        <v>19</v>
      </c>
      <c r="C65" s="1"/>
      <c r="D65" s="3">
        <v>57</v>
      </c>
      <c r="E65" s="4">
        <f t="shared" si="9"/>
        <v>3.4041638298634751E-4</v>
      </c>
      <c r="F65" s="3">
        <v>1609.5087719298244</v>
      </c>
      <c r="G65" s="3">
        <v>90132.491228070168</v>
      </c>
      <c r="H65" s="4">
        <v>2.9873755872856385E-3</v>
      </c>
      <c r="I65" s="3">
        <f t="shared" si="7"/>
        <v>90132.491228070168</v>
      </c>
      <c r="J65" s="4">
        <f t="shared" si="8"/>
        <v>3.8793191461229935E-3</v>
      </c>
      <c r="K65" s="5"/>
    </row>
    <row r="66" spans="1:11" x14ac:dyDescent="0.25">
      <c r="A66" s="13">
        <f>MAX($A$11:A65)+1</f>
        <v>46</v>
      </c>
      <c r="B66" s="2" t="s">
        <v>20</v>
      </c>
      <c r="C66" s="1"/>
      <c r="D66" s="3">
        <v>36</v>
      </c>
      <c r="E66" s="4">
        <f t="shared" si="9"/>
        <v>2.1499982083348265E-4</v>
      </c>
      <c r="F66" s="3">
        <v>2735.8611111111109</v>
      </c>
      <c r="G66" s="3">
        <v>79339.972222222219</v>
      </c>
      <c r="H66" s="4">
        <v>2.6296654278959082E-3</v>
      </c>
      <c r="I66" s="3">
        <f t="shared" si="7"/>
        <v>79339.972222222219</v>
      </c>
      <c r="J66" s="4">
        <f t="shared" si="8"/>
        <v>3.4148071256093152E-3</v>
      </c>
      <c r="K66" s="5"/>
    </row>
    <row r="67" spans="1:11" x14ac:dyDescent="0.25">
      <c r="A67" s="13">
        <f>MAX($A$11:A66)+1</f>
        <v>47</v>
      </c>
      <c r="B67" s="2" t="s">
        <v>21</v>
      </c>
      <c r="C67" s="1"/>
      <c r="D67" s="3">
        <v>25</v>
      </c>
      <c r="E67" s="4">
        <f t="shared" si="9"/>
        <v>1.4930543113436293E-4</v>
      </c>
      <c r="F67" s="3">
        <v>45413.760000000002</v>
      </c>
      <c r="G67" s="3">
        <v>1044516.48</v>
      </c>
      <c r="H67" s="4">
        <v>3.4619735795095231E-2</v>
      </c>
      <c r="I67" s="3">
        <f t="shared" si="7"/>
        <v>1044516.48</v>
      </c>
      <c r="J67" s="4">
        <f t="shared" si="8"/>
        <v>4.4956183104401616E-2</v>
      </c>
      <c r="K67" s="5"/>
    </row>
    <row r="68" spans="1:11" x14ac:dyDescent="0.25">
      <c r="A68" s="13">
        <f>MAX($A$11:A67)+1</f>
        <v>48</v>
      </c>
      <c r="B68" s="2" t="s">
        <v>22</v>
      </c>
      <c r="C68" s="1"/>
      <c r="D68" s="3">
        <v>15</v>
      </c>
      <c r="E68" s="4">
        <f t="shared" si="9"/>
        <v>8.9583258680617765E-5</v>
      </c>
      <c r="F68" s="3">
        <v>140923.19999999998</v>
      </c>
      <c r="G68" s="3">
        <v>845539.2</v>
      </c>
      <c r="H68" s="4">
        <v>2.8024779186247194E-2</v>
      </c>
      <c r="I68" s="3">
        <f t="shared" si="7"/>
        <v>845539.2</v>
      </c>
      <c r="J68" s="4">
        <f t="shared" si="8"/>
        <v>3.6392164053887649E-2</v>
      </c>
      <c r="K68" s="5"/>
    </row>
    <row r="69" spans="1:11" x14ac:dyDescent="0.25">
      <c r="A69" s="13">
        <f>MAX($A$11:A68)+1</f>
        <v>49</v>
      </c>
      <c r="B69" s="2" t="s">
        <v>23</v>
      </c>
      <c r="C69" s="1"/>
      <c r="D69" s="3">
        <v>3</v>
      </c>
      <c r="E69" s="4">
        <f t="shared" si="9"/>
        <v>1.7916651736123554E-5</v>
      </c>
      <c r="F69" s="3">
        <v>0</v>
      </c>
      <c r="G69" s="3">
        <v>0</v>
      </c>
      <c r="H69" s="4">
        <v>0</v>
      </c>
      <c r="I69" s="3">
        <f t="shared" si="7"/>
        <v>90</v>
      </c>
      <c r="J69" s="4">
        <f t="shared" si="8"/>
        <v>3.8736166990837192E-6</v>
      </c>
      <c r="K69" s="5"/>
    </row>
    <row r="70" spans="1:11" x14ac:dyDescent="0.25">
      <c r="A70" s="13">
        <f>MAX($A$11:A69)+1</f>
        <v>50</v>
      </c>
      <c r="B70" s="2" t="s">
        <v>24</v>
      </c>
      <c r="C70" s="1"/>
      <c r="D70" s="3">
        <v>2</v>
      </c>
      <c r="E70" s="4">
        <f t="shared" si="9"/>
        <v>1.1944434490749036E-5</v>
      </c>
      <c r="F70" s="3">
        <v>0</v>
      </c>
      <c r="G70" s="3">
        <v>0</v>
      </c>
      <c r="H70" s="4">
        <v>0</v>
      </c>
      <c r="I70" s="3">
        <f t="shared" si="7"/>
        <v>60</v>
      </c>
      <c r="J70" s="4">
        <f t="shared" si="8"/>
        <v>2.5824111327224795E-6</v>
      </c>
      <c r="K70" s="5"/>
    </row>
    <row r="71" spans="1:11" x14ac:dyDescent="0.25">
      <c r="A71" s="13">
        <f>MAX($A$11:A70)+1</f>
        <v>51</v>
      </c>
      <c r="B71" s="2" t="s">
        <v>25</v>
      </c>
      <c r="C71" s="1"/>
      <c r="D71" s="3">
        <v>1</v>
      </c>
      <c r="E71" s="4">
        <f t="shared" si="9"/>
        <v>5.9722172453745181E-6</v>
      </c>
      <c r="F71" s="3">
        <v>0</v>
      </c>
      <c r="G71" s="3">
        <v>0</v>
      </c>
      <c r="H71" s="4">
        <v>0</v>
      </c>
      <c r="I71" s="3">
        <f t="shared" si="7"/>
        <v>30</v>
      </c>
      <c r="J71" s="4">
        <f t="shared" si="8"/>
        <v>1.2912055663612397E-6</v>
      </c>
      <c r="K71" s="5"/>
    </row>
    <row r="72" spans="1:11" x14ac:dyDescent="0.25">
      <c r="A72" s="13">
        <f>MAX($A$11:A71)+1</f>
        <v>52</v>
      </c>
      <c r="B72" s="2" t="s">
        <v>26</v>
      </c>
      <c r="C72" s="1"/>
      <c r="D72" s="3">
        <v>40</v>
      </c>
      <c r="E72" s="4">
        <f t="shared" si="9"/>
        <v>2.388886898149807E-4</v>
      </c>
      <c r="F72" s="3">
        <v>27532.799999999999</v>
      </c>
      <c r="G72" s="3">
        <v>743385.59999999998</v>
      </c>
      <c r="H72" s="4">
        <v>2.4638972729160141E-2</v>
      </c>
      <c r="I72" s="3">
        <f t="shared" si="7"/>
        <v>743385.59999999998</v>
      </c>
      <c r="J72" s="4">
        <f t="shared" si="8"/>
        <v>3.1995454155759662E-2</v>
      </c>
      <c r="K72" s="5"/>
    </row>
    <row r="73" spans="1:11" x14ac:dyDescent="0.25">
      <c r="A73" s="13">
        <f>MAX($A$11:A72)+1</f>
        <v>53</v>
      </c>
      <c r="B73" s="2" t="s">
        <v>27</v>
      </c>
      <c r="C73" s="1"/>
      <c r="D73" s="3">
        <v>8</v>
      </c>
      <c r="E73" s="4">
        <f t="shared" si="9"/>
        <v>4.7777737962996145E-5</v>
      </c>
      <c r="F73" s="3">
        <v>39543.875</v>
      </c>
      <c r="G73" s="3">
        <v>158175.5</v>
      </c>
      <c r="H73" s="4">
        <v>5.2426114131364264E-3</v>
      </c>
      <c r="I73" s="3">
        <f t="shared" si="7"/>
        <v>158175.5</v>
      </c>
      <c r="J73" s="4">
        <f t="shared" si="8"/>
        <v>6.8079028687324092E-3</v>
      </c>
      <c r="K73" s="5"/>
    </row>
    <row r="74" spans="1:11" x14ac:dyDescent="0.25">
      <c r="A74" s="13">
        <f>MAX($A$11:A73)+1</f>
        <v>54</v>
      </c>
      <c r="B74" s="2" t="s">
        <v>28</v>
      </c>
      <c r="C74" s="1"/>
      <c r="D74" s="3">
        <v>5</v>
      </c>
      <c r="E74" s="4">
        <f t="shared" si="9"/>
        <v>2.9861086226872587E-5</v>
      </c>
      <c r="F74" s="3">
        <v>93200</v>
      </c>
      <c r="G74" s="3">
        <v>279600</v>
      </c>
      <c r="H74" s="4">
        <v>9.2671377748952573E-3</v>
      </c>
      <c r="I74" s="3">
        <f t="shared" si="7"/>
        <v>279600</v>
      </c>
      <c r="J74" s="4">
        <f t="shared" si="8"/>
        <v>1.2034035878486754E-2</v>
      </c>
      <c r="K74" s="5"/>
    </row>
    <row r="75" spans="1:11" x14ac:dyDescent="0.25">
      <c r="A75" s="13">
        <f>MAX($A$11:A74)+1</f>
        <v>55</v>
      </c>
      <c r="B75" s="2" t="s">
        <v>29</v>
      </c>
      <c r="C75" s="1"/>
      <c r="D75" s="3">
        <v>1</v>
      </c>
      <c r="E75" s="4">
        <f t="shared" si="9"/>
        <v>5.9722172453745181E-6</v>
      </c>
      <c r="F75" s="3">
        <v>0</v>
      </c>
      <c r="G75" s="3">
        <v>0</v>
      </c>
      <c r="H75" s="4">
        <v>0</v>
      </c>
      <c r="I75" s="3">
        <f t="shared" si="7"/>
        <v>30</v>
      </c>
      <c r="J75" s="4">
        <f t="shared" si="8"/>
        <v>1.2912055663612397E-6</v>
      </c>
      <c r="K75" s="5"/>
    </row>
    <row r="76" spans="1:11" x14ac:dyDescent="0.25">
      <c r="A76" s="13">
        <f>MAX($A$11:A75)+1</f>
        <v>56</v>
      </c>
      <c r="B76" s="2" t="s">
        <v>30</v>
      </c>
      <c r="C76" s="1"/>
      <c r="D76" s="3">
        <v>1</v>
      </c>
      <c r="E76" s="4">
        <f t="shared" si="9"/>
        <v>5.9722172453745181E-6</v>
      </c>
      <c r="F76" s="3">
        <v>0</v>
      </c>
      <c r="G76" s="3">
        <v>0</v>
      </c>
      <c r="H76" s="4">
        <v>0</v>
      </c>
      <c r="I76" s="3">
        <f t="shared" si="7"/>
        <v>30</v>
      </c>
      <c r="J76" s="4">
        <f t="shared" si="8"/>
        <v>1.2912055663612397E-6</v>
      </c>
      <c r="K76" s="5"/>
    </row>
    <row r="77" spans="1:11" x14ac:dyDescent="0.25">
      <c r="A77" s="13">
        <f>MAX($A$11:A76)+1</f>
        <v>57</v>
      </c>
      <c r="B77" s="2" t="s">
        <v>31</v>
      </c>
      <c r="C77" s="1"/>
      <c r="D77" s="3">
        <v>20</v>
      </c>
      <c r="E77" s="4">
        <f t="shared" si="9"/>
        <v>1.1944434490749035E-4</v>
      </c>
      <c r="F77" s="3">
        <v>18697.899999999998</v>
      </c>
      <c r="G77" s="3">
        <v>355260.1</v>
      </c>
      <c r="H77" s="4">
        <v>1.1774836525833571E-2</v>
      </c>
      <c r="I77" s="3">
        <f t="shared" si="7"/>
        <v>355260.1</v>
      </c>
      <c r="J77" s="4">
        <f t="shared" si="8"/>
        <v>1.5290460620868354E-2</v>
      </c>
      <c r="K77" s="5"/>
    </row>
    <row r="78" spans="1:11" x14ac:dyDescent="0.25">
      <c r="A78" s="13">
        <f>MAX($A$11:A77)+1</f>
        <v>58</v>
      </c>
      <c r="B78" s="2" t="s">
        <v>32</v>
      </c>
      <c r="C78" s="1"/>
      <c r="D78" s="3">
        <v>12</v>
      </c>
      <c r="E78" s="4">
        <f t="shared" si="9"/>
        <v>7.1666606944494217E-5</v>
      </c>
      <c r="F78" s="3">
        <v>49212.833333333328</v>
      </c>
      <c r="G78" s="3">
        <v>541341.16666666663</v>
      </c>
      <c r="H78" s="4">
        <v>1.794235756338532E-2</v>
      </c>
      <c r="I78" s="3">
        <f t="shared" si="7"/>
        <v>541341.16666666663</v>
      </c>
      <c r="J78" s="4">
        <f t="shared" si="8"/>
        <v>2.3299424256682917E-2</v>
      </c>
      <c r="K78" s="5"/>
    </row>
    <row r="79" spans="1:11" x14ac:dyDescent="0.25">
      <c r="A79" s="13">
        <f>MAX($A$11:A78)+1</f>
        <v>59</v>
      </c>
      <c r="B79" s="2" t="s">
        <v>33</v>
      </c>
      <c r="C79" s="1"/>
      <c r="D79" s="3">
        <v>4</v>
      </c>
      <c r="E79" s="4">
        <f t="shared" si="9"/>
        <v>2.3888868981498072E-5</v>
      </c>
      <c r="F79" s="3">
        <v>77657.25</v>
      </c>
      <c r="G79" s="3">
        <v>155314.5</v>
      </c>
      <c r="H79" s="4">
        <v>5.1477856578646978E-3</v>
      </c>
      <c r="I79" s="3">
        <f t="shared" si="7"/>
        <v>155314.5</v>
      </c>
      <c r="J79" s="4">
        <f t="shared" si="8"/>
        <v>6.6847648978870921E-3</v>
      </c>
      <c r="K79" s="5"/>
    </row>
    <row r="80" spans="1:11" x14ac:dyDescent="0.25">
      <c r="A80" s="13">
        <f>MAX($A$11:A79)+1</f>
        <v>60</v>
      </c>
      <c r="B80" s="2" t="s">
        <v>34</v>
      </c>
      <c r="C80" s="1"/>
      <c r="D80" s="3">
        <v>0</v>
      </c>
      <c r="E80" s="4">
        <f t="shared" si="9"/>
        <v>0</v>
      </c>
      <c r="F80" s="3">
        <v>0</v>
      </c>
      <c r="G80" s="3">
        <v>0</v>
      </c>
      <c r="H80" s="4">
        <v>0</v>
      </c>
      <c r="I80" s="3">
        <f t="shared" si="7"/>
        <v>0</v>
      </c>
      <c r="J80" s="4">
        <f t="shared" si="8"/>
        <v>0</v>
      </c>
      <c r="K80" s="5"/>
    </row>
    <row r="81" spans="1:11" x14ac:dyDescent="0.25">
      <c r="A81" s="13">
        <f>MAX($A$11:A80)+1</f>
        <v>61</v>
      </c>
      <c r="B81" s="2" t="s">
        <v>35</v>
      </c>
      <c r="D81" s="3">
        <f t="shared" ref="D81:J81" si="10">SUM(D54:D80)</f>
        <v>167442</v>
      </c>
      <c r="E81" s="6">
        <f t="shared" si="10"/>
        <v>1</v>
      </c>
      <c r="F81" s="3">
        <f t="shared" si="10"/>
        <v>530272.11246824032</v>
      </c>
      <c r="G81" s="3">
        <f t="shared" si="10"/>
        <v>21217045.581322093</v>
      </c>
      <c r="H81" s="6">
        <f t="shared" si="10"/>
        <v>0.70322347846332067</v>
      </c>
      <c r="I81" s="3">
        <f t="shared" si="10"/>
        <v>23234100.581322093</v>
      </c>
      <c r="J81" s="6">
        <f t="shared" si="10"/>
        <v>0.99999999999999956</v>
      </c>
      <c r="K81" s="5"/>
    </row>
    <row r="84" spans="1:11" ht="18.75" x14ac:dyDescent="0.3">
      <c r="A84" s="26" t="s">
        <v>70</v>
      </c>
      <c r="B84" s="27"/>
      <c r="C84" s="28"/>
      <c r="D84" s="27"/>
      <c r="E84" s="27"/>
      <c r="F84" s="27"/>
      <c r="G84" s="27"/>
      <c r="H84" s="27"/>
      <c r="I84" s="27"/>
      <c r="J84" s="27"/>
      <c r="K84" s="43"/>
    </row>
    <row r="86" spans="1:11" x14ac:dyDescent="0.25">
      <c r="A86" s="13" t="s">
        <v>66</v>
      </c>
      <c r="B86" s="12" t="s">
        <v>73</v>
      </c>
    </row>
    <row r="87" spans="1:11" x14ac:dyDescent="0.25">
      <c r="A87" s="13" t="s">
        <v>67</v>
      </c>
      <c r="D87" s="48" t="s">
        <v>38</v>
      </c>
      <c r="E87" s="49"/>
      <c r="F87" s="48" t="s">
        <v>39</v>
      </c>
      <c r="G87" s="49"/>
      <c r="H87" s="48" t="s">
        <v>37</v>
      </c>
      <c r="I87" s="49"/>
      <c r="J87" s="48" t="s">
        <v>35</v>
      </c>
      <c r="K87" s="49"/>
    </row>
    <row r="88" spans="1:11" s="9" customFormat="1" ht="45" x14ac:dyDescent="0.25">
      <c r="B88" s="29" t="s">
        <v>3</v>
      </c>
      <c r="C88" s="29" t="s">
        <v>4</v>
      </c>
      <c r="D88" s="30" t="s">
        <v>40</v>
      </c>
      <c r="E88" s="31" t="s">
        <v>68</v>
      </c>
      <c r="F88" s="30" t="s">
        <v>41</v>
      </c>
      <c r="G88" s="31" t="s">
        <v>68</v>
      </c>
      <c r="H88" s="30" t="s">
        <v>41</v>
      </c>
      <c r="I88" s="31" t="s">
        <v>68</v>
      </c>
      <c r="J88" s="31" t="s">
        <v>68</v>
      </c>
      <c r="K88" s="31"/>
    </row>
    <row r="89" spans="1:11" s="32" customFormat="1" ht="11.25" x14ac:dyDescent="0.2">
      <c r="B89" s="33"/>
      <c r="C89" s="33"/>
      <c r="D89" s="34"/>
      <c r="E89" s="35" t="s">
        <v>69</v>
      </c>
      <c r="F89" s="34"/>
      <c r="G89" s="35" t="s">
        <v>69</v>
      </c>
      <c r="H89" s="34"/>
      <c r="I89" s="35" t="s">
        <v>69</v>
      </c>
      <c r="J89" s="35" t="s">
        <v>69</v>
      </c>
      <c r="K89" s="35" t="s">
        <v>6</v>
      </c>
    </row>
    <row r="90" spans="1:11" ht="18" x14ac:dyDescent="0.35">
      <c r="A90" s="13">
        <f>MAX($A$11:A83)+1</f>
        <v>62</v>
      </c>
      <c r="B90" s="2" t="s">
        <v>7</v>
      </c>
      <c r="C90" s="1" t="s">
        <v>8</v>
      </c>
      <c r="D90" s="4">
        <f t="shared" ref="D90:D116" si="11">+J54</f>
        <v>3.9160973622170039E-2</v>
      </c>
      <c r="E90" s="5">
        <f t="shared" ref="E90:E116" si="12">D90*$E$117</f>
        <v>14.796752559616026</v>
      </c>
      <c r="F90" s="4">
        <f t="shared" ref="F90:F116" si="13">+H90</f>
        <v>7.663618012558231E-4</v>
      </c>
      <c r="G90" s="5">
        <f t="shared" ref="G90:G116" si="14">F90*$G$117</f>
        <v>1.075087893745956E-2</v>
      </c>
      <c r="H90" s="4">
        <v>7.663618012558231E-4</v>
      </c>
      <c r="I90" s="5">
        <f>H90*$I$117</f>
        <v>8.7037623096591271E-2</v>
      </c>
      <c r="J90" s="5">
        <f t="shared" ref="J90:J116" si="15">+E90+G90+I90</f>
        <v>14.894541061650077</v>
      </c>
      <c r="K90" s="4">
        <f>J90/$J$117</f>
        <v>2.9468155696445654E-2</v>
      </c>
    </row>
    <row r="91" spans="1:11" ht="18" x14ac:dyDescent="0.35">
      <c r="A91" s="13">
        <f>MAX($A$11:A90)+1</f>
        <v>63</v>
      </c>
      <c r="B91" s="2" t="s">
        <v>7</v>
      </c>
      <c r="C91" s="1" t="s">
        <v>9</v>
      </c>
      <c r="D91" s="4">
        <f t="shared" si="11"/>
        <v>3.240538609896803E-2</v>
      </c>
      <c r="E91" s="5">
        <f t="shared" si="12"/>
        <v>12.244191994087616</v>
      </c>
      <c r="F91" s="4">
        <f t="shared" si="13"/>
        <v>5.426346671559645E-3</v>
      </c>
      <c r="G91" s="5">
        <f t="shared" si="14"/>
        <v>7.6123308916267701E-2</v>
      </c>
      <c r="H91" s="4">
        <v>5.426346671559645E-3</v>
      </c>
      <c r="I91" s="5">
        <f t="shared" ref="I91:I116" si="16">H91*$I$117</f>
        <v>0.61628373911213685</v>
      </c>
      <c r="J91" s="5">
        <f t="shared" si="15"/>
        <v>12.93659904211602</v>
      </c>
      <c r="K91" s="4">
        <f t="shared" ref="K91:K116" si="17">J91/$J$117</f>
        <v>2.5594458612565787E-2</v>
      </c>
    </row>
    <row r="92" spans="1:11" ht="18" x14ac:dyDescent="0.35">
      <c r="A92" s="13">
        <f>MAX($A$11:A91)+1</f>
        <v>64</v>
      </c>
      <c r="B92" s="2" t="s">
        <v>7</v>
      </c>
      <c r="C92" s="1" t="s">
        <v>10</v>
      </c>
      <c r="D92" s="4">
        <f t="shared" si="11"/>
        <v>8.7137007645888262E-2</v>
      </c>
      <c r="E92" s="5">
        <f t="shared" si="12"/>
        <v>32.92422587245499</v>
      </c>
      <c r="F92" s="4">
        <f t="shared" si="13"/>
        <v>4.9175291026573482E-2</v>
      </c>
      <c r="G92" s="5">
        <f t="shared" si="14"/>
        <v>0.68985379969969618</v>
      </c>
      <c r="H92" s="4">
        <v>4.9175291026573482E-2</v>
      </c>
      <c r="I92" s="5">
        <f t="shared" si="16"/>
        <v>5.584960574786435</v>
      </c>
      <c r="J92" s="5">
        <f t="shared" si="15"/>
        <v>39.199040246941124</v>
      </c>
      <c r="K92" s="4">
        <f t="shared" si="17"/>
        <v>7.7553475220681373E-2</v>
      </c>
    </row>
    <row r="93" spans="1:11" ht="18" x14ac:dyDescent="0.35">
      <c r="A93" s="13">
        <f>MAX($A$11:A92)+1</f>
        <v>65</v>
      </c>
      <c r="B93" s="2" t="s">
        <v>7</v>
      </c>
      <c r="C93" s="1" t="s">
        <v>11</v>
      </c>
      <c r="D93" s="4">
        <f t="shared" si="11"/>
        <v>6.3504373446077303E-2</v>
      </c>
      <c r="E93" s="5">
        <f t="shared" si="12"/>
        <v>23.994768603074039</v>
      </c>
      <c r="F93" s="4">
        <f t="shared" si="13"/>
        <v>4.8903276006120822E-2</v>
      </c>
      <c r="G93" s="5">
        <f t="shared" si="14"/>
        <v>0.68603784677868029</v>
      </c>
      <c r="H93" s="4">
        <v>4.8903276006120822E-2</v>
      </c>
      <c r="I93" s="5">
        <f t="shared" si="16"/>
        <v>5.5540671497905993</v>
      </c>
      <c r="J93" s="5">
        <f t="shared" si="15"/>
        <v>30.234873599643322</v>
      </c>
      <c r="K93" s="4">
        <f t="shared" si="17"/>
        <v>5.9818289063680551E-2</v>
      </c>
    </row>
    <row r="94" spans="1:11" ht="18" x14ac:dyDescent="0.35">
      <c r="A94" s="13">
        <f>MAX($A$11:A93)+1</f>
        <v>66</v>
      </c>
      <c r="B94" s="2" t="s">
        <v>7</v>
      </c>
      <c r="C94" s="1" t="s">
        <v>12</v>
      </c>
      <c r="D94" s="4">
        <f t="shared" si="11"/>
        <v>0.11989721703449235</v>
      </c>
      <c r="E94" s="5">
        <f t="shared" si="12"/>
        <v>45.302485841199946</v>
      </c>
      <c r="F94" s="4">
        <f t="shared" si="13"/>
        <v>9.2330124349344844E-2</v>
      </c>
      <c r="G94" s="5">
        <f t="shared" si="14"/>
        <v>1.2952498252571942</v>
      </c>
      <c r="H94" s="4">
        <v>9.2330124349344844E-2</v>
      </c>
      <c r="I94" s="5">
        <f t="shared" si="16"/>
        <v>10.486162737248797</v>
      </c>
      <c r="J94" s="5">
        <f t="shared" si="15"/>
        <v>57.083898403705938</v>
      </c>
      <c r="K94" s="4">
        <f t="shared" si="17"/>
        <v>0.11293783399957515</v>
      </c>
    </row>
    <row r="95" spans="1:11" ht="18" x14ac:dyDescent="0.35">
      <c r="A95" s="13">
        <f>MAX($A$11:A94)+1</f>
        <v>67</v>
      </c>
      <c r="B95" s="2" t="s">
        <v>7</v>
      </c>
      <c r="C95" s="1" t="s">
        <v>13</v>
      </c>
      <c r="D95" s="4">
        <f t="shared" si="11"/>
        <v>0.16117035788089895</v>
      </c>
      <c r="E95" s="5">
        <f t="shared" si="12"/>
        <v>60.897308849295989</v>
      </c>
      <c r="F95" s="4">
        <f t="shared" si="13"/>
        <v>0.1249297672927575</v>
      </c>
      <c r="G95" s="5">
        <f t="shared" si="14"/>
        <v>1.7525727425982212</v>
      </c>
      <c r="H95" s="4">
        <v>0.1249297672927575</v>
      </c>
      <c r="I95" s="5">
        <f t="shared" si="16"/>
        <v>14.188585575838369</v>
      </c>
      <c r="J95" s="5">
        <f t="shared" si="15"/>
        <v>76.838467167732574</v>
      </c>
      <c r="K95" s="4">
        <f t="shared" si="17"/>
        <v>0.15202132812302468</v>
      </c>
    </row>
    <row r="96" spans="1:11" ht="18" x14ac:dyDescent="0.35">
      <c r="A96" s="13">
        <f>MAX($A$11:A95)+1</f>
        <v>68</v>
      </c>
      <c r="B96" s="2" t="s">
        <v>7</v>
      </c>
      <c r="C96" s="1" t="s">
        <v>14</v>
      </c>
      <c r="D96" s="4">
        <f t="shared" si="11"/>
        <v>0.12466464529436175</v>
      </c>
      <c r="E96" s="5">
        <f t="shared" si="12"/>
        <v>47.103831665428189</v>
      </c>
      <c r="F96" s="4">
        <f t="shared" si="13"/>
        <v>9.6368952463427957E-2</v>
      </c>
      <c r="G96" s="5">
        <f t="shared" si="14"/>
        <v>1.3519083800449754</v>
      </c>
      <c r="H96" s="4">
        <v>9.6368952463427957E-2</v>
      </c>
      <c r="I96" s="5">
        <f t="shared" si="16"/>
        <v>10.944862529656818</v>
      </c>
      <c r="J96" s="5">
        <f t="shared" si="15"/>
        <v>59.40060257512998</v>
      </c>
      <c r="K96" s="4">
        <f t="shared" si="17"/>
        <v>0.1175213252896764</v>
      </c>
    </row>
    <row r="97" spans="1:11" ht="18" x14ac:dyDescent="0.35">
      <c r="A97" s="13">
        <f>MAX($A$11:A96)+1</f>
        <v>69</v>
      </c>
      <c r="B97" s="2" t="s">
        <v>7</v>
      </c>
      <c r="C97" s="1" t="s">
        <v>15</v>
      </c>
      <c r="D97" s="4">
        <f t="shared" si="11"/>
        <v>5.5533875778245062E-2</v>
      </c>
      <c r="E97" s="5">
        <f t="shared" si="12"/>
        <v>20.983161105625538</v>
      </c>
      <c r="F97" s="4">
        <f t="shared" si="13"/>
        <v>4.402937801994012E-2</v>
      </c>
      <c r="G97" s="5">
        <f t="shared" si="14"/>
        <v>0.61766454435534468</v>
      </c>
      <c r="H97" s="4">
        <v>4.402937801994012E-2</v>
      </c>
      <c r="I97" s="5">
        <f t="shared" si="16"/>
        <v>5.0005263871413108</v>
      </c>
      <c r="J97" s="5">
        <f t="shared" si="15"/>
        <v>26.601352037122194</v>
      </c>
      <c r="K97" s="4">
        <f t="shared" si="17"/>
        <v>5.2629535903205314E-2</v>
      </c>
    </row>
    <row r="98" spans="1:11" ht="18" x14ac:dyDescent="0.35">
      <c r="A98" s="13">
        <f>MAX($A$11:A97)+1</f>
        <v>70</v>
      </c>
      <c r="B98" s="2" t="s">
        <v>7</v>
      </c>
      <c r="C98" s="1" t="s">
        <v>16</v>
      </c>
      <c r="D98" s="4">
        <f t="shared" si="11"/>
        <v>2.6350554282424079E-2</v>
      </c>
      <c r="E98" s="5">
        <f t="shared" si="12"/>
        <v>9.9564080119046263</v>
      </c>
      <c r="F98" s="4">
        <f t="shared" si="13"/>
        <v>2.3673957433742617E-2</v>
      </c>
      <c r="G98" s="5">
        <f t="shared" si="14"/>
        <v>0.33210925952163484</v>
      </c>
      <c r="H98" s="4">
        <v>2.3673957433742617E-2</v>
      </c>
      <c r="I98" s="5">
        <f t="shared" si="16"/>
        <v>2.6887104510510444</v>
      </c>
      <c r="J98" s="5">
        <f t="shared" si="15"/>
        <v>12.977227722477306</v>
      </c>
      <c r="K98" s="4">
        <f t="shared" si="17"/>
        <v>2.5674840564159456E-2</v>
      </c>
    </row>
    <row r="99" spans="1:11" ht="18" x14ac:dyDescent="0.35">
      <c r="A99" s="13">
        <f>MAX($A$11:A98)+1</f>
        <v>71</v>
      </c>
      <c r="B99" s="2" t="s">
        <v>17</v>
      </c>
      <c r="C99" s="1"/>
      <c r="D99" s="4">
        <f t="shared" si="11"/>
        <v>0.1044847815476161</v>
      </c>
      <c r="E99" s="5">
        <f t="shared" si="12"/>
        <v>39.478984197940349</v>
      </c>
      <c r="F99" s="4">
        <f t="shared" si="13"/>
        <v>8.1553099373679369E-2</v>
      </c>
      <c r="G99" s="5">
        <f t="shared" si="14"/>
        <v>1.1440647183931834</v>
      </c>
      <c r="H99" s="4">
        <v>8.1553099373679369E-2</v>
      </c>
      <c r="I99" s="5">
        <f t="shared" si="16"/>
        <v>9.2621891044327729</v>
      </c>
      <c r="J99" s="5">
        <f t="shared" si="15"/>
        <v>49.885238020766302</v>
      </c>
      <c r="K99" s="4">
        <f t="shared" si="17"/>
        <v>9.8695619748577629E-2</v>
      </c>
    </row>
    <row r="100" spans="1:11" x14ac:dyDescent="0.25">
      <c r="A100" s="13">
        <f>MAX($A$11:A99)+1</f>
        <v>72</v>
      </c>
      <c r="B100" s="2" t="s">
        <v>18</v>
      </c>
      <c r="C100" s="1"/>
      <c r="D100" s="4">
        <f t="shared" si="11"/>
        <v>9.2598161588813117E-4</v>
      </c>
      <c r="E100" s="5">
        <f t="shared" si="12"/>
        <v>0.34987692025341532</v>
      </c>
      <c r="F100" s="4">
        <f t="shared" si="13"/>
        <v>7.3136145257810708E-4</v>
      </c>
      <c r="G100" s="5">
        <f t="shared" si="14"/>
        <v>1.0259877806157886E-2</v>
      </c>
      <c r="H100" s="4">
        <v>7.3136145257810708E-4</v>
      </c>
      <c r="I100" s="5">
        <f t="shared" si="16"/>
        <v>8.3062546114063787E-2</v>
      </c>
      <c r="J100" s="5">
        <f t="shared" si="15"/>
        <v>0.44319934417363699</v>
      </c>
      <c r="K100" s="4">
        <f t="shared" si="17"/>
        <v>8.7684925803443786E-4</v>
      </c>
    </row>
    <row r="101" spans="1:11" x14ac:dyDescent="0.25">
      <c r="A101" s="13">
        <f>MAX($A$11:A100)+1</f>
        <v>73</v>
      </c>
      <c r="B101" s="2" t="s">
        <v>19</v>
      </c>
      <c r="C101" s="1"/>
      <c r="D101" s="4">
        <f t="shared" si="11"/>
        <v>3.8793191461229935E-3</v>
      </c>
      <c r="E101" s="5">
        <f t="shared" si="12"/>
        <v>1.4657788148675264</v>
      </c>
      <c r="F101" s="4">
        <f t="shared" si="13"/>
        <v>3.0407215799157393E-3</v>
      </c>
      <c r="G101" s="5">
        <f t="shared" si="14"/>
        <v>4.2656653208217932E-2</v>
      </c>
      <c r="H101" s="4">
        <v>3.0407215799157393E-3</v>
      </c>
      <c r="I101" s="5">
        <f t="shared" si="16"/>
        <v>0.34534234141196596</v>
      </c>
      <c r="J101" s="5">
        <f t="shared" si="15"/>
        <v>1.8537778094877102</v>
      </c>
      <c r="K101" s="4">
        <f t="shared" si="17"/>
        <v>3.6676130463161763E-3</v>
      </c>
    </row>
    <row r="102" spans="1:11" x14ac:dyDescent="0.25">
      <c r="A102" s="13">
        <f>MAX($A$11:A101)+1</f>
        <v>74</v>
      </c>
      <c r="B102" s="2" t="s">
        <v>20</v>
      </c>
      <c r="C102" s="1"/>
      <c r="D102" s="4">
        <f t="shared" si="11"/>
        <v>3.4148071256093152E-3</v>
      </c>
      <c r="E102" s="5">
        <f t="shared" si="12"/>
        <v>1.2902655731687283</v>
      </c>
      <c r="F102" s="4">
        <f t="shared" si="13"/>
        <v>3.2644122553190588E-3</v>
      </c>
      <c r="G102" s="5">
        <f t="shared" si="14"/>
        <v>4.5794689794538948E-2</v>
      </c>
      <c r="H102" s="4">
        <v>3.2644122553190588E-3</v>
      </c>
      <c r="I102" s="5">
        <f t="shared" si="16"/>
        <v>0.37074744989215341</v>
      </c>
      <c r="J102" s="5">
        <f t="shared" si="15"/>
        <v>1.7068077128554207</v>
      </c>
      <c r="K102" s="4">
        <f t="shared" si="17"/>
        <v>3.3768395560585199E-3</v>
      </c>
    </row>
    <row r="103" spans="1:11" x14ac:dyDescent="0.25">
      <c r="A103" s="13">
        <f>MAX($A$11:A102)+1</f>
        <v>75</v>
      </c>
      <c r="B103" s="2" t="s">
        <v>21</v>
      </c>
      <c r="C103" s="1"/>
      <c r="D103" s="4">
        <f t="shared" si="11"/>
        <v>4.4956183104401616E-2</v>
      </c>
      <c r="E103" s="5">
        <f t="shared" si="12"/>
        <v>16.986439710069703</v>
      </c>
      <c r="F103" s="4">
        <f t="shared" si="13"/>
        <v>3.7630147603364382E-2</v>
      </c>
      <c r="G103" s="5">
        <f t="shared" si="14"/>
        <v>0.52789317084902199</v>
      </c>
      <c r="H103" s="4">
        <v>3.7630147603364382E-2</v>
      </c>
      <c r="I103" s="5">
        <f t="shared" si="16"/>
        <v>4.2737498121692035</v>
      </c>
      <c r="J103" s="5">
        <f t="shared" si="15"/>
        <v>21.788082693087929</v>
      </c>
      <c r="K103" s="4">
        <f t="shared" si="17"/>
        <v>4.3106706710157518E-2</v>
      </c>
    </row>
    <row r="104" spans="1:11" x14ac:dyDescent="0.25">
      <c r="A104" s="13">
        <f>MAX($A$11:A103)+1</f>
        <v>76</v>
      </c>
      <c r="B104" s="2" t="s">
        <v>22</v>
      </c>
      <c r="C104" s="1"/>
      <c r="D104" s="4">
        <f t="shared" si="11"/>
        <v>3.6392164053887649E-2</v>
      </c>
      <c r="E104" s="5">
        <f t="shared" si="12"/>
        <v>13.750573512541006</v>
      </c>
      <c r="F104" s="4">
        <f t="shared" si="13"/>
        <v>7.0061947965617988E-2</v>
      </c>
      <c r="G104" s="5">
        <f t="shared" si="14"/>
        <v>0.98286151458312498</v>
      </c>
      <c r="H104" s="4">
        <v>7.0061947965617988E-2</v>
      </c>
      <c r="I104" s="5">
        <f t="shared" si="16"/>
        <v>7.957110349774382</v>
      </c>
      <c r="J104" s="5">
        <f t="shared" si="15"/>
        <v>22.690545376898513</v>
      </c>
      <c r="K104" s="4">
        <f t="shared" si="17"/>
        <v>4.4892187092982837E-2</v>
      </c>
    </row>
    <row r="105" spans="1:11" x14ac:dyDescent="0.25">
      <c r="A105" s="13">
        <f>MAX($A$11:A104)+1</f>
        <v>77</v>
      </c>
      <c r="B105" s="2" t="s">
        <v>23</v>
      </c>
      <c r="C105" s="1"/>
      <c r="D105" s="4">
        <f t="shared" si="11"/>
        <v>3.8736166990837192E-6</v>
      </c>
      <c r="E105" s="5">
        <f t="shared" si="12"/>
        <v>1.4636241774818846E-3</v>
      </c>
      <c r="F105" s="4">
        <f t="shared" si="13"/>
        <v>5.4926683549915666E-2</v>
      </c>
      <c r="G105" s="5">
        <f t="shared" si="14"/>
        <v>0.77053700264501268</v>
      </c>
      <c r="H105" s="4">
        <v>5.4926683549915666E-2</v>
      </c>
      <c r="I105" s="5">
        <f t="shared" si="16"/>
        <v>6.2381605828073283</v>
      </c>
      <c r="J105" s="5">
        <f t="shared" si="15"/>
        <v>7.0101612096298229</v>
      </c>
      <c r="K105" s="4">
        <f t="shared" si="17"/>
        <v>1.3869277416975346E-2</v>
      </c>
    </row>
    <row r="106" spans="1:11" x14ac:dyDescent="0.25">
      <c r="A106" s="13">
        <f>MAX($A$11:A105)+1</f>
        <v>78</v>
      </c>
      <c r="B106" s="2" t="s">
        <v>24</v>
      </c>
      <c r="C106" s="1"/>
      <c r="D106" s="4">
        <f t="shared" si="11"/>
        <v>2.5824111327224795E-6</v>
      </c>
      <c r="E106" s="5">
        <f t="shared" si="12"/>
        <v>9.7574945165458974E-4</v>
      </c>
      <c r="F106" s="4">
        <f t="shared" si="13"/>
        <v>8.7831784081788392E-2</v>
      </c>
      <c r="G106" s="5">
        <f t="shared" si="14"/>
        <v>1.2321450207683089</v>
      </c>
      <c r="H106" s="4">
        <v>8.7831784081788392E-2</v>
      </c>
      <c r="I106" s="5">
        <f t="shared" si="16"/>
        <v>9.9752750023353229</v>
      </c>
      <c r="J106" s="5">
        <f t="shared" si="15"/>
        <v>11.208395772555287</v>
      </c>
      <c r="K106" s="4">
        <f t="shared" si="17"/>
        <v>2.2175288944179895E-2</v>
      </c>
    </row>
    <row r="107" spans="1:11" x14ac:dyDescent="0.25">
      <c r="A107" s="13">
        <f>MAX($A$11:A106)+1</f>
        <v>79</v>
      </c>
      <c r="B107" s="2" t="s">
        <v>25</v>
      </c>
      <c r="C107" s="1"/>
      <c r="D107" s="4">
        <f t="shared" si="11"/>
        <v>1.2912055663612397E-6</v>
      </c>
      <c r="E107" s="5">
        <f t="shared" si="12"/>
        <v>4.8787472582729487E-4</v>
      </c>
      <c r="F107" s="4">
        <f t="shared" si="13"/>
        <v>5.9659685246106806E-2</v>
      </c>
      <c r="G107" s="5">
        <f t="shared" si="14"/>
        <v>0.83693374653694352</v>
      </c>
      <c r="H107" s="4">
        <v>5.9659685246106806E-2</v>
      </c>
      <c r="I107" s="5">
        <f t="shared" si="16"/>
        <v>6.7756994020354764</v>
      </c>
      <c r="J107" s="5">
        <f t="shared" si="15"/>
        <v>7.6131210232982474</v>
      </c>
      <c r="K107" s="4">
        <f t="shared" si="17"/>
        <v>1.506220532219491E-2</v>
      </c>
    </row>
    <row r="108" spans="1:11" x14ac:dyDescent="0.25">
      <c r="A108" s="13">
        <f>MAX($A$11:A107)+1</f>
        <v>80</v>
      </c>
      <c r="B108" s="2" t="s">
        <v>26</v>
      </c>
      <c r="C108" s="1"/>
      <c r="D108" s="4">
        <f t="shared" si="11"/>
        <v>3.1995454155759662E-2</v>
      </c>
      <c r="E108" s="5">
        <f t="shared" si="12"/>
        <v>12.089301526131967</v>
      </c>
      <c r="F108" s="4">
        <f t="shared" si="13"/>
        <v>3.6502181820977989E-2</v>
      </c>
      <c r="G108" s="5">
        <f t="shared" si="14"/>
        <v>0.51206954348116351</v>
      </c>
      <c r="H108" s="4">
        <v>3.6502181820977989E-2</v>
      </c>
      <c r="I108" s="5">
        <f t="shared" si="16"/>
        <v>4.1456439221413861</v>
      </c>
      <c r="J108" s="5">
        <f t="shared" si="15"/>
        <v>16.747014991754515</v>
      </c>
      <c r="K108" s="4">
        <f t="shared" si="17"/>
        <v>3.3133189078137282E-2</v>
      </c>
    </row>
    <row r="109" spans="1:11" x14ac:dyDescent="0.25">
      <c r="A109" s="13">
        <f>MAX($A$11:A108)+1</f>
        <v>81</v>
      </c>
      <c r="B109" s="2" t="s">
        <v>27</v>
      </c>
      <c r="C109" s="1"/>
      <c r="D109" s="4">
        <f t="shared" si="11"/>
        <v>6.8079028687324092E-3</v>
      </c>
      <c r="E109" s="5">
        <f t="shared" si="12"/>
        <v>2.5723276231698424</v>
      </c>
      <c r="F109" s="4">
        <f t="shared" si="13"/>
        <v>1.0485222826272853E-2</v>
      </c>
      <c r="G109" s="5">
        <f t="shared" si="14"/>
        <v>0.14709157091706035</v>
      </c>
      <c r="H109" s="4">
        <v>1.0485222826272853E-2</v>
      </c>
      <c r="I109" s="5">
        <f t="shared" si="16"/>
        <v>1.1908329341851807</v>
      </c>
      <c r="J109" s="5">
        <f t="shared" si="15"/>
        <v>3.9102521282720835</v>
      </c>
      <c r="K109" s="4">
        <f t="shared" si="17"/>
        <v>7.7362516945865753E-3</v>
      </c>
    </row>
    <row r="110" spans="1:11" x14ac:dyDescent="0.25">
      <c r="A110" s="13">
        <f>MAX($A$11:A109)+1</f>
        <v>82</v>
      </c>
      <c r="B110" s="2" t="s">
        <v>28</v>
      </c>
      <c r="C110" s="1"/>
      <c r="D110" s="4">
        <f t="shared" si="11"/>
        <v>1.2034035878486754E-2</v>
      </c>
      <c r="E110" s="5">
        <f t="shared" si="12"/>
        <v>4.546992444710388</v>
      </c>
      <c r="F110" s="4">
        <f t="shared" si="13"/>
        <v>1.5445229624825429E-2</v>
      </c>
      <c r="G110" s="5">
        <f t="shared" si="14"/>
        <v>0.21667284771456427</v>
      </c>
      <c r="H110" s="4">
        <v>1.5445229624825429E-2</v>
      </c>
      <c r="I110" s="5">
        <f t="shared" si="16"/>
        <v>1.7541532896380734</v>
      </c>
      <c r="J110" s="5">
        <f t="shared" si="15"/>
        <v>6.5178185820630254</v>
      </c>
      <c r="K110" s="4">
        <f t="shared" si="17"/>
        <v>1.2895200461862488E-2</v>
      </c>
    </row>
    <row r="111" spans="1:11" x14ac:dyDescent="0.25">
      <c r="A111" s="13">
        <f>MAX($A$11:A110)+1</f>
        <v>83</v>
      </c>
      <c r="B111" s="2" t="s">
        <v>29</v>
      </c>
      <c r="C111" s="1"/>
      <c r="D111" s="4">
        <f t="shared" si="11"/>
        <v>1.2912055663612397E-6</v>
      </c>
      <c r="E111" s="5">
        <f t="shared" si="12"/>
        <v>4.8787472582729487E-4</v>
      </c>
      <c r="F111" s="4">
        <f t="shared" si="13"/>
        <v>3.9574257879917514E-3</v>
      </c>
      <c r="G111" s="5">
        <f t="shared" si="14"/>
        <v>5.5516605186950584E-2</v>
      </c>
      <c r="H111" s="4">
        <v>3.9574257879917514E-3</v>
      </c>
      <c r="I111" s="5">
        <f t="shared" si="16"/>
        <v>0.44945472700168659</v>
      </c>
      <c r="J111" s="5">
        <f t="shared" si="15"/>
        <v>0.50545920691446444</v>
      </c>
      <c r="K111" s="4">
        <f t="shared" si="17"/>
        <v>1.0000274963763976E-3</v>
      </c>
    </row>
    <row r="112" spans="1:11" x14ac:dyDescent="0.25">
      <c r="A112" s="13">
        <f>MAX($A$11:A111)+1</f>
        <v>84</v>
      </c>
      <c r="B112" s="2" t="s">
        <v>30</v>
      </c>
      <c r="C112" s="1"/>
      <c r="D112" s="4">
        <f t="shared" si="11"/>
        <v>1.2912055663612397E-6</v>
      </c>
      <c r="E112" s="5">
        <f t="shared" si="12"/>
        <v>4.8787472582729487E-4</v>
      </c>
      <c r="F112" s="4">
        <f t="shared" si="13"/>
        <v>7.0430247089203956E-3</v>
      </c>
      <c r="G112" s="5">
        <f t="shared" si="14"/>
        <v>9.8802818557841315E-2</v>
      </c>
      <c r="H112" s="4">
        <v>7.0430247089203956E-3</v>
      </c>
      <c r="I112" s="5">
        <f t="shared" si="16"/>
        <v>0.79989390007496142</v>
      </c>
      <c r="J112" s="5">
        <f t="shared" si="15"/>
        <v>0.89918459335862999</v>
      </c>
      <c r="K112" s="4">
        <f t="shared" si="17"/>
        <v>1.7789948335609747E-3</v>
      </c>
    </row>
    <row r="113" spans="1:11" x14ac:dyDescent="0.25">
      <c r="A113" s="13">
        <f>MAX($A$11:A112)+1</f>
        <v>85</v>
      </c>
      <c r="B113" s="2" t="s">
        <v>31</v>
      </c>
      <c r="C113" s="1"/>
      <c r="D113" s="4">
        <f t="shared" si="11"/>
        <v>1.5290460620868354E-2</v>
      </c>
      <c r="E113" s="5">
        <f t="shared" si="12"/>
        <v>5.7774141294959112</v>
      </c>
      <c r="F113" s="4">
        <f t="shared" si="13"/>
        <v>1.2394564764035339E-2</v>
      </c>
      <c r="G113" s="5">
        <f t="shared" si="14"/>
        <v>0.17387670554859019</v>
      </c>
      <c r="H113" s="4">
        <v>1.2394564764035339E-2</v>
      </c>
      <c r="I113" s="5">
        <f t="shared" si="16"/>
        <v>1.4076816649924349</v>
      </c>
      <c r="J113" s="5">
        <f t="shared" si="15"/>
        <v>7.3589725000369359</v>
      </c>
      <c r="K113" s="4">
        <f t="shared" si="17"/>
        <v>1.4559384307268225E-2</v>
      </c>
    </row>
    <row r="114" spans="1:11" x14ac:dyDescent="0.25">
      <c r="A114" s="13">
        <f>MAX($A$11:A113)+1</f>
        <v>86</v>
      </c>
      <c r="B114" s="2" t="s">
        <v>32</v>
      </c>
      <c r="C114" s="1"/>
      <c r="D114" s="4">
        <f t="shared" si="11"/>
        <v>2.3299424256682917E-2</v>
      </c>
      <c r="E114" s="5">
        <f t="shared" si="12"/>
        <v>8.8035557755509295</v>
      </c>
      <c r="F114" s="4">
        <f t="shared" si="13"/>
        <v>1.9573480978238533E-2</v>
      </c>
      <c r="G114" s="5">
        <f t="shared" si="14"/>
        <v>0.27458587319576566</v>
      </c>
      <c r="H114" s="4">
        <v>1.9573480978238533E-2</v>
      </c>
      <c r="I114" s="5">
        <f t="shared" si="16"/>
        <v>2.2230091025942547</v>
      </c>
      <c r="J114" s="5">
        <f t="shared" si="15"/>
        <v>11.30115075134095</v>
      </c>
      <c r="K114" s="4">
        <f t="shared" si="17"/>
        <v>2.2358800349141148E-2</v>
      </c>
    </row>
    <row r="115" spans="1:11" x14ac:dyDescent="0.25">
      <c r="A115" s="13">
        <f>MAX($A$11:A114)+1</f>
        <v>87</v>
      </c>
      <c r="B115" s="2" t="s">
        <v>33</v>
      </c>
      <c r="C115" s="1"/>
      <c r="D115" s="4">
        <f t="shared" si="11"/>
        <v>6.6847648978870921E-3</v>
      </c>
      <c r="E115" s="5">
        <f t="shared" si="12"/>
        <v>2.5258006368167796</v>
      </c>
      <c r="F115" s="4">
        <f t="shared" si="13"/>
        <v>1.0295571315729396E-2</v>
      </c>
      <c r="G115" s="5">
        <f t="shared" si="14"/>
        <v>0.14443105152945793</v>
      </c>
      <c r="H115" s="4">
        <v>1.0295571315729396E-2</v>
      </c>
      <c r="I115" s="5">
        <f t="shared" si="16"/>
        <v>1.1692937386415989</v>
      </c>
      <c r="J115" s="5">
        <f t="shared" si="15"/>
        <v>3.8395254269878363</v>
      </c>
      <c r="K115" s="4">
        <f t="shared" si="17"/>
        <v>7.5963222105753835E-3</v>
      </c>
    </row>
    <row r="116" spans="1:11" x14ac:dyDescent="0.25">
      <c r="A116" s="13">
        <f>MAX($A$11:A115)+1</f>
        <v>88</v>
      </c>
      <c r="B116" s="2" t="s">
        <v>34</v>
      </c>
      <c r="C116" s="1"/>
      <c r="D116" s="4">
        <f t="shared" si="11"/>
        <v>0</v>
      </c>
      <c r="E116" s="5">
        <f t="shared" si="12"/>
        <v>0</v>
      </c>
      <c r="F116" s="4">
        <f t="shared" si="13"/>
        <v>0</v>
      </c>
      <c r="G116" s="5">
        <f t="shared" si="14"/>
        <v>0</v>
      </c>
      <c r="H116" s="4">
        <v>0</v>
      </c>
      <c r="I116" s="5">
        <f t="shared" si="16"/>
        <v>0</v>
      </c>
      <c r="J116" s="5">
        <f t="shared" si="15"/>
        <v>0</v>
      </c>
      <c r="K116" s="4">
        <f t="shared" si="17"/>
        <v>0</v>
      </c>
    </row>
    <row r="117" spans="1:11" x14ac:dyDescent="0.25">
      <c r="A117" s="13">
        <f>MAX($A$11:A116)+1</f>
        <v>89</v>
      </c>
      <c r="B117" s="2" t="s">
        <v>35</v>
      </c>
      <c r="D117" s="6">
        <f>SUM(D90:D116)</f>
        <v>0.99999999999999956</v>
      </c>
      <c r="E117" s="5">
        <v>377.84434836521024</v>
      </c>
      <c r="F117" s="6">
        <f>SUM(F90:F116)</f>
        <v>1</v>
      </c>
      <c r="G117" s="5">
        <v>14.028463996825378</v>
      </c>
      <c r="H117" s="6">
        <f>SUM(H90:H116)</f>
        <v>1</v>
      </c>
      <c r="I117" s="5">
        <v>113.57249663796435</v>
      </c>
      <c r="J117" s="5">
        <f>SUM(J90:J116)</f>
        <v>505.44530899999978</v>
      </c>
      <c r="K117" s="6">
        <f>SUM(K90:K116)</f>
        <v>0.99999999999999978</v>
      </c>
    </row>
    <row r="119" spans="1:11" x14ac:dyDescent="0.25">
      <c r="C119" s="14" t="s">
        <v>59</v>
      </c>
      <c r="D119" s="15"/>
      <c r="E119" s="47" t="s">
        <v>36</v>
      </c>
      <c r="F119" s="47"/>
      <c r="G119" s="16" t="s">
        <v>37</v>
      </c>
      <c r="H119" s="47" t="s">
        <v>35</v>
      </c>
      <c r="I119" s="47"/>
    </row>
    <row r="120" spans="1:11" ht="17.25" x14ac:dyDescent="0.25">
      <c r="C120" s="15"/>
      <c r="D120" s="17" t="s">
        <v>54</v>
      </c>
      <c r="E120" s="17" t="s">
        <v>42</v>
      </c>
      <c r="F120" s="17" t="s">
        <v>43</v>
      </c>
      <c r="G120" s="17" t="s">
        <v>43</v>
      </c>
      <c r="H120" s="17" t="s">
        <v>42</v>
      </c>
      <c r="I120" s="17" t="s">
        <v>43</v>
      </c>
    </row>
    <row r="121" spans="1:11" x14ac:dyDescent="0.25">
      <c r="A121" s="13">
        <f>MAX($A$11:A120)+1</f>
        <v>90</v>
      </c>
      <c r="C121" s="15" t="s">
        <v>44</v>
      </c>
      <c r="D121" s="18">
        <f>+I81</f>
        <v>23234100.581322093</v>
      </c>
      <c r="E121" s="19"/>
      <c r="F121" s="19"/>
      <c r="G121" s="19"/>
      <c r="H121" s="19"/>
      <c r="I121" s="19"/>
    </row>
    <row r="122" spans="1:11" x14ac:dyDescent="0.25">
      <c r="A122" s="13">
        <f>MAX($A$11:A121)+1</f>
        <v>91</v>
      </c>
      <c r="C122" s="20" t="s">
        <v>45</v>
      </c>
      <c r="D122" s="18">
        <f>+D81*30</f>
        <v>5023260</v>
      </c>
      <c r="E122" s="21">
        <f>E125/(E125+F125)</f>
        <v>0.20846233079957363</v>
      </c>
      <c r="F122" s="19"/>
      <c r="G122" s="19"/>
      <c r="H122" s="21">
        <f>H125/(H125+I125)</f>
        <v>0.16162128401902709</v>
      </c>
      <c r="I122" s="19"/>
    </row>
    <row r="123" spans="1:11" x14ac:dyDescent="0.25">
      <c r="A123" s="13">
        <f>MAX($A$11:A122)+1</f>
        <v>92</v>
      </c>
      <c r="C123" s="15" t="s">
        <v>46</v>
      </c>
      <c r="D123" s="18">
        <f>D121-D122</f>
        <v>18210840.581322093</v>
      </c>
      <c r="E123" s="19"/>
      <c r="F123" s="21">
        <f>100%-E122-F124</f>
        <v>0.74631112538917121</v>
      </c>
      <c r="G123" s="19"/>
      <c r="H123" s="21"/>
      <c r="I123" s="21">
        <f>F125/(H125+I125)</f>
        <v>0.61368082163774074</v>
      </c>
    </row>
    <row r="124" spans="1:11" x14ac:dyDescent="0.25">
      <c r="A124" s="13">
        <f>MAX($A$11:A123)+1</f>
        <v>93</v>
      </c>
      <c r="C124" s="15" t="s">
        <v>41</v>
      </c>
      <c r="D124" s="18">
        <f>+'Ajustement - 500 min'!D124</f>
        <v>30171128</v>
      </c>
      <c r="E124" s="19"/>
      <c r="F124" s="22">
        <f>G117/F125</f>
        <v>4.5226543811255182E-2</v>
      </c>
      <c r="G124" s="22">
        <v>1</v>
      </c>
      <c r="H124" s="19"/>
      <c r="I124" s="21">
        <f>G125/(H125+I125)</f>
        <v>0.22469789434323223</v>
      </c>
    </row>
    <row r="125" spans="1:11" x14ac:dyDescent="0.25">
      <c r="A125" s="13">
        <f>MAX($A$11:A124)+1</f>
        <v>94</v>
      </c>
      <c r="C125" s="15" t="s">
        <v>58</v>
      </c>
      <c r="D125" s="19"/>
      <c r="E125" s="23">
        <f>D122/D121*E117</f>
        <v>81.690719841973902</v>
      </c>
      <c r="F125" s="23">
        <f>E117+G117-E125</f>
        <v>310.1820925200617</v>
      </c>
      <c r="G125" s="23">
        <f>I117</f>
        <v>113.57249663796435</v>
      </c>
      <c r="H125" s="23">
        <f>+E125</f>
        <v>81.690719841973902</v>
      </c>
      <c r="I125" s="23">
        <f>+F125+G125</f>
        <v>423.75458915802608</v>
      </c>
    </row>
    <row r="128" spans="1:11" ht="18.75" x14ac:dyDescent="0.3">
      <c r="A128" s="26" t="s">
        <v>70</v>
      </c>
      <c r="B128" s="27"/>
      <c r="C128" s="28"/>
      <c r="D128" s="27"/>
      <c r="E128" s="27"/>
      <c r="F128" s="27"/>
      <c r="G128" s="27"/>
      <c r="H128" s="27"/>
      <c r="I128" s="27"/>
      <c r="J128" s="27"/>
      <c r="K128" s="43"/>
    </row>
    <row r="129" spans="1:11" s="39" customFormat="1" ht="18.75" x14ac:dyDescent="0.3">
      <c r="A129" s="36"/>
      <c r="B129" s="37"/>
      <c r="C129" s="38"/>
      <c r="D129" s="37"/>
      <c r="E129" s="37"/>
      <c r="F129" s="37"/>
      <c r="G129" s="37"/>
      <c r="H129" s="37"/>
      <c r="I129" s="37"/>
      <c r="J129" s="37"/>
    </row>
    <row r="130" spans="1:11" x14ac:dyDescent="0.25">
      <c r="A130" s="13" t="s">
        <v>66</v>
      </c>
      <c r="B130" s="12" t="s">
        <v>48</v>
      </c>
    </row>
    <row r="131" spans="1:11" ht="45" x14ac:dyDescent="0.25">
      <c r="A131" s="40" t="s">
        <v>67</v>
      </c>
      <c r="B131" s="29" t="s">
        <v>3</v>
      </c>
      <c r="C131" s="29" t="s">
        <v>4</v>
      </c>
      <c r="D131" s="48" t="s">
        <v>0</v>
      </c>
      <c r="E131" s="49"/>
      <c r="F131" s="41" t="s">
        <v>1</v>
      </c>
      <c r="G131" s="50" t="s">
        <v>77</v>
      </c>
      <c r="H131" s="51"/>
      <c r="I131" s="50" t="s">
        <v>81</v>
      </c>
      <c r="J131" s="51"/>
    </row>
    <row r="132" spans="1:11" s="42" customFormat="1" ht="11.25" x14ac:dyDescent="0.2">
      <c r="B132" s="33"/>
      <c r="C132" s="33"/>
      <c r="D132" s="33" t="s">
        <v>5</v>
      </c>
      <c r="E132" s="33" t="s">
        <v>6</v>
      </c>
      <c r="F132" s="46" t="s">
        <v>80</v>
      </c>
      <c r="G132" s="33" t="s">
        <v>72</v>
      </c>
      <c r="H132" s="33" t="s">
        <v>6</v>
      </c>
      <c r="I132" s="33" t="s">
        <v>72</v>
      </c>
      <c r="J132" s="33" t="s">
        <v>6</v>
      </c>
    </row>
    <row r="133" spans="1:11" ht="18" x14ac:dyDescent="0.35">
      <c r="A133" s="13">
        <f>MAX($A$11:A127)+1</f>
        <v>95</v>
      </c>
      <c r="B133" s="2" t="s">
        <v>7</v>
      </c>
      <c r="C133" s="1" t="s">
        <v>8</v>
      </c>
      <c r="D133" s="3">
        <v>155</v>
      </c>
      <c r="E133" s="4">
        <f>D133/$D$160</f>
        <v>5.0292018170019465E-2</v>
      </c>
      <c r="F133" s="3">
        <v>0.50967741935483868</v>
      </c>
      <c r="G133" s="3">
        <v>79</v>
      </c>
      <c r="H133" s="4">
        <v>1.2126384556819019E-4</v>
      </c>
      <c r="I133" s="3">
        <f t="shared" ref="I133:I159" si="18">MAX(D133*30,G133)</f>
        <v>4650</v>
      </c>
      <c r="J133" s="4">
        <f t="shared" ref="J133:J159" si="19">I133/$I$160</f>
        <v>1.0232535622327213E-2</v>
      </c>
      <c r="K133" s="5"/>
    </row>
    <row r="134" spans="1:11" ht="18" x14ac:dyDescent="0.35">
      <c r="A134" s="13">
        <f>MAX($A$11:A133)+1</f>
        <v>96</v>
      </c>
      <c r="B134" s="2" t="s">
        <v>7</v>
      </c>
      <c r="C134" s="1" t="s">
        <v>9</v>
      </c>
      <c r="D134" s="3">
        <v>278</v>
      </c>
      <c r="E134" s="4">
        <f t="shared" ref="E134:E159" si="20">D134/$D$160</f>
        <v>9.0201168072680082E-2</v>
      </c>
      <c r="F134" s="3">
        <v>4.9064748201438846</v>
      </c>
      <c r="G134" s="3">
        <v>1364</v>
      </c>
      <c r="H134" s="4">
        <v>2.0937200677849546E-3</v>
      </c>
      <c r="I134" s="3">
        <f t="shared" si="18"/>
        <v>8340</v>
      </c>
      <c r="J134" s="4">
        <f t="shared" si="19"/>
        <v>1.8352547761335259E-2</v>
      </c>
      <c r="K134" s="5"/>
    </row>
    <row r="135" spans="1:11" ht="18" x14ac:dyDescent="0.35">
      <c r="A135" s="13">
        <f>MAX($A$11:A134)+1</f>
        <v>97</v>
      </c>
      <c r="B135" s="2" t="s">
        <v>7</v>
      </c>
      <c r="C135" s="1" t="s">
        <v>10</v>
      </c>
      <c r="D135" s="3">
        <v>1617</v>
      </c>
      <c r="E135" s="4">
        <f t="shared" si="20"/>
        <v>0.5246593121349773</v>
      </c>
      <c r="F135" s="3">
        <v>17.64378478664193</v>
      </c>
      <c r="G135" s="3">
        <v>28530</v>
      </c>
      <c r="H135" s="4">
        <v>4.3793133089372986E-2</v>
      </c>
      <c r="I135" s="3">
        <f t="shared" si="18"/>
        <v>48510</v>
      </c>
      <c r="J135" s="4">
        <f t="shared" si="19"/>
        <v>0.10674845226647163</v>
      </c>
      <c r="K135" s="5"/>
    </row>
    <row r="136" spans="1:11" ht="18" x14ac:dyDescent="0.35">
      <c r="A136" s="13">
        <f>MAX($A$11:A135)+1</f>
        <v>98</v>
      </c>
      <c r="B136" s="2" t="s">
        <v>7</v>
      </c>
      <c r="C136" s="1" t="s">
        <v>11</v>
      </c>
      <c r="D136" s="3">
        <v>623</v>
      </c>
      <c r="E136" s="4">
        <f t="shared" si="20"/>
        <v>0.20214146658014276</v>
      </c>
      <c r="F136" s="3">
        <v>48.96468699839486</v>
      </c>
      <c r="G136" s="3">
        <v>30505</v>
      </c>
      <c r="H136" s="4">
        <v>4.6824729228577743E-2</v>
      </c>
      <c r="I136" s="3">
        <f t="shared" si="18"/>
        <v>30505</v>
      </c>
      <c r="J136" s="4">
        <f t="shared" si="19"/>
        <v>6.7127634227761634E-2</v>
      </c>
      <c r="K136" s="5"/>
    </row>
    <row r="137" spans="1:11" ht="18" x14ac:dyDescent="0.35">
      <c r="A137" s="13">
        <f>MAX($A$11:A136)+1</f>
        <v>99</v>
      </c>
      <c r="B137" s="2" t="s">
        <v>7</v>
      </c>
      <c r="C137" s="1" t="s">
        <v>12</v>
      </c>
      <c r="D137" s="3">
        <v>260</v>
      </c>
      <c r="E137" s="4">
        <f t="shared" si="20"/>
        <v>8.4360804672290721E-2</v>
      </c>
      <c r="F137" s="3">
        <v>160.19615384615383</v>
      </c>
      <c r="G137" s="3">
        <v>41651</v>
      </c>
      <c r="H137" s="4">
        <v>6.3933676351401139E-2</v>
      </c>
      <c r="I137" s="3">
        <f t="shared" si="18"/>
        <v>41651</v>
      </c>
      <c r="J137" s="4">
        <f t="shared" si="19"/>
        <v>9.1654912087215212E-2</v>
      </c>
      <c r="K137" s="5"/>
    </row>
    <row r="138" spans="1:11" ht="18" x14ac:dyDescent="0.35">
      <c r="A138" s="13">
        <f>MAX($A$11:A137)+1</f>
        <v>100</v>
      </c>
      <c r="B138" s="2" t="s">
        <v>7</v>
      </c>
      <c r="C138" s="1" t="s">
        <v>13</v>
      </c>
      <c r="D138" s="3">
        <v>101</v>
      </c>
      <c r="E138" s="4">
        <f t="shared" si="20"/>
        <v>3.2770927968851393E-2</v>
      </c>
      <c r="F138" s="3">
        <v>489.12871287128712</v>
      </c>
      <c r="G138" s="3">
        <v>49402</v>
      </c>
      <c r="H138" s="4">
        <v>7.5831348085566228E-2</v>
      </c>
      <c r="I138" s="3">
        <f t="shared" si="18"/>
        <v>49402</v>
      </c>
      <c r="J138" s="4">
        <f t="shared" si="19"/>
        <v>0.10871133866972235</v>
      </c>
      <c r="K138" s="5"/>
    </row>
    <row r="139" spans="1:11" ht="18" x14ac:dyDescent="0.35">
      <c r="A139" s="13">
        <f>MAX($A$11:A138)+1</f>
        <v>101</v>
      </c>
      <c r="B139" s="2" t="s">
        <v>7</v>
      </c>
      <c r="C139" s="1" t="s">
        <v>14</v>
      </c>
      <c r="D139" s="3">
        <v>22</v>
      </c>
      <c r="E139" s="4">
        <f t="shared" si="20"/>
        <v>7.138221933809215E-3</v>
      </c>
      <c r="F139" s="3">
        <v>1796.1818181818182</v>
      </c>
      <c r="G139" s="3">
        <v>37719.818181818184</v>
      </c>
      <c r="H139" s="4">
        <v>5.7899369707091301E-2</v>
      </c>
      <c r="I139" s="3">
        <f t="shared" si="18"/>
        <v>37719.818181818184</v>
      </c>
      <c r="J139" s="4">
        <f t="shared" si="19"/>
        <v>8.3004168432937689E-2</v>
      </c>
      <c r="K139" s="5"/>
    </row>
    <row r="140" spans="1:11" ht="18" x14ac:dyDescent="0.35">
      <c r="A140" s="13">
        <f>MAX($A$11:A139)+1</f>
        <v>102</v>
      </c>
      <c r="B140" s="2" t="s">
        <v>7</v>
      </c>
      <c r="C140" s="1" t="s">
        <v>15</v>
      </c>
      <c r="D140" s="3">
        <v>4</v>
      </c>
      <c r="E140" s="4">
        <f t="shared" si="20"/>
        <v>1.2978585334198572E-3</v>
      </c>
      <c r="F140" s="3">
        <v>5937</v>
      </c>
      <c r="G140" s="3">
        <v>23748</v>
      </c>
      <c r="H140" s="4">
        <v>3.6452832969030131E-2</v>
      </c>
      <c r="I140" s="3">
        <f t="shared" si="18"/>
        <v>23748</v>
      </c>
      <c r="J140" s="4">
        <f t="shared" si="19"/>
        <v>5.2258549668607879E-2</v>
      </c>
      <c r="K140" s="5"/>
    </row>
    <row r="141" spans="1:11" ht="18" x14ac:dyDescent="0.35">
      <c r="A141" s="13">
        <f>MAX($A$11:A140)+1</f>
        <v>103</v>
      </c>
      <c r="B141" s="2" t="s">
        <v>7</v>
      </c>
      <c r="C141" s="1" t="s">
        <v>16</v>
      </c>
      <c r="D141" s="3">
        <v>2</v>
      </c>
      <c r="E141" s="4">
        <f t="shared" si="20"/>
        <v>6.4892926670992858E-4</v>
      </c>
      <c r="F141" s="3">
        <v>30179.5</v>
      </c>
      <c r="G141" s="3">
        <v>60359</v>
      </c>
      <c r="H141" s="4">
        <v>9.2650182970258121E-2</v>
      </c>
      <c r="I141" s="3">
        <f t="shared" si="18"/>
        <v>60359</v>
      </c>
      <c r="J141" s="4">
        <f t="shared" si="19"/>
        <v>0.13282271346839747</v>
      </c>
      <c r="K141" s="5"/>
    </row>
    <row r="142" spans="1:11" ht="18" x14ac:dyDescent="0.35">
      <c r="A142" s="13">
        <f>MAX($A$11:A141)+1</f>
        <v>104</v>
      </c>
      <c r="B142" s="2" t="s">
        <v>17</v>
      </c>
      <c r="C142" s="1"/>
      <c r="D142" s="3">
        <v>16</v>
      </c>
      <c r="E142" s="4">
        <f t="shared" si="20"/>
        <v>5.1914341336794286E-3</v>
      </c>
      <c r="F142" s="3">
        <v>5169.875</v>
      </c>
      <c r="G142" s="3">
        <v>82718</v>
      </c>
      <c r="H142" s="4">
        <v>0.12697092123682982</v>
      </c>
      <c r="I142" s="3">
        <f t="shared" si="18"/>
        <v>82718</v>
      </c>
      <c r="J142" s="4">
        <f t="shared" si="19"/>
        <v>0.18202470572207793</v>
      </c>
      <c r="K142" s="5"/>
    </row>
    <row r="143" spans="1:11" x14ac:dyDescent="0.25">
      <c r="A143" s="13">
        <f>MAX($A$11:A142)+1</f>
        <v>105</v>
      </c>
      <c r="B143" s="2" t="s">
        <v>18</v>
      </c>
      <c r="C143" s="1"/>
      <c r="D143" s="3">
        <v>0</v>
      </c>
      <c r="E143" s="4">
        <f t="shared" si="20"/>
        <v>0</v>
      </c>
      <c r="F143" s="3">
        <v>0</v>
      </c>
      <c r="G143" s="3">
        <v>0</v>
      </c>
      <c r="H143" s="4">
        <v>0</v>
      </c>
      <c r="I143" s="3">
        <f t="shared" si="18"/>
        <v>0</v>
      </c>
      <c r="J143" s="4">
        <f t="shared" si="19"/>
        <v>0</v>
      </c>
      <c r="K143" s="5"/>
    </row>
    <row r="144" spans="1:11" x14ac:dyDescent="0.25">
      <c r="A144" s="13">
        <f>MAX($A$11:A143)+1</f>
        <v>106</v>
      </c>
      <c r="B144" s="2" t="s">
        <v>19</v>
      </c>
      <c r="C144" s="1"/>
      <c r="D144" s="3">
        <v>0</v>
      </c>
      <c r="E144" s="4">
        <f t="shared" si="20"/>
        <v>0</v>
      </c>
      <c r="F144" s="3">
        <v>0</v>
      </c>
      <c r="G144" s="3">
        <v>0</v>
      </c>
      <c r="H144" s="4">
        <v>0</v>
      </c>
      <c r="I144" s="3">
        <f t="shared" si="18"/>
        <v>0</v>
      </c>
      <c r="J144" s="4">
        <f t="shared" si="19"/>
        <v>0</v>
      </c>
      <c r="K144" s="5"/>
    </row>
    <row r="145" spans="1:11" x14ac:dyDescent="0.25">
      <c r="A145" s="13">
        <f>MAX($A$11:A144)+1</f>
        <v>107</v>
      </c>
      <c r="B145" s="2" t="s">
        <v>20</v>
      </c>
      <c r="C145" s="1"/>
      <c r="D145" s="3">
        <v>0</v>
      </c>
      <c r="E145" s="4">
        <f t="shared" si="20"/>
        <v>0</v>
      </c>
      <c r="F145" s="3">
        <v>0</v>
      </c>
      <c r="G145" s="3">
        <v>0</v>
      </c>
      <c r="H145" s="4">
        <v>0</v>
      </c>
      <c r="I145" s="3">
        <f t="shared" si="18"/>
        <v>0</v>
      </c>
      <c r="J145" s="4">
        <f t="shared" si="19"/>
        <v>0</v>
      </c>
      <c r="K145" s="5"/>
    </row>
    <row r="146" spans="1:11" x14ac:dyDescent="0.25">
      <c r="A146" s="13">
        <f>MAX($A$11:A145)+1</f>
        <v>108</v>
      </c>
      <c r="B146" s="2" t="s">
        <v>21</v>
      </c>
      <c r="C146" s="1"/>
      <c r="D146" s="3">
        <v>0</v>
      </c>
      <c r="E146" s="4">
        <f t="shared" si="20"/>
        <v>0</v>
      </c>
      <c r="F146" s="3">
        <v>0</v>
      </c>
      <c r="G146" s="3">
        <v>0</v>
      </c>
      <c r="H146" s="4">
        <v>0</v>
      </c>
      <c r="I146" s="3">
        <f t="shared" si="18"/>
        <v>0</v>
      </c>
      <c r="J146" s="4">
        <f t="shared" si="19"/>
        <v>0</v>
      </c>
      <c r="K146" s="5"/>
    </row>
    <row r="147" spans="1:11" x14ac:dyDescent="0.25">
      <c r="A147" s="13">
        <f>MAX($A$11:A146)+1</f>
        <v>109</v>
      </c>
      <c r="B147" s="2" t="s">
        <v>22</v>
      </c>
      <c r="C147" s="1"/>
      <c r="D147" s="3">
        <v>3</v>
      </c>
      <c r="E147" s="4">
        <f t="shared" si="20"/>
        <v>9.7339390006489297E-4</v>
      </c>
      <c r="F147" s="3">
        <v>66800</v>
      </c>
      <c r="G147" s="3">
        <v>66800</v>
      </c>
      <c r="H147" s="4">
        <v>0.10253702384753297</v>
      </c>
      <c r="I147" s="3">
        <f t="shared" si="18"/>
        <v>66800</v>
      </c>
      <c r="J147" s="4">
        <f t="shared" si="19"/>
        <v>0.146996425714292</v>
      </c>
      <c r="K147" s="5"/>
    </row>
    <row r="148" spans="1:11" x14ac:dyDescent="0.25">
      <c r="A148" s="13">
        <f>MAX($A$11:A147)+1</f>
        <v>110</v>
      </c>
      <c r="B148" s="2" t="s">
        <v>23</v>
      </c>
      <c r="C148" s="1"/>
      <c r="D148" s="3">
        <v>0</v>
      </c>
      <c r="E148" s="4">
        <f t="shared" si="20"/>
        <v>0</v>
      </c>
      <c r="F148" s="3">
        <v>0</v>
      </c>
      <c r="G148" s="3">
        <v>0</v>
      </c>
      <c r="H148" s="4">
        <v>0</v>
      </c>
      <c r="I148" s="3">
        <f t="shared" si="18"/>
        <v>0</v>
      </c>
      <c r="J148" s="4">
        <f t="shared" si="19"/>
        <v>0</v>
      </c>
      <c r="K148" s="5"/>
    </row>
    <row r="149" spans="1:11" x14ac:dyDescent="0.25">
      <c r="A149" s="13">
        <f>MAX($A$11:A148)+1</f>
        <v>111</v>
      </c>
      <c r="B149" s="2" t="s">
        <v>24</v>
      </c>
      <c r="C149" s="1"/>
      <c r="D149" s="3">
        <v>0</v>
      </c>
      <c r="E149" s="4">
        <f t="shared" si="20"/>
        <v>0</v>
      </c>
      <c r="F149" s="3">
        <v>0</v>
      </c>
      <c r="G149" s="3">
        <v>0</v>
      </c>
      <c r="H149" s="4">
        <v>0</v>
      </c>
      <c r="I149" s="3">
        <f t="shared" si="18"/>
        <v>0</v>
      </c>
      <c r="J149" s="4">
        <f t="shared" si="19"/>
        <v>0</v>
      </c>
      <c r="K149" s="5"/>
    </row>
    <row r="150" spans="1:11" x14ac:dyDescent="0.25">
      <c r="A150" s="13">
        <f>MAX($A$11:A149)+1</f>
        <v>112</v>
      </c>
      <c r="B150" s="2" t="s">
        <v>25</v>
      </c>
      <c r="C150" s="1"/>
      <c r="D150" s="3">
        <v>0</v>
      </c>
      <c r="E150" s="4">
        <f t="shared" si="20"/>
        <v>0</v>
      </c>
      <c r="F150" s="3">
        <v>0</v>
      </c>
      <c r="G150" s="3">
        <v>0</v>
      </c>
      <c r="H150" s="4">
        <v>0</v>
      </c>
      <c r="I150" s="3">
        <f t="shared" si="18"/>
        <v>0</v>
      </c>
      <c r="J150" s="4">
        <f t="shared" si="19"/>
        <v>0</v>
      </c>
      <c r="K150" s="5"/>
    </row>
    <row r="151" spans="1:11" x14ac:dyDescent="0.25">
      <c r="A151" s="13">
        <f>MAX($A$11:A150)+1</f>
        <v>113</v>
      </c>
      <c r="B151" s="2" t="s">
        <v>26</v>
      </c>
      <c r="C151" s="1"/>
      <c r="D151" s="3">
        <v>0</v>
      </c>
      <c r="E151" s="4">
        <f t="shared" si="20"/>
        <v>0</v>
      </c>
      <c r="F151" s="3">
        <v>0</v>
      </c>
      <c r="G151" s="3">
        <v>0</v>
      </c>
      <c r="H151" s="4">
        <v>0</v>
      </c>
      <c r="I151" s="3">
        <f t="shared" si="18"/>
        <v>0</v>
      </c>
      <c r="J151" s="4">
        <f t="shared" si="19"/>
        <v>0</v>
      </c>
      <c r="K151" s="5"/>
    </row>
    <row r="152" spans="1:11" x14ac:dyDescent="0.25">
      <c r="A152" s="13">
        <f>MAX($A$11:A151)+1</f>
        <v>114</v>
      </c>
      <c r="B152" s="2" t="s">
        <v>27</v>
      </c>
      <c r="C152" s="1"/>
      <c r="D152" s="3">
        <v>0</v>
      </c>
      <c r="E152" s="4">
        <f t="shared" si="20"/>
        <v>0</v>
      </c>
      <c r="F152" s="3">
        <v>0</v>
      </c>
      <c r="G152" s="3">
        <v>0</v>
      </c>
      <c r="H152" s="4">
        <v>0</v>
      </c>
      <c r="I152" s="3">
        <f t="shared" si="18"/>
        <v>0</v>
      </c>
      <c r="J152" s="4">
        <f t="shared" si="19"/>
        <v>0</v>
      </c>
      <c r="K152" s="5"/>
    </row>
    <row r="153" spans="1:11" x14ac:dyDescent="0.25">
      <c r="A153" s="13">
        <f>MAX($A$11:A152)+1</f>
        <v>115</v>
      </c>
      <c r="B153" s="2" t="s">
        <v>28</v>
      </c>
      <c r="C153" s="1"/>
      <c r="D153" s="3">
        <v>1</v>
      </c>
      <c r="E153" s="4">
        <f t="shared" si="20"/>
        <v>3.2446463335496429E-4</v>
      </c>
      <c r="F153" s="3">
        <v>0</v>
      </c>
      <c r="G153" s="3">
        <v>0</v>
      </c>
      <c r="H153" s="4">
        <v>0</v>
      </c>
      <c r="I153" s="3">
        <f t="shared" si="18"/>
        <v>30</v>
      </c>
      <c r="J153" s="4">
        <f t="shared" si="19"/>
        <v>6.6016358853723957E-5</v>
      </c>
      <c r="K153" s="5"/>
    </row>
    <row r="154" spans="1:11" x14ac:dyDescent="0.25">
      <c r="A154" s="13">
        <f>MAX($A$11:A153)+1</f>
        <v>116</v>
      </c>
      <c r="B154" s="2" t="s">
        <v>29</v>
      </c>
      <c r="C154" s="1"/>
      <c r="D154" s="3">
        <v>0</v>
      </c>
      <c r="E154" s="4">
        <f t="shared" si="20"/>
        <v>0</v>
      </c>
      <c r="F154" s="3">
        <v>0</v>
      </c>
      <c r="G154" s="3">
        <v>0</v>
      </c>
      <c r="H154" s="4">
        <v>0</v>
      </c>
      <c r="I154" s="3">
        <f t="shared" si="18"/>
        <v>0</v>
      </c>
      <c r="J154" s="4">
        <f t="shared" si="19"/>
        <v>0</v>
      </c>
      <c r="K154" s="5"/>
    </row>
    <row r="155" spans="1:11" x14ac:dyDescent="0.25">
      <c r="A155" s="13">
        <f>MAX($A$11:A154)+1</f>
        <v>117</v>
      </c>
      <c r="B155" s="2" t="s">
        <v>30</v>
      </c>
      <c r="C155" s="1"/>
      <c r="D155" s="3">
        <v>0</v>
      </c>
      <c r="E155" s="4">
        <f t="shared" si="20"/>
        <v>0</v>
      </c>
      <c r="F155" s="3">
        <v>0</v>
      </c>
      <c r="G155" s="3">
        <v>0</v>
      </c>
      <c r="H155" s="4">
        <v>0</v>
      </c>
      <c r="I155" s="3">
        <f t="shared" si="18"/>
        <v>0</v>
      </c>
      <c r="J155" s="4">
        <f t="shared" si="19"/>
        <v>0</v>
      </c>
      <c r="K155" s="5"/>
    </row>
    <row r="156" spans="1:11" x14ac:dyDescent="0.25">
      <c r="A156" s="13">
        <f>MAX($A$11:A155)+1</f>
        <v>118</v>
      </c>
      <c r="B156" s="2" t="s">
        <v>31</v>
      </c>
      <c r="C156" s="1"/>
      <c r="D156" s="3">
        <v>0</v>
      </c>
      <c r="E156" s="4">
        <f t="shared" si="20"/>
        <v>0</v>
      </c>
      <c r="F156" s="3">
        <v>0</v>
      </c>
      <c r="G156" s="3">
        <v>0</v>
      </c>
      <c r="H156" s="4">
        <v>0</v>
      </c>
      <c r="I156" s="3">
        <f t="shared" si="18"/>
        <v>0</v>
      </c>
      <c r="J156" s="4">
        <f t="shared" si="19"/>
        <v>0</v>
      </c>
      <c r="K156" s="5"/>
    </row>
    <row r="157" spans="1:11" x14ac:dyDescent="0.25">
      <c r="A157" s="13">
        <f>MAX($A$11:A156)+1</f>
        <v>119</v>
      </c>
      <c r="B157" s="2" t="s">
        <v>32</v>
      </c>
      <c r="C157" s="1"/>
      <c r="D157" s="3">
        <v>0</v>
      </c>
      <c r="E157" s="4">
        <f t="shared" si="20"/>
        <v>0</v>
      </c>
      <c r="F157" s="3">
        <v>0</v>
      </c>
      <c r="G157" s="3">
        <v>0</v>
      </c>
      <c r="H157" s="4">
        <v>0</v>
      </c>
      <c r="I157" s="3">
        <f t="shared" si="18"/>
        <v>0</v>
      </c>
      <c r="J157" s="4">
        <f t="shared" si="19"/>
        <v>0</v>
      </c>
      <c r="K157" s="5"/>
    </row>
    <row r="158" spans="1:11" x14ac:dyDescent="0.25">
      <c r="A158" s="13">
        <f>MAX($A$11:A157)+1</f>
        <v>120</v>
      </c>
      <c r="B158" s="2" t="s">
        <v>33</v>
      </c>
      <c r="C158" s="1"/>
      <c r="D158" s="3">
        <v>0</v>
      </c>
      <c r="E158" s="4">
        <f t="shared" si="20"/>
        <v>0</v>
      </c>
      <c r="F158" s="3">
        <v>0</v>
      </c>
      <c r="G158" s="3">
        <v>0</v>
      </c>
      <c r="H158" s="4">
        <v>0</v>
      </c>
      <c r="I158" s="3">
        <f t="shared" si="18"/>
        <v>0</v>
      </c>
      <c r="J158" s="4">
        <f t="shared" si="19"/>
        <v>0</v>
      </c>
      <c r="K158" s="5"/>
    </row>
    <row r="159" spans="1:11" x14ac:dyDescent="0.25">
      <c r="A159" s="13">
        <f>MAX($A$11:A158)+1</f>
        <v>121</v>
      </c>
      <c r="B159" s="2" t="s">
        <v>34</v>
      </c>
      <c r="C159" s="1"/>
      <c r="D159" s="3">
        <v>0</v>
      </c>
      <c r="E159" s="4">
        <f t="shared" si="20"/>
        <v>0</v>
      </c>
      <c r="F159" s="3">
        <v>0</v>
      </c>
      <c r="G159" s="3">
        <v>0</v>
      </c>
      <c r="H159" s="4">
        <v>0</v>
      </c>
      <c r="I159" s="3">
        <f t="shared" si="18"/>
        <v>0</v>
      </c>
      <c r="J159" s="4">
        <f t="shared" si="19"/>
        <v>0</v>
      </c>
      <c r="K159" s="5"/>
    </row>
    <row r="160" spans="1:11" x14ac:dyDescent="0.25">
      <c r="A160" s="13">
        <f>MAX($A$11:A159)+1</f>
        <v>122</v>
      </c>
      <c r="B160" s="2" t="s">
        <v>35</v>
      </c>
      <c r="D160" s="3">
        <f t="shared" ref="D160:J160" si="21">SUM(D133:D159)</f>
        <v>3082</v>
      </c>
      <c r="E160" s="6">
        <f t="shared" si="21"/>
        <v>1</v>
      </c>
      <c r="F160" s="3">
        <f t="shared" si="21"/>
        <v>110603.90630892379</v>
      </c>
      <c r="G160" s="3">
        <f t="shared" si="21"/>
        <v>422875.81818181818</v>
      </c>
      <c r="H160" s="6">
        <f t="shared" si="21"/>
        <v>0.6491082013990136</v>
      </c>
      <c r="I160" s="3">
        <f t="shared" si="21"/>
        <v>454432.81818181818</v>
      </c>
      <c r="J160" s="6">
        <f t="shared" si="21"/>
        <v>1</v>
      </c>
      <c r="K160" s="5"/>
    </row>
    <row r="163" spans="1:11" ht="18.75" x14ac:dyDescent="0.3">
      <c r="A163" s="26" t="s">
        <v>70</v>
      </c>
      <c r="B163" s="27"/>
      <c r="C163" s="28"/>
      <c r="D163" s="27"/>
      <c r="E163" s="27"/>
      <c r="F163" s="27"/>
      <c r="G163" s="27"/>
      <c r="H163" s="27"/>
      <c r="I163" s="27"/>
      <c r="J163" s="27"/>
      <c r="K163" s="43"/>
    </row>
    <row r="165" spans="1:11" x14ac:dyDescent="0.25">
      <c r="A165" s="13" t="s">
        <v>66</v>
      </c>
      <c r="B165" s="12" t="s">
        <v>48</v>
      </c>
    </row>
    <row r="166" spans="1:11" x14ac:dyDescent="0.25">
      <c r="A166" s="13" t="s">
        <v>67</v>
      </c>
      <c r="D166" s="48" t="s">
        <v>38</v>
      </c>
      <c r="E166" s="49"/>
      <c r="F166" s="48" t="s">
        <v>39</v>
      </c>
      <c r="G166" s="49"/>
      <c r="H166" s="48" t="s">
        <v>37</v>
      </c>
      <c r="I166" s="49"/>
      <c r="J166" s="48" t="s">
        <v>35</v>
      </c>
      <c r="K166" s="49"/>
    </row>
    <row r="167" spans="1:11" s="9" customFormat="1" ht="45" x14ac:dyDescent="0.25">
      <c r="B167" s="29" t="s">
        <v>3</v>
      </c>
      <c r="C167" s="29" t="s">
        <v>4</v>
      </c>
      <c r="D167" s="30" t="s">
        <v>40</v>
      </c>
      <c r="E167" s="31" t="s">
        <v>68</v>
      </c>
      <c r="F167" s="30" t="s">
        <v>41</v>
      </c>
      <c r="G167" s="31" t="s">
        <v>68</v>
      </c>
      <c r="H167" s="30" t="s">
        <v>41</v>
      </c>
      <c r="I167" s="31" t="s">
        <v>68</v>
      </c>
      <c r="J167" s="31" t="s">
        <v>68</v>
      </c>
      <c r="K167" s="31"/>
    </row>
    <row r="168" spans="1:11" s="32" customFormat="1" ht="11.25" x14ac:dyDescent="0.2">
      <c r="B168" s="33"/>
      <c r="C168" s="33"/>
      <c r="D168" s="34"/>
      <c r="E168" s="35" t="s">
        <v>69</v>
      </c>
      <c r="F168" s="34"/>
      <c r="G168" s="35" t="s">
        <v>69</v>
      </c>
      <c r="H168" s="34"/>
      <c r="I168" s="35" t="s">
        <v>69</v>
      </c>
      <c r="J168" s="35" t="s">
        <v>69</v>
      </c>
      <c r="K168" s="35" t="s">
        <v>6</v>
      </c>
    </row>
    <row r="169" spans="1:11" ht="18" x14ac:dyDescent="0.35">
      <c r="A169" s="13">
        <f>MAX($A$11:A161)+1</f>
        <v>123</v>
      </c>
      <c r="B169" s="2" t="s">
        <v>7</v>
      </c>
      <c r="C169" s="1" t="s">
        <v>8</v>
      </c>
      <c r="D169" s="4">
        <f t="shared" ref="D169:D195" si="22">+J133</f>
        <v>1.0232535622327213E-2</v>
      </c>
      <c r="E169" s="5">
        <f t="shared" ref="E169:E195" si="23">D169*$E$196</f>
        <v>0.1120061290739043</v>
      </c>
      <c r="F169" s="4">
        <f t="shared" ref="F169:F195" si="24">+H169</f>
        <v>1.2126384556819019E-4</v>
      </c>
      <c r="G169" s="5">
        <f t="shared" ref="G169:G195" si="25">F169*$G$196</f>
        <v>0</v>
      </c>
      <c r="H169" s="4">
        <v>1.2126384556819019E-4</v>
      </c>
      <c r="I169" s="5">
        <f>H169*$I$196</f>
        <v>3.2805591073335151E-3</v>
      </c>
      <c r="J169" s="5">
        <f t="shared" ref="J169:J195" si="26">+E169+G169+I169</f>
        <v>0.11528668818123781</v>
      </c>
      <c r="K169" s="4">
        <f>J169/$J$196</f>
        <v>3.0339283988444848E-3</v>
      </c>
    </row>
    <row r="170" spans="1:11" ht="18" x14ac:dyDescent="0.35">
      <c r="A170" s="13">
        <f>MAX($A$11:A169)+1</f>
        <v>124</v>
      </c>
      <c r="B170" s="2" t="s">
        <v>7</v>
      </c>
      <c r="C170" s="1" t="s">
        <v>9</v>
      </c>
      <c r="D170" s="4">
        <f t="shared" si="22"/>
        <v>1.8352547761335259E-2</v>
      </c>
      <c r="E170" s="5">
        <f t="shared" si="23"/>
        <v>0.20088841214545414</v>
      </c>
      <c r="F170" s="4">
        <f t="shared" si="24"/>
        <v>2.0937200677849546E-3</v>
      </c>
      <c r="G170" s="5">
        <f t="shared" si="25"/>
        <v>0</v>
      </c>
      <c r="H170" s="4">
        <v>2.0937200677849546E-3</v>
      </c>
      <c r="I170" s="5">
        <f t="shared" ref="I170:I195" si="27">H170*$I$196</f>
        <v>5.6641552182315369E-2</v>
      </c>
      <c r="J170" s="5">
        <f t="shared" si="26"/>
        <v>0.25752996432776953</v>
      </c>
      <c r="K170" s="4">
        <f t="shared" ref="K170:K195" si="28">J170/$J$196</f>
        <v>6.7772566343404011E-3</v>
      </c>
    </row>
    <row r="171" spans="1:11" ht="18" x14ac:dyDescent="0.35">
      <c r="A171" s="13">
        <f>MAX($A$11:A170)+1</f>
        <v>125</v>
      </c>
      <c r="B171" s="2" t="s">
        <v>7</v>
      </c>
      <c r="C171" s="1" t="s">
        <v>10</v>
      </c>
      <c r="D171" s="4">
        <f t="shared" si="22"/>
        <v>0.10674845226647163</v>
      </c>
      <c r="E171" s="5">
        <f t="shared" si="23"/>
        <v>1.1684768433064725</v>
      </c>
      <c r="F171" s="4">
        <f t="shared" si="24"/>
        <v>4.3793133089372986E-2</v>
      </c>
      <c r="G171" s="5">
        <f t="shared" si="25"/>
        <v>0</v>
      </c>
      <c r="H171" s="4">
        <v>4.3793133089372986E-2</v>
      </c>
      <c r="I171" s="5">
        <f t="shared" si="27"/>
        <v>1.1847386244585465</v>
      </c>
      <c r="J171" s="5">
        <f t="shared" si="26"/>
        <v>2.3532154677650192</v>
      </c>
      <c r="K171" s="4">
        <f t="shared" si="28"/>
        <v>6.1928114588812574E-2</v>
      </c>
    </row>
    <row r="172" spans="1:11" ht="18" x14ac:dyDescent="0.35">
      <c r="A172" s="13">
        <f>MAX($A$11:A171)+1</f>
        <v>126</v>
      </c>
      <c r="B172" s="2" t="s">
        <v>7</v>
      </c>
      <c r="C172" s="1" t="s">
        <v>11</v>
      </c>
      <c r="D172" s="4">
        <f t="shared" si="22"/>
        <v>6.7127634227761634E-2</v>
      </c>
      <c r="E172" s="5">
        <f t="shared" si="23"/>
        <v>0.73478429406439782</v>
      </c>
      <c r="F172" s="4">
        <f t="shared" si="24"/>
        <v>4.6824729228577743E-2</v>
      </c>
      <c r="G172" s="5">
        <f t="shared" si="25"/>
        <v>0</v>
      </c>
      <c r="H172" s="4">
        <v>4.6824729228577743E-2</v>
      </c>
      <c r="I172" s="5">
        <f t="shared" si="27"/>
        <v>1.2667526021418845</v>
      </c>
      <c r="J172" s="5">
        <f t="shared" si="26"/>
        <v>2.0015368962062823</v>
      </c>
      <c r="K172" s="4">
        <f t="shared" si="28"/>
        <v>5.267320734540408E-2</v>
      </c>
    </row>
    <row r="173" spans="1:11" ht="18" x14ac:dyDescent="0.35">
      <c r="A173" s="13">
        <f>MAX($A$11:A172)+1</f>
        <v>127</v>
      </c>
      <c r="B173" s="2" t="s">
        <v>7</v>
      </c>
      <c r="C173" s="1" t="s">
        <v>12</v>
      </c>
      <c r="D173" s="4">
        <f t="shared" si="22"/>
        <v>9.1654912087215212E-2</v>
      </c>
      <c r="E173" s="5">
        <f t="shared" si="23"/>
        <v>1.0032617810875673</v>
      </c>
      <c r="F173" s="4">
        <f t="shared" si="24"/>
        <v>6.3933676351401139E-2</v>
      </c>
      <c r="G173" s="5">
        <f t="shared" si="25"/>
        <v>0</v>
      </c>
      <c r="H173" s="4">
        <v>6.3933676351401139E-2</v>
      </c>
      <c r="I173" s="5">
        <f t="shared" si="27"/>
        <v>1.7296021187284587</v>
      </c>
      <c r="J173" s="5">
        <f t="shared" si="26"/>
        <v>2.7328638998160262</v>
      </c>
      <c r="K173" s="4">
        <f t="shared" si="28"/>
        <v>7.1919087334647622E-2</v>
      </c>
    </row>
    <row r="174" spans="1:11" ht="18" x14ac:dyDescent="0.35">
      <c r="A174" s="13">
        <f>MAX($A$11:A173)+1</f>
        <v>128</v>
      </c>
      <c r="B174" s="2" t="s">
        <v>7</v>
      </c>
      <c r="C174" s="1" t="s">
        <v>13</v>
      </c>
      <c r="D174" s="4">
        <f t="shared" si="22"/>
        <v>0.10871133866972235</v>
      </c>
      <c r="E174" s="5">
        <f t="shared" si="23"/>
        <v>1.1899627502169934</v>
      </c>
      <c r="F174" s="4">
        <f t="shared" si="24"/>
        <v>7.5831348085566228E-2</v>
      </c>
      <c r="G174" s="5">
        <f t="shared" si="25"/>
        <v>0</v>
      </c>
      <c r="H174" s="4">
        <v>7.5831348085566228E-2</v>
      </c>
      <c r="I174" s="5">
        <f t="shared" si="27"/>
        <v>2.0514706458289913</v>
      </c>
      <c r="J174" s="5">
        <f t="shared" si="26"/>
        <v>3.2414333960459847</v>
      </c>
      <c r="K174" s="4">
        <f t="shared" si="28"/>
        <v>8.5302795911412974E-2</v>
      </c>
    </row>
    <row r="175" spans="1:11" ht="18" x14ac:dyDescent="0.35">
      <c r="A175" s="13">
        <f>MAX($A$11:A174)+1</f>
        <v>129</v>
      </c>
      <c r="B175" s="2" t="s">
        <v>7</v>
      </c>
      <c r="C175" s="1" t="s">
        <v>14</v>
      </c>
      <c r="D175" s="4">
        <f t="shared" si="22"/>
        <v>8.3004168432937689E-2</v>
      </c>
      <c r="E175" s="5">
        <f t="shared" si="23"/>
        <v>0.90857006965955467</v>
      </c>
      <c r="F175" s="4">
        <f t="shared" si="24"/>
        <v>6.065648255028612E-2</v>
      </c>
      <c r="G175" s="5">
        <f t="shared" si="25"/>
        <v>0</v>
      </c>
      <c r="H175" s="4">
        <v>6.065648255028612E-2</v>
      </c>
      <c r="I175" s="5">
        <f t="shared" si="27"/>
        <v>1.6409439707011542</v>
      </c>
      <c r="J175" s="5">
        <f t="shared" si="26"/>
        <v>2.5495140403607088</v>
      </c>
      <c r="K175" s="4">
        <f t="shared" si="28"/>
        <v>6.7093982595311713E-2</v>
      </c>
    </row>
    <row r="176" spans="1:11" ht="18" x14ac:dyDescent="0.35">
      <c r="A176" s="13">
        <f>MAX($A$11:A175)+1</f>
        <v>130</v>
      </c>
      <c r="B176" s="2" t="s">
        <v>7</v>
      </c>
      <c r="C176" s="1" t="s">
        <v>15</v>
      </c>
      <c r="D176" s="4">
        <f t="shared" si="22"/>
        <v>5.2258549668607879E-2</v>
      </c>
      <c r="E176" s="5">
        <f t="shared" si="23"/>
        <v>0.57202614048324274</v>
      </c>
      <c r="F176" s="4">
        <f t="shared" si="24"/>
        <v>3.6452832969030131E-2</v>
      </c>
      <c r="G176" s="5">
        <f t="shared" si="25"/>
        <v>0</v>
      </c>
      <c r="H176" s="4">
        <v>3.6452832969030131E-2</v>
      </c>
      <c r="I176" s="5">
        <f t="shared" si="27"/>
        <v>0.98616098330324442</v>
      </c>
      <c r="J176" s="5">
        <f t="shared" si="26"/>
        <v>1.558187123786487</v>
      </c>
      <c r="K176" s="4">
        <f t="shared" si="28"/>
        <v>4.1005845862601413E-2</v>
      </c>
    </row>
    <row r="177" spans="1:11" ht="18" x14ac:dyDescent="0.35">
      <c r="A177" s="13">
        <f>MAX($A$11:A176)+1</f>
        <v>131</v>
      </c>
      <c r="B177" s="2" t="s">
        <v>7</v>
      </c>
      <c r="C177" s="1" t="s">
        <v>16</v>
      </c>
      <c r="D177" s="4">
        <f t="shared" si="22"/>
        <v>0.13282271346839747</v>
      </c>
      <c r="E177" s="5">
        <f t="shared" si="23"/>
        <v>1.4538877300584492</v>
      </c>
      <c r="F177" s="4">
        <f t="shared" si="24"/>
        <v>9.2650182970258121E-2</v>
      </c>
      <c r="G177" s="5">
        <f t="shared" si="25"/>
        <v>0</v>
      </c>
      <c r="H177" s="4">
        <v>9.2650182970258121E-2</v>
      </c>
      <c r="I177" s="5">
        <f t="shared" si="27"/>
        <v>2.506471736196755</v>
      </c>
      <c r="J177" s="5">
        <f t="shared" si="26"/>
        <v>3.9603594662552042</v>
      </c>
      <c r="K177" s="4">
        <f t="shared" si="28"/>
        <v>0.10422232821377628</v>
      </c>
    </row>
    <row r="178" spans="1:11" ht="18" x14ac:dyDescent="0.35">
      <c r="A178" s="13">
        <f>MAX($A$11:A177)+1</f>
        <v>132</v>
      </c>
      <c r="B178" s="2" t="s">
        <v>17</v>
      </c>
      <c r="C178" s="1"/>
      <c r="D178" s="4">
        <f t="shared" si="22"/>
        <v>0.18202470572207793</v>
      </c>
      <c r="E178" s="5">
        <f t="shared" si="23"/>
        <v>1.9924565558570355</v>
      </c>
      <c r="F178" s="4">
        <f t="shared" si="24"/>
        <v>0.12697092123682982</v>
      </c>
      <c r="G178" s="5">
        <f t="shared" si="25"/>
        <v>0</v>
      </c>
      <c r="H178" s="4">
        <v>0.12697092123682982</v>
      </c>
      <c r="I178" s="5">
        <f t="shared" si="27"/>
        <v>3.434953015701439</v>
      </c>
      <c r="J178" s="5">
        <f t="shared" si="26"/>
        <v>5.4274095715584743</v>
      </c>
      <c r="K178" s="4">
        <f t="shared" si="28"/>
        <v>0.14282977758390869</v>
      </c>
    </row>
    <row r="179" spans="1:11" x14ac:dyDescent="0.25">
      <c r="A179" s="13">
        <f>MAX($A$11:A178)+1</f>
        <v>133</v>
      </c>
      <c r="B179" s="2" t="s">
        <v>18</v>
      </c>
      <c r="C179" s="1"/>
      <c r="D179" s="4">
        <f t="shared" si="22"/>
        <v>0</v>
      </c>
      <c r="E179" s="5">
        <f t="shared" si="23"/>
        <v>0</v>
      </c>
      <c r="F179" s="4">
        <f t="shared" si="24"/>
        <v>0</v>
      </c>
      <c r="G179" s="5">
        <f t="shared" si="25"/>
        <v>0</v>
      </c>
      <c r="H179" s="4">
        <v>0</v>
      </c>
      <c r="I179" s="5">
        <f t="shared" si="27"/>
        <v>0</v>
      </c>
      <c r="J179" s="5">
        <f t="shared" si="26"/>
        <v>0</v>
      </c>
      <c r="K179" s="4">
        <f t="shared" si="28"/>
        <v>0</v>
      </c>
    </row>
    <row r="180" spans="1:11" x14ac:dyDescent="0.25">
      <c r="A180" s="13">
        <f>MAX($A$11:A179)+1</f>
        <v>134</v>
      </c>
      <c r="B180" s="2" t="s">
        <v>19</v>
      </c>
      <c r="C180" s="1"/>
      <c r="D180" s="4">
        <f t="shared" si="22"/>
        <v>0</v>
      </c>
      <c r="E180" s="5">
        <f t="shared" si="23"/>
        <v>0</v>
      </c>
      <c r="F180" s="4">
        <f t="shared" si="24"/>
        <v>0</v>
      </c>
      <c r="G180" s="5">
        <f t="shared" si="25"/>
        <v>0</v>
      </c>
      <c r="H180" s="4">
        <v>0</v>
      </c>
      <c r="I180" s="5">
        <f t="shared" si="27"/>
        <v>0</v>
      </c>
      <c r="J180" s="5">
        <f t="shared" si="26"/>
        <v>0</v>
      </c>
      <c r="K180" s="4">
        <f t="shared" si="28"/>
        <v>0</v>
      </c>
    </row>
    <row r="181" spans="1:11" x14ac:dyDescent="0.25">
      <c r="A181" s="13">
        <f>MAX($A$11:A180)+1</f>
        <v>135</v>
      </c>
      <c r="B181" s="2" t="s">
        <v>20</v>
      </c>
      <c r="C181" s="1"/>
      <c r="D181" s="4">
        <f t="shared" si="22"/>
        <v>0</v>
      </c>
      <c r="E181" s="5">
        <f t="shared" si="23"/>
        <v>0</v>
      </c>
      <c r="F181" s="4">
        <f t="shared" si="24"/>
        <v>0</v>
      </c>
      <c r="G181" s="5">
        <f t="shared" si="25"/>
        <v>0</v>
      </c>
      <c r="H181" s="4">
        <v>0</v>
      </c>
      <c r="I181" s="5">
        <f t="shared" si="27"/>
        <v>0</v>
      </c>
      <c r="J181" s="5">
        <f t="shared" si="26"/>
        <v>0</v>
      </c>
      <c r="K181" s="4">
        <f t="shared" si="28"/>
        <v>0</v>
      </c>
    </row>
    <row r="182" spans="1:11" x14ac:dyDescent="0.25">
      <c r="A182" s="13">
        <f>MAX($A$11:A181)+1</f>
        <v>136</v>
      </c>
      <c r="B182" s="2" t="s">
        <v>21</v>
      </c>
      <c r="C182" s="1"/>
      <c r="D182" s="4">
        <f t="shared" si="22"/>
        <v>0</v>
      </c>
      <c r="E182" s="5">
        <f t="shared" si="23"/>
        <v>0</v>
      </c>
      <c r="F182" s="4">
        <f t="shared" si="24"/>
        <v>0</v>
      </c>
      <c r="G182" s="5">
        <f t="shared" si="25"/>
        <v>0</v>
      </c>
      <c r="H182" s="4">
        <v>0</v>
      </c>
      <c r="I182" s="5">
        <f t="shared" si="27"/>
        <v>0</v>
      </c>
      <c r="J182" s="5">
        <f t="shared" si="26"/>
        <v>0</v>
      </c>
      <c r="K182" s="4">
        <f t="shared" si="28"/>
        <v>0</v>
      </c>
    </row>
    <row r="183" spans="1:11" x14ac:dyDescent="0.25">
      <c r="A183" s="13">
        <f>MAX($A$11:A182)+1</f>
        <v>137</v>
      </c>
      <c r="B183" s="2" t="s">
        <v>22</v>
      </c>
      <c r="C183" s="1"/>
      <c r="D183" s="4">
        <f t="shared" si="22"/>
        <v>0.146996425714292</v>
      </c>
      <c r="E183" s="5">
        <f t="shared" si="23"/>
        <v>1.6090342843304959</v>
      </c>
      <c r="F183" s="4">
        <f t="shared" si="24"/>
        <v>0.30761107154259892</v>
      </c>
      <c r="G183" s="5">
        <f t="shared" si="25"/>
        <v>0</v>
      </c>
      <c r="H183" s="4">
        <v>0.30761107154259892</v>
      </c>
      <c r="I183" s="5">
        <f t="shared" si="27"/>
        <v>8.3218233558181822</v>
      </c>
      <c r="J183" s="5">
        <f t="shared" si="26"/>
        <v>9.9308576401486786</v>
      </c>
      <c r="K183" s="4">
        <f t="shared" si="28"/>
        <v>0.26134423231902837</v>
      </c>
    </row>
    <row r="184" spans="1:11" x14ac:dyDescent="0.25">
      <c r="A184" s="13">
        <f>MAX($A$11:A183)+1</f>
        <v>138</v>
      </c>
      <c r="B184" s="2" t="s">
        <v>23</v>
      </c>
      <c r="C184" s="1"/>
      <c r="D184" s="4">
        <f t="shared" si="22"/>
        <v>0</v>
      </c>
      <c r="E184" s="5">
        <f t="shared" si="23"/>
        <v>0</v>
      </c>
      <c r="F184" s="4">
        <f t="shared" si="24"/>
        <v>0</v>
      </c>
      <c r="G184" s="5">
        <f t="shared" si="25"/>
        <v>0</v>
      </c>
      <c r="H184" s="4">
        <v>0</v>
      </c>
      <c r="I184" s="5">
        <f t="shared" si="27"/>
        <v>0</v>
      </c>
      <c r="J184" s="5">
        <f t="shared" si="26"/>
        <v>0</v>
      </c>
      <c r="K184" s="4">
        <f t="shared" si="28"/>
        <v>0</v>
      </c>
    </row>
    <row r="185" spans="1:11" x14ac:dyDescent="0.25">
      <c r="A185" s="13">
        <f>MAX($A$11:A184)+1</f>
        <v>139</v>
      </c>
      <c r="B185" s="2" t="s">
        <v>24</v>
      </c>
      <c r="C185" s="1"/>
      <c r="D185" s="4">
        <f t="shared" si="22"/>
        <v>0</v>
      </c>
      <c r="E185" s="5">
        <f t="shared" si="23"/>
        <v>0</v>
      </c>
      <c r="F185" s="4">
        <f t="shared" si="24"/>
        <v>0</v>
      </c>
      <c r="G185" s="5">
        <f t="shared" si="25"/>
        <v>0</v>
      </c>
      <c r="H185" s="4">
        <v>0</v>
      </c>
      <c r="I185" s="5">
        <f t="shared" si="27"/>
        <v>0</v>
      </c>
      <c r="J185" s="5">
        <f t="shared" si="26"/>
        <v>0</v>
      </c>
      <c r="K185" s="4">
        <f t="shared" si="28"/>
        <v>0</v>
      </c>
    </row>
    <row r="186" spans="1:11" x14ac:dyDescent="0.25">
      <c r="A186" s="13">
        <f>MAX($A$11:A185)+1</f>
        <v>140</v>
      </c>
      <c r="B186" s="2" t="s">
        <v>25</v>
      </c>
      <c r="C186" s="1"/>
      <c r="D186" s="4">
        <f t="shared" si="22"/>
        <v>0</v>
      </c>
      <c r="E186" s="5">
        <f t="shared" si="23"/>
        <v>0</v>
      </c>
      <c r="F186" s="4">
        <f t="shared" si="24"/>
        <v>0</v>
      </c>
      <c r="G186" s="5">
        <f t="shared" si="25"/>
        <v>0</v>
      </c>
      <c r="H186" s="4">
        <v>0</v>
      </c>
      <c r="I186" s="5">
        <f t="shared" si="27"/>
        <v>0</v>
      </c>
      <c r="J186" s="5">
        <f t="shared" si="26"/>
        <v>0</v>
      </c>
      <c r="K186" s="4">
        <f t="shared" si="28"/>
        <v>0</v>
      </c>
    </row>
    <row r="187" spans="1:11" x14ac:dyDescent="0.25">
      <c r="A187" s="13">
        <f>MAX($A$11:A186)+1</f>
        <v>141</v>
      </c>
      <c r="B187" s="2" t="s">
        <v>26</v>
      </c>
      <c r="C187" s="1"/>
      <c r="D187" s="4">
        <f t="shared" si="22"/>
        <v>0</v>
      </c>
      <c r="E187" s="5">
        <f t="shared" si="23"/>
        <v>0</v>
      </c>
      <c r="F187" s="4">
        <f t="shared" si="24"/>
        <v>0</v>
      </c>
      <c r="G187" s="5">
        <f t="shared" si="25"/>
        <v>0</v>
      </c>
      <c r="H187" s="4">
        <v>0</v>
      </c>
      <c r="I187" s="5">
        <f t="shared" si="27"/>
        <v>0</v>
      </c>
      <c r="J187" s="5">
        <f t="shared" si="26"/>
        <v>0</v>
      </c>
      <c r="K187" s="4">
        <f t="shared" si="28"/>
        <v>0</v>
      </c>
    </row>
    <row r="188" spans="1:11" x14ac:dyDescent="0.25">
      <c r="A188" s="13">
        <f>MAX($A$11:A187)+1</f>
        <v>142</v>
      </c>
      <c r="B188" s="2" t="s">
        <v>27</v>
      </c>
      <c r="C188" s="1"/>
      <c r="D188" s="4">
        <f t="shared" si="22"/>
        <v>0</v>
      </c>
      <c r="E188" s="5">
        <f t="shared" si="23"/>
        <v>0</v>
      </c>
      <c r="F188" s="4">
        <f t="shared" si="24"/>
        <v>0</v>
      </c>
      <c r="G188" s="5">
        <f t="shared" si="25"/>
        <v>0</v>
      </c>
      <c r="H188" s="4">
        <v>0</v>
      </c>
      <c r="I188" s="5">
        <f t="shared" si="27"/>
        <v>0</v>
      </c>
      <c r="J188" s="5">
        <f t="shared" si="26"/>
        <v>0</v>
      </c>
      <c r="K188" s="4">
        <f t="shared" si="28"/>
        <v>0</v>
      </c>
    </row>
    <row r="189" spans="1:11" x14ac:dyDescent="0.25">
      <c r="A189" s="13">
        <f>MAX($A$11:A188)+1</f>
        <v>143</v>
      </c>
      <c r="B189" s="2" t="s">
        <v>28</v>
      </c>
      <c r="C189" s="1"/>
      <c r="D189" s="4">
        <f t="shared" si="22"/>
        <v>6.6016358853723957E-5</v>
      </c>
      <c r="E189" s="5">
        <f t="shared" si="23"/>
        <v>7.2262018757357613E-4</v>
      </c>
      <c r="F189" s="4">
        <f t="shared" si="24"/>
        <v>0.14306063806272565</v>
      </c>
      <c r="G189" s="5">
        <f t="shared" si="25"/>
        <v>0</v>
      </c>
      <c r="H189" s="4">
        <v>0.14306063806272565</v>
      </c>
      <c r="I189" s="5">
        <f t="shared" si="27"/>
        <v>3.8702292253605521</v>
      </c>
      <c r="J189" s="5">
        <f t="shared" si="26"/>
        <v>3.8709518455481255</v>
      </c>
      <c r="K189" s="4">
        <f t="shared" si="28"/>
        <v>0.10186944321191127</v>
      </c>
    </row>
    <row r="190" spans="1:11" x14ac:dyDescent="0.25">
      <c r="A190" s="13">
        <f>MAX($A$11:A189)+1</f>
        <v>144</v>
      </c>
      <c r="B190" s="2" t="s">
        <v>29</v>
      </c>
      <c r="C190" s="1"/>
      <c r="D190" s="4">
        <f t="shared" si="22"/>
        <v>0</v>
      </c>
      <c r="E190" s="5">
        <f t="shared" si="23"/>
        <v>0</v>
      </c>
      <c r="F190" s="4">
        <f t="shared" si="24"/>
        <v>0</v>
      </c>
      <c r="G190" s="5">
        <f t="shared" si="25"/>
        <v>0</v>
      </c>
      <c r="H190" s="4">
        <v>0</v>
      </c>
      <c r="I190" s="5">
        <f t="shared" si="27"/>
        <v>0</v>
      </c>
      <c r="J190" s="5">
        <f t="shared" si="26"/>
        <v>0</v>
      </c>
      <c r="K190" s="4">
        <f t="shared" si="28"/>
        <v>0</v>
      </c>
    </row>
    <row r="191" spans="1:11" x14ac:dyDescent="0.25">
      <c r="A191" s="13">
        <f>MAX($A$11:A190)+1</f>
        <v>145</v>
      </c>
      <c r="B191" s="2" t="s">
        <v>30</v>
      </c>
      <c r="C191" s="1"/>
      <c r="D191" s="4">
        <f t="shared" si="22"/>
        <v>0</v>
      </c>
      <c r="E191" s="5">
        <f t="shared" si="23"/>
        <v>0</v>
      </c>
      <c r="F191" s="4">
        <f t="shared" si="24"/>
        <v>0</v>
      </c>
      <c r="G191" s="5">
        <f t="shared" si="25"/>
        <v>0</v>
      </c>
      <c r="H191" s="4">
        <v>0</v>
      </c>
      <c r="I191" s="5">
        <f t="shared" si="27"/>
        <v>0</v>
      </c>
      <c r="J191" s="5">
        <f t="shared" si="26"/>
        <v>0</v>
      </c>
      <c r="K191" s="4">
        <f t="shared" si="28"/>
        <v>0</v>
      </c>
    </row>
    <row r="192" spans="1:11" x14ac:dyDescent="0.25">
      <c r="A192" s="13">
        <f>MAX($A$11:A191)+1</f>
        <v>146</v>
      </c>
      <c r="B192" s="2" t="s">
        <v>31</v>
      </c>
      <c r="C192" s="1"/>
      <c r="D192" s="4">
        <f t="shared" si="22"/>
        <v>0</v>
      </c>
      <c r="E192" s="5">
        <f t="shared" si="23"/>
        <v>0</v>
      </c>
      <c r="F192" s="4">
        <f t="shared" si="24"/>
        <v>0</v>
      </c>
      <c r="G192" s="5">
        <f t="shared" si="25"/>
        <v>0</v>
      </c>
      <c r="H192" s="4">
        <v>0</v>
      </c>
      <c r="I192" s="5">
        <f t="shared" si="27"/>
        <v>0</v>
      </c>
      <c r="J192" s="5">
        <f t="shared" si="26"/>
        <v>0</v>
      </c>
      <c r="K192" s="4">
        <f t="shared" si="28"/>
        <v>0</v>
      </c>
    </row>
    <row r="193" spans="1:11" x14ac:dyDescent="0.25">
      <c r="A193" s="13">
        <f>MAX($A$11:A192)+1</f>
        <v>147</v>
      </c>
      <c r="B193" s="2" t="s">
        <v>32</v>
      </c>
      <c r="C193" s="1"/>
      <c r="D193" s="4">
        <f t="shared" si="22"/>
        <v>0</v>
      </c>
      <c r="E193" s="5">
        <f t="shared" si="23"/>
        <v>0</v>
      </c>
      <c r="F193" s="4">
        <f t="shared" si="24"/>
        <v>0</v>
      </c>
      <c r="G193" s="5">
        <f t="shared" si="25"/>
        <v>0</v>
      </c>
      <c r="H193" s="4">
        <v>0</v>
      </c>
      <c r="I193" s="5">
        <f t="shared" si="27"/>
        <v>0</v>
      </c>
      <c r="J193" s="5">
        <f t="shared" si="26"/>
        <v>0</v>
      </c>
      <c r="K193" s="4">
        <f t="shared" si="28"/>
        <v>0</v>
      </c>
    </row>
    <row r="194" spans="1:11" x14ac:dyDescent="0.25">
      <c r="A194" s="13">
        <f>MAX($A$11:A193)+1</f>
        <v>148</v>
      </c>
      <c r="B194" s="2" t="s">
        <v>33</v>
      </c>
      <c r="C194" s="1"/>
      <c r="D194" s="4">
        <f t="shared" si="22"/>
        <v>0</v>
      </c>
      <c r="E194" s="5">
        <f t="shared" si="23"/>
        <v>0</v>
      </c>
      <c r="F194" s="4">
        <f t="shared" si="24"/>
        <v>0</v>
      </c>
      <c r="G194" s="5">
        <f t="shared" si="25"/>
        <v>0</v>
      </c>
      <c r="H194" s="4">
        <v>0</v>
      </c>
      <c r="I194" s="5">
        <f t="shared" si="27"/>
        <v>0</v>
      </c>
      <c r="J194" s="5">
        <f t="shared" si="26"/>
        <v>0</v>
      </c>
      <c r="K194" s="4">
        <f t="shared" si="28"/>
        <v>0</v>
      </c>
    </row>
    <row r="195" spans="1:11" x14ac:dyDescent="0.25">
      <c r="A195" s="13">
        <f>MAX($A$11:A194)+1</f>
        <v>149</v>
      </c>
      <c r="B195" s="2" t="s">
        <v>34</v>
      </c>
      <c r="C195" s="1"/>
      <c r="D195" s="4">
        <f t="shared" si="22"/>
        <v>0</v>
      </c>
      <c r="E195" s="5">
        <f t="shared" si="23"/>
        <v>0</v>
      </c>
      <c r="F195" s="4">
        <f t="shared" si="24"/>
        <v>0</v>
      </c>
      <c r="G195" s="5">
        <f t="shared" si="25"/>
        <v>0</v>
      </c>
      <c r="H195" s="4">
        <v>0</v>
      </c>
      <c r="I195" s="5">
        <f t="shared" si="27"/>
        <v>0</v>
      </c>
      <c r="J195" s="5">
        <f t="shared" si="26"/>
        <v>0</v>
      </c>
      <c r="K195" s="4">
        <f t="shared" si="28"/>
        <v>0</v>
      </c>
    </row>
    <row r="196" spans="1:11" x14ac:dyDescent="0.25">
      <c r="A196" s="13">
        <f>MAX($A$11:A195)+1</f>
        <v>150</v>
      </c>
      <c r="B196" s="2" t="s">
        <v>35</v>
      </c>
      <c r="D196" s="6">
        <f>SUM(D169:D195)</f>
        <v>1</v>
      </c>
      <c r="E196" s="5">
        <v>10.946077610471141</v>
      </c>
      <c r="F196" s="6">
        <f>SUM(F169:F195)</f>
        <v>1</v>
      </c>
      <c r="G196" s="5">
        <v>0</v>
      </c>
      <c r="H196" s="6">
        <f>SUM(H169:H195)</f>
        <v>1</v>
      </c>
      <c r="I196" s="5">
        <v>27.053068389528857</v>
      </c>
      <c r="J196" s="5">
        <f>SUM(J169:J195)</f>
        <v>37.999146000000003</v>
      </c>
      <c r="K196" s="6">
        <f>SUM(K169:K195)</f>
        <v>0.99999999999999989</v>
      </c>
    </row>
    <row r="198" spans="1:11" x14ac:dyDescent="0.25">
      <c r="C198" s="14" t="s">
        <v>61</v>
      </c>
      <c r="D198" s="15"/>
      <c r="E198" s="47" t="s">
        <v>36</v>
      </c>
      <c r="F198" s="47"/>
      <c r="G198" s="16" t="s">
        <v>37</v>
      </c>
      <c r="H198" s="47" t="s">
        <v>35</v>
      </c>
      <c r="I198" s="47"/>
    </row>
    <row r="199" spans="1:11" ht="17.25" x14ac:dyDescent="0.25">
      <c r="C199" s="15"/>
      <c r="D199" s="17" t="s">
        <v>54</v>
      </c>
      <c r="E199" s="17" t="s">
        <v>42</v>
      </c>
      <c r="F199" s="17" t="s">
        <v>43</v>
      </c>
      <c r="G199" s="17" t="s">
        <v>43</v>
      </c>
      <c r="H199" s="17" t="s">
        <v>42</v>
      </c>
      <c r="I199" s="17" t="s">
        <v>43</v>
      </c>
    </row>
    <row r="200" spans="1:11" x14ac:dyDescent="0.25">
      <c r="A200" s="13">
        <f>MAX($A$11:A199)+1</f>
        <v>151</v>
      </c>
      <c r="C200" s="15" t="s">
        <v>44</v>
      </c>
      <c r="D200" s="18">
        <f>+I160</f>
        <v>454432.81818181818</v>
      </c>
      <c r="E200" s="19"/>
      <c r="F200" s="19"/>
      <c r="G200" s="19"/>
      <c r="H200" s="19"/>
      <c r="I200" s="19"/>
    </row>
    <row r="201" spans="1:11" x14ac:dyDescent="0.25">
      <c r="A201" s="13">
        <f>MAX($A$11:A200)+1</f>
        <v>152</v>
      </c>
      <c r="C201" s="20" t="s">
        <v>45</v>
      </c>
      <c r="D201" s="18">
        <f>+D160*30</f>
        <v>92460</v>
      </c>
      <c r="E201" s="21">
        <f>E204/(E204+F204)</f>
        <v>0.20346241798717729</v>
      </c>
      <c r="F201" s="19"/>
      <c r="G201" s="19"/>
      <c r="H201" s="21">
        <f>H204/(H204+I204)</f>
        <v>5.860961765040093E-2</v>
      </c>
      <c r="I201" s="19"/>
    </row>
    <row r="202" spans="1:11" x14ac:dyDescent="0.25">
      <c r="A202" s="13">
        <f>MAX($A$11:A201)+1</f>
        <v>153</v>
      </c>
      <c r="C202" s="15" t="s">
        <v>46</v>
      </c>
      <c r="D202" s="18">
        <f>D200-D201</f>
        <v>361972.81818181818</v>
      </c>
      <c r="E202" s="19"/>
      <c r="F202" s="21">
        <f>100%-E201-F203</f>
        <v>0.79653758201282265</v>
      </c>
      <c r="G202" s="19"/>
      <c r="H202" s="21"/>
      <c r="I202" s="21">
        <f>F204/(H204+I204)</f>
        <v>0.22945153010463393</v>
      </c>
    </row>
    <row r="203" spans="1:11" x14ac:dyDescent="0.25">
      <c r="A203" s="13">
        <f>MAX($A$11:A202)+1</f>
        <v>154</v>
      </c>
      <c r="C203" s="15" t="s">
        <v>41</v>
      </c>
      <c r="D203" s="18">
        <f>+'Ajustement - 500 min'!D203</f>
        <v>651472</v>
      </c>
      <c r="E203" s="19"/>
      <c r="F203" s="22">
        <f>G196/F204</f>
        <v>0</v>
      </c>
      <c r="G203" s="22">
        <v>1</v>
      </c>
      <c r="H203" s="19"/>
      <c r="I203" s="21">
        <f>G204/(H204+I204)</f>
        <v>0.71193885224496523</v>
      </c>
    </row>
    <row r="204" spans="1:11" x14ac:dyDescent="0.25">
      <c r="A204" s="13">
        <f>MAX($A$11:A203)+1</f>
        <v>155</v>
      </c>
      <c r="C204" s="15" t="s">
        <v>58</v>
      </c>
      <c r="D204" s="19"/>
      <c r="E204" s="23">
        <f>D201/D200*E196</f>
        <v>2.2271154181017616</v>
      </c>
      <c r="F204" s="23">
        <f>E196+G196-E204</f>
        <v>8.7189621923693785</v>
      </c>
      <c r="G204" s="23">
        <f>I196</f>
        <v>27.053068389528857</v>
      </c>
      <c r="H204" s="23">
        <f>+E204</f>
        <v>2.2271154181017616</v>
      </c>
      <c r="I204" s="23">
        <f>+F204+G204</f>
        <v>35.772030581898235</v>
      </c>
    </row>
    <row r="207" spans="1:11" ht="18.75" x14ac:dyDescent="0.3">
      <c r="A207" s="26" t="s">
        <v>70</v>
      </c>
      <c r="B207" s="27"/>
      <c r="C207" s="28"/>
      <c r="D207" s="27"/>
      <c r="E207" s="27"/>
      <c r="F207" s="27"/>
      <c r="G207" s="27"/>
      <c r="H207" s="27"/>
      <c r="I207" s="27"/>
      <c r="J207" s="27"/>
      <c r="K207" s="43"/>
    </row>
    <row r="208" spans="1:11" s="39" customFormat="1" ht="18.75" x14ac:dyDescent="0.3">
      <c r="A208" s="36"/>
      <c r="B208" s="37"/>
      <c r="C208" s="38"/>
      <c r="D208" s="37"/>
      <c r="E208" s="37"/>
      <c r="F208" s="37"/>
      <c r="G208" s="37"/>
      <c r="H208" s="37"/>
      <c r="I208" s="37"/>
      <c r="J208" s="37"/>
    </row>
    <row r="209" spans="1:11" x14ac:dyDescent="0.25">
      <c r="A209" s="13" t="s">
        <v>66</v>
      </c>
      <c r="B209" s="12" t="s">
        <v>49</v>
      </c>
    </row>
    <row r="210" spans="1:11" ht="45" x14ac:dyDescent="0.25">
      <c r="A210" s="40" t="s">
        <v>67</v>
      </c>
      <c r="B210" s="29" t="s">
        <v>3</v>
      </c>
      <c r="C210" s="29" t="s">
        <v>4</v>
      </c>
      <c r="D210" s="48" t="s">
        <v>0</v>
      </c>
      <c r="E210" s="49"/>
      <c r="F210" s="41" t="s">
        <v>1</v>
      </c>
      <c r="G210" s="50" t="s">
        <v>77</v>
      </c>
      <c r="H210" s="51"/>
      <c r="I210" s="50" t="s">
        <v>81</v>
      </c>
      <c r="J210" s="51"/>
    </row>
    <row r="211" spans="1:11" s="42" customFormat="1" ht="11.25" x14ac:dyDescent="0.2">
      <c r="B211" s="33"/>
      <c r="C211" s="33"/>
      <c r="D211" s="33" t="s">
        <v>5</v>
      </c>
      <c r="E211" s="33" t="s">
        <v>6</v>
      </c>
      <c r="F211" s="46" t="s">
        <v>80</v>
      </c>
      <c r="G211" s="33" t="s">
        <v>72</v>
      </c>
      <c r="H211" s="33" t="s">
        <v>6</v>
      </c>
      <c r="I211" s="33" t="s">
        <v>72</v>
      </c>
      <c r="J211" s="33" t="s">
        <v>6</v>
      </c>
    </row>
    <row r="212" spans="1:11" ht="18" x14ac:dyDescent="0.35">
      <c r="A212" s="13">
        <f>MAX($A$11:A205)+1</f>
        <v>156</v>
      </c>
      <c r="B212" s="2" t="s">
        <v>7</v>
      </c>
      <c r="C212" s="1" t="s">
        <v>8</v>
      </c>
      <c r="D212" s="3">
        <v>315</v>
      </c>
      <c r="E212" s="4">
        <f>D212/$D$239</f>
        <v>6.5163425734381469E-2</v>
      </c>
      <c r="F212" s="3">
        <v>0.72063492063492063</v>
      </c>
      <c r="G212" s="3">
        <v>227</v>
      </c>
      <c r="H212" s="4">
        <v>3.9181550909348566E-5</v>
      </c>
      <c r="I212" s="3">
        <f t="shared" ref="I212:I238" si="29">MAX(D212*30,G212)</f>
        <v>9450</v>
      </c>
      <c r="J212" s="4">
        <f t="shared" ref="J212:J238" si="30">I212/$I$239</f>
        <v>1.3001300821206752E-2</v>
      </c>
      <c r="K212" s="5"/>
    </row>
    <row r="213" spans="1:11" ht="18" x14ac:dyDescent="0.35">
      <c r="A213" s="13">
        <f>MAX($A$11:A212)+1</f>
        <v>157</v>
      </c>
      <c r="B213" s="2" t="s">
        <v>7</v>
      </c>
      <c r="C213" s="1" t="s">
        <v>9</v>
      </c>
      <c r="D213" s="3">
        <v>422</v>
      </c>
      <c r="E213" s="4">
        <f t="shared" ref="E213:E238" si="31">D213/$D$239</f>
        <v>8.7298303682250722E-2</v>
      </c>
      <c r="F213" s="3">
        <v>8.2796208530805693</v>
      </c>
      <c r="G213" s="3">
        <v>3494</v>
      </c>
      <c r="H213" s="4">
        <v>6.030851932919114E-4</v>
      </c>
      <c r="I213" s="3">
        <f t="shared" si="29"/>
        <v>12660</v>
      </c>
      <c r="J213" s="4">
        <f t="shared" si="30"/>
        <v>1.741761570333095E-2</v>
      </c>
      <c r="K213" s="5"/>
    </row>
    <row r="214" spans="1:11" ht="18" x14ac:dyDescent="0.35">
      <c r="A214" s="13">
        <f>MAX($A$11:A213)+1</f>
        <v>158</v>
      </c>
      <c r="B214" s="2" t="s">
        <v>7</v>
      </c>
      <c r="C214" s="1" t="s">
        <v>10</v>
      </c>
      <c r="D214" s="3">
        <v>1924</v>
      </c>
      <c r="E214" s="4">
        <f t="shared" si="31"/>
        <v>0.39801406702523789</v>
      </c>
      <c r="F214" s="3">
        <v>23.928794178794178</v>
      </c>
      <c r="G214" s="3">
        <v>46039</v>
      </c>
      <c r="H214" s="4">
        <v>7.9466053846497728E-3</v>
      </c>
      <c r="I214" s="3">
        <f t="shared" si="29"/>
        <v>57720</v>
      </c>
      <c r="J214" s="4">
        <f t="shared" si="30"/>
        <v>7.9411119936513619E-2</v>
      </c>
      <c r="K214" s="5"/>
    </row>
    <row r="215" spans="1:11" ht="18" x14ac:dyDescent="0.35">
      <c r="A215" s="13">
        <f>MAX($A$11:A214)+1</f>
        <v>159</v>
      </c>
      <c r="B215" s="2" t="s">
        <v>7</v>
      </c>
      <c r="C215" s="1" t="s">
        <v>11</v>
      </c>
      <c r="D215" s="3">
        <v>1142</v>
      </c>
      <c r="E215" s="4">
        <f t="shared" si="31"/>
        <v>0.23624327678940835</v>
      </c>
      <c r="F215" s="3">
        <v>65.735551663747813</v>
      </c>
      <c r="G215" s="3">
        <v>75070</v>
      </c>
      <c r="H215" s="4">
        <v>1.2957528752267827E-2</v>
      </c>
      <c r="I215" s="3">
        <f t="shared" si="29"/>
        <v>75070</v>
      </c>
      <c r="J215" s="4">
        <f t="shared" si="30"/>
        <v>0.10328123308444348</v>
      </c>
      <c r="K215" s="5"/>
    </row>
    <row r="216" spans="1:11" ht="18" x14ac:dyDescent="0.35">
      <c r="A216" s="13">
        <f>MAX($A$11:A215)+1</f>
        <v>160</v>
      </c>
      <c r="B216" s="2" t="s">
        <v>7</v>
      </c>
      <c r="C216" s="1" t="s">
        <v>12</v>
      </c>
      <c r="D216" s="3">
        <v>607</v>
      </c>
      <c r="E216" s="4">
        <f t="shared" si="31"/>
        <v>0.12556888705006206</v>
      </c>
      <c r="F216" s="3">
        <v>178.81383855024711</v>
      </c>
      <c r="G216" s="3">
        <v>108540</v>
      </c>
      <c r="H216" s="4">
        <v>1.8734649937007457E-2</v>
      </c>
      <c r="I216" s="3">
        <f t="shared" si="29"/>
        <v>108540</v>
      </c>
      <c r="J216" s="4">
        <f t="shared" si="30"/>
        <v>0.14932922657500325</v>
      </c>
      <c r="K216" s="5"/>
    </row>
    <row r="217" spans="1:11" ht="18" x14ac:dyDescent="0.35">
      <c r="A217" s="13">
        <f>MAX($A$11:A216)+1</f>
        <v>161</v>
      </c>
      <c r="B217" s="2" t="s">
        <v>7</v>
      </c>
      <c r="C217" s="1" t="s">
        <v>13</v>
      </c>
      <c r="D217" s="3">
        <v>258</v>
      </c>
      <c r="E217" s="4">
        <f t="shared" si="31"/>
        <v>5.3371948696731487E-2</v>
      </c>
      <c r="F217" s="3">
        <v>532.04651162790697</v>
      </c>
      <c r="G217" s="3">
        <v>130351.39534883721</v>
      </c>
      <c r="H217" s="4">
        <v>2.2499426576938708E-2</v>
      </c>
      <c r="I217" s="3">
        <f t="shared" si="29"/>
        <v>130351.39534883721</v>
      </c>
      <c r="J217" s="4">
        <f t="shared" si="30"/>
        <v>0.17933732311050615</v>
      </c>
      <c r="K217" s="5"/>
    </row>
    <row r="218" spans="1:11" ht="18" x14ac:dyDescent="0.35">
      <c r="A218" s="13">
        <f>MAX($A$11:A217)+1</f>
        <v>162</v>
      </c>
      <c r="B218" s="2" t="s">
        <v>7</v>
      </c>
      <c r="C218" s="1" t="s">
        <v>14</v>
      </c>
      <c r="D218" s="3">
        <v>46</v>
      </c>
      <c r="E218" s="4">
        <f t="shared" si="31"/>
        <v>9.5159288374017381E-3</v>
      </c>
      <c r="F218" s="3">
        <v>1445.608695652174</v>
      </c>
      <c r="G218" s="3">
        <v>56378.739130434784</v>
      </c>
      <c r="H218" s="4">
        <v>9.7313058918238431E-3</v>
      </c>
      <c r="I218" s="3">
        <f t="shared" si="29"/>
        <v>56378.739130434784</v>
      </c>
      <c r="J218" s="4">
        <f t="shared" si="30"/>
        <v>7.756581453493365E-2</v>
      </c>
      <c r="K218" s="5"/>
    </row>
    <row r="219" spans="1:11" ht="18" x14ac:dyDescent="0.35">
      <c r="A219" s="13">
        <f>MAX($A$11:A218)+1</f>
        <v>163</v>
      </c>
      <c r="B219" s="2" t="s">
        <v>7</v>
      </c>
      <c r="C219" s="1" t="s">
        <v>15</v>
      </c>
      <c r="D219" s="3">
        <v>5</v>
      </c>
      <c r="E219" s="4">
        <f t="shared" si="31"/>
        <v>1.034340091021928E-3</v>
      </c>
      <c r="F219" s="3">
        <v>5578.1999999999971</v>
      </c>
      <c r="G219" s="3">
        <v>5578.1999999999971</v>
      </c>
      <c r="H219" s="4">
        <v>9.628305166631191E-4</v>
      </c>
      <c r="I219" s="3">
        <f t="shared" si="29"/>
        <v>5578.1999999999971</v>
      </c>
      <c r="J219" s="4">
        <f t="shared" si="30"/>
        <v>7.674482141889467E-3</v>
      </c>
      <c r="K219" s="5"/>
    </row>
    <row r="220" spans="1:11" ht="18" x14ac:dyDescent="0.35">
      <c r="A220" s="13">
        <f>MAX($A$11:A219)+1</f>
        <v>164</v>
      </c>
      <c r="B220" s="2" t="s">
        <v>7</v>
      </c>
      <c r="C220" s="1" t="s">
        <v>16</v>
      </c>
      <c r="D220" s="3">
        <v>3</v>
      </c>
      <c r="E220" s="4">
        <f t="shared" si="31"/>
        <v>6.2060405461315685E-4</v>
      </c>
      <c r="F220" s="3">
        <v>14967</v>
      </c>
      <c r="G220" s="3">
        <v>29934</v>
      </c>
      <c r="H220" s="4">
        <v>5.1667865414997353E-3</v>
      </c>
      <c r="I220" s="3">
        <f t="shared" si="29"/>
        <v>29934</v>
      </c>
      <c r="J220" s="4">
        <f t="shared" si="30"/>
        <v>4.1183168125079675E-2</v>
      </c>
      <c r="K220" s="5"/>
    </row>
    <row r="221" spans="1:11" ht="18" x14ac:dyDescent="0.35">
      <c r="A221" s="13">
        <f>MAX($A$11:A220)+1</f>
        <v>165</v>
      </c>
      <c r="B221" s="2" t="s">
        <v>17</v>
      </c>
      <c r="C221" s="1"/>
      <c r="D221" s="3">
        <v>87</v>
      </c>
      <c r="E221" s="4">
        <f t="shared" si="31"/>
        <v>1.7997517583781548E-2</v>
      </c>
      <c r="F221" s="3">
        <v>2253.9885057471261</v>
      </c>
      <c r="G221" s="3">
        <v>193843.01149425286</v>
      </c>
      <c r="H221" s="4">
        <v>3.3458457371292979E-2</v>
      </c>
      <c r="I221" s="3">
        <f t="shared" si="29"/>
        <v>193843.01149425286</v>
      </c>
      <c r="J221" s="4">
        <f t="shared" si="30"/>
        <v>0.26668902693390684</v>
      </c>
      <c r="K221" s="5"/>
    </row>
    <row r="222" spans="1:11" x14ac:dyDescent="0.25">
      <c r="A222" s="13">
        <f>MAX($A$11:A221)+1</f>
        <v>166</v>
      </c>
      <c r="B222" s="2" t="s">
        <v>18</v>
      </c>
      <c r="C222" s="1"/>
      <c r="D222" s="3">
        <v>7</v>
      </c>
      <c r="E222" s="4">
        <f t="shared" si="31"/>
        <v>1.4480761274306992E-3</v>
      </c>
      <c r="F222" s="3">
        <v>871.57142857142856</v>
      </c>
      <c r="G222" s="3">
        <v>6101</v>
      </c>
      <c r="H222" s="4">
        <v>1.053068907920421E-3</v>
      </c>
      <c r="I222" s="3">
        <f t="shared" si="29"/>
        <v>6101</v>
      </c>
      <c r="J222" s="4">
        <f t="shared" si="30"/>
        <v>8.3937498740933748E-3</v>
      </c>
      <c r="K222" s="5"/>
    </row>
    <row r="223" spans="1:11" x14ac:dyDescent="0.25">
      <c r="A223" s="13">
        <f>MAX($A$11:A222)+1</f>
        <v>167</v>
      </c>
      <c r="B223" s="2" t="s">
        <v>19</v>
      </c>
      <c r="C223" s="1"/>
      <c r="D223" s="3">
        <v>3</v>
      </c>
      <c r="E223" s="4">
        <f t="shared" si="31"/>
        <v>6.2060405461315685E-4</v>
      </c>
      <c r="F223" s="3">
        <v>2421.3333333333335</v>
      </c>
      <c r="G223" s="3">
        <v>7264</v>
      </c>
      <c r="H223" s="4">
        <v>1.2538096290991541E-3</v>
      </c>
      <c r="I223" s="3">
        <f t="shared" si="29"/>
        <v>7264</v>
      </c>
      <c r="J223" s="4">
        <f t="shared" si="30"/>
        <v>9.9938041444704601E-3</v>
      </c>
      <c r="K223" s="5"/>
    </row>
    <row r="224" spans="1:11" x14ac:dyDescent="0.25">
      <c r="A224" s="13">
        <f>MAX($A$11:A223)+1</f>
        <v>168</v>
      </c>
      <c r="B224" s="2" t="s">
        <v>20</v>
      </c>
      <c r="C224" s="1"/>
      <c r="D224" s="3">
        <v>1</v>
      </c>
      <c r="E224" s="4">
        <f t="shared" si="31"/>
        <v>2.0686801820438559E-4</v>
      </c>
      <c r="F224" s="3">
        <v>0</v>
      </c>
      <c r="G224" s="3">
        <v>0</v>
      </c>
      <c r="H224" s="4">
        <v>0</v>
      </c>
      <c r="I224" s="3">
        <f t="shared" si="29"/>
        <v>30</v>
      </c>
      <c r="J224" s="4">
        <f t="shared" si="30"/>
        <v>4.1273970860973811E-5</v>
      </c>
      <c r="K224" s="5"/>
    </row>
    <row r="225" spans="1:11" x14ac:dyDescent="0.25">
      <c r="A225" s="13">
        <f>MAX($A$11:A224)+1</f>
        <v>169</v>
      </c>
      <c r="B225" s="2" t="s">
        <v>21</v>
      </c>
      <c r="C225" s="1"/>
      <c r="D225" s="3">
        <v>3</v>
      </c>
      <c r="E225" s="4">
        <f t="shared" si="31"/>
        <v>6.2060405461315685E-4</v>
      </c>
      <c r="F225" s="3">
        <v>33600</v>
      </c>
      <c r="G225" s="3">
        <v>33600</v>
      </c>
      <c r="H225" s="4">
        <v>5.7995599583881572E-3</v>
      </c>
      <c r="I225" s="3">
        <f t="shared" si="29"/>
        <v>33600</v>
      </c>
      <c r="J225" s="4">
        <f t="shared" si="30"/>
        <v>4.6226847364290669E-2</v>
      </c>
      <c r="K225" s="5"/>
    </row>
    <row r="226" spans="1:11" x14ac:dyDescent="0.25">
      <c r="A226" s="13">
        <f>MAX($A$11:A225)+1</f>
        <v>170</v>
      </c>
      <c r="B226" s="2" t="s">
        <v>22</v>
      </c>
      <c r="C226" s="1"/>
      <c r="D226" s="3">
        <v>6</v>
      </c>
      <c r="E226" s="4">
        <f t="shared" si="31"/>
        <v>1.2412081092263137E-3</v>
      </c>
      <c r="F226" s="3">
        <v>0</v>
      </c>
      <c r="G226" s="3">
        <v>0</v>
      </c>
      <c r="H226" s="4">
        <v>0</v>
      </c>
      <c r="I226" s="3">
        <f t="shared" si="29"/>
        <v>180</v>
      </c>
      <c r="J226" s="4">
        <f t="shared" si="30"/>
        <v>2.4764382516584291E-4</v>
      </c>
      <c r="K226" s="5"/>
    </row>
    <row r="227" spans="1:11" x14ac:dyDescent="0.25">
      <c r="A227" s="13">
        <f>MAX($A$11:A226)+1</f>
        <v>171</v>
      </c>
      <c r="B227" s="2" t="s">
        <v>23</v>
      </c>
      <c r="C227" s="1"/>
      <c r="D227" s="3">
        <v>1</v>
      </c>
      <c r="E227" s="4">
        <f t="shared" si="31"/>
        <v>2.0686801820438559E-4</v>
      </c>
      <c r="F227" s="3">
        <v>0</v>
      </c>
      <c r="G227" s="3">
        <v>0</v>
      </c>
      <c r="H227" s="4">
        <v>0</v>
      </c>
      <c r="I227" s="3">
        <f t="shared" si="29"/>
        <v>30</v>
      </c>
      <c r="J227" s="4">
        <f t="shared" si="30"/>
        <v>4.1273970860973811E-5</v>
      </c>
      <c r="K227" s="5"/>
    </row>
    <row r="228" spans="1:11" x14ac:dyDescent="0.25">
      <c r="A228" s="13">
        <f>MAX($A$11:A227)+1</f>
        <v>172</v>
      </c>
      <c r="B228" s="2" t="s">
        <v>24</v>
      </c>
      <c r="C228" s="1"/>
      <c r="D228" s="3">
        <v>0</v>
      </c>
      <c r="E228" s="4">
        <f t="shared" si="31"/>
        <v>0</v>
      </c>
      <c r="F228" s="3">
        <v>0</v>
      </c>
      <c r="G228" s="3">
        <v>0</v>
      </c>
      <c r="H228" s="4">
        <v>0</v>
      </c>
      <c r="I228" s="3">
        <f t="shared" si="29"/>
        <v>0</v>
      </c>
      <c r="J228" s="4">
        <f t="shared" si="30"/>
        <v>0</v>
      </c>
      <c r="K228" s="5"/>
    </row>
    <row r="229" spans="1:11" x14ac:dyDescent="0.25">
      <c r="A229" s="13">
        <f>MAX($A$11:A228)+1</f>
        <v>173</v>
      </c>
      <c r="B229" s="2" t="s">
        <v>25</v>
      </c>
      <c r="C229" s="1"/>
      <c r="D229" s="3">
        <v>1</v>
      </c>
      <c r="E229" s="4">
        <f t="shared" si="31"/>
        <v>2.0686801820438559E-4</v>
      </c>
      <c r="F229" s="3">
        <v>0</v>
      </c>
      <c r="G229" s="3">
        <v>0</v>
      </c>
      <c r="H229" s="4">
        <v>0</v>
      </c>
      <c r="I229" s="3">
        <f t="shared" si="29"/>
        <v>30</v>
      </c>
      <c r="J229" s="4">
        <f t="shared" si="30"/>
        <v>4.1273970860973811E-5</v>
      </c>
      <c r="K229" s="5"/>
    </row>
    <row r="230" spans="1:11" x14ac:dyDescent="0.25">
      <c r="A230" s="13">
        <f>MAX($A$11:A229)+1</f>
        <v>174</v>
      </c>
      <c r="B230" s="2" t="s">
        <v>26</v>
      </c>
      <c r="C230" s="1"/>
      <c r="D230" s="3">
        <v>0</v>
      </c>
      <c r="E230" s="4">
        <f t="shared" si="31"/>
        <v>0</v>
      </c>
      <c r="F230" s="3">
        <v>0</v>
      </c>
      <c r="G230" s="3">
        <v>0</v>
      </c>
      <c r="H230" s="4">
        <v>0</v>
      </c>
      <c r="I230" s="3">
        <f t="shared" si="29"/>
        <v>0</v>
      </c>
      <c r="J230" s="4">
        <f t="shared" si="30"/>
        <v>0</v>
      </c>
      <c r="K230" s="5"/>
    </row>
    <row r="231" spans="1:11" x14ac:dyDescent="0.25">
      <c r="A231" s="13">
        <f>MAX($A$11:A230)+1</f>
        <v>175</v>
      </c>
      <c r="B231" s="2" t="s">
        <v>27</v>
      </c>
      <c r="C231" s="1"/>
      <c r="D231" s="3">
        <v>0</v>
      </c>
      <c r="E231" s="4">
        <f t="shared" si="31"/>
        <v>0</v>
      </c>
      <c r="F231" s="3">
        <v>0</v>
      </c>
      <c r="G231" s="3">
        <v>0</v>
      </c>
      <c r="H231" s="4">
        <v>0</v>
      </c>
      <c r="I231" s="3">
        <f t="shared" si="29"/>
        <v>0</v>
      </c>
      <c r="J231" s="4">
        <f t="shared" si="30"/>
        <v>0</v>
      </c>
      <c r="K231" s="5"/>
    </row>
    <row r="232" spans="1:11" x14ac:dyDescent="0.25">
      <c r="A232" s="13">
        <f>MAX($A$11:A231)+1</f>
        <v>176</v>
      </c>
      <c r="B232" s="2" t="s">
        <v>28</v>
      </c>
      <c r="C232" s="1"/>
      <c r="D232" s="3">
        <v>1</v>
      </c>
      <c r="E232" s="4">
        <f t="shared" si="31"/>
        <v>2.0686801820438559E-4</v>
      </c>
      <c r="F232" s="3">
        <v>0</v>
      </c>
      <c r="G232" s="3">
        <v>0</v>
      </c>
      <c r="H232" s="4">
        <v>0</v>
      </c>
      <c r="I232" s="3">
        <f t="shared" si="29"/>
        <v>30</v>
      </c>
      <c r="J232" s="4">
        <f t="shared" si="30"/>
        <v>4.1273970860973811E-5</v>
      </c>
      <c r="K232" s="5"/>
    </row>
    <row r="233" spans="1:11" x14ac:dyDescent="0.25">
      <c r="A233" s="13">
        <f>MAX($A$11:A232)+1</f>
        <v>177</v>
      </c>
      <c r="B233" s="2" t="s">
        <v>29</v>
      </c>
      <c r="C233" s="1"/>
      <c r="D233" s="3">
        <v>0</v>
      </c>
      <c r="E233" s="4">
        <f t="shared" si="31"/>
        <v>0</v>
      </c>
      <c r="F233" s="3">
        <v>0</v>
      </c>
      <c r="G233" s="3">
        <v>0</v>
      </c>
      <c r="H233" s="4">
        <v>0</v>
      </c>
      <c r="I233" s="3">
        <f t="shared" si="29"/>
        <v>0</v>
      </c>
      <c r="J233" s="4">
        <f t="shared" si="30"/>
        <v>0</v>
      </c>
      <c r="K233" s="5"/>
    </row>
    <row r="234" spans="1:11" x14ac:dyDescent="0.25">
      <c r="A234" s="13">
        <f>MAX($A$11:A233)+1</f>
        <v>178</v>
      </c>
      <c r="B234" s="2" t="s">
        <v>30</v>
      </c>
      <c r="C234" s="1"/>
      <c r="D234" s="3">
        <v>1</v>
      </c>
      <c r="E234" s="4">
        <f t="shared" si="31"/>
        <v>2.0686801820438559E-4</v>
      </c>
      <c r="F234" s="3">
        <v>0</v>
      </c>
      <c r="G234" s="3">
        <v>0</v>
      </c>
      <c r="H234" s="4">
        <v>0</v>
      </c>
      <c r="I234" s="3">
        <f t="shared" si="29"/>
        <v>30</v>
      </c>
      <c r="J234" s="4">
        <f t="shared" si="30"/>
        <v>4.1273970860973811E-5</v>
      </c>
      <c r="K234" s="5"/>
    </row>
    <row r="235" spans="1:11" x14ac:dyDescent="0.25">
      <c r="A235" s="13">
        <f>MAX($A$11:A234)+1</f>
        <v>179</v>
      </c>
      <c r="B235" s="2" t="s">
        <v>31</v>
      </c>
      <c r="C235" s="1"/>
      <c r="D235" s="3">
        <v>0</v>
      </c>
      <c r="E235" s="4">
        <f t="shared" si="31"/>
        <v>0</v>
      </c>
      <c r="F235" s="3">
        <v>0</v>
      </c>
      <c r="G235" s="3">
        <v>0</v>
      </c>
      <c r="H235" s="4">
        <v>0</v>
      </c>
      <c r="I235" s="3">
        <f t="shared" si="29"/>
        <v>0</v>
      </c>
      <c r="J235" s="4">
        <f t="shared" si="30"/>
        <v>0</v>
      </c>
      <c r="K235" s="5"/>
    </row>
    <row r="236" spans="1:11" x14ac:dyDescent="0.25">
      <c r="A236" s="13">
        <f>MAX($A$11:A235)+1</f>
        <v>180</v>
      </c>
      <c r="B236" s="2" t="s">
        <v>32</v>
      </c>
      <c r="C236" s="1"/>
      <c r="D236" s="3">
        <v>0</v>
      </c>
      <c r="E236" s="4">
        <f t="shared" si="31"/>
        <v>0</v>
      </c>
      <c r="F236" s="3">
        <v>0</v>
      </c>
      <c r="G236" s="3">
        <v>0</v>
      </c>
      <c r="H236" s="4">
        <v>0</v>
      </c>
      <c r="I236" s="3">
        <f t="shared" si="29"/>
        <v>0</v>
      </c>
      <c r="J236" s="4">
        <f t="shared" si="30"/>
        <v>0</v>
      </c>
      <c r="K236" s="5"/>
    </row>
    <row r="237" spans="1:11" x14ac:dyDescent="0.25">
      <c r="A237" s="13">
        <f>MAX($A$11:A236)+1</f>
        <v>181</v>
      </c>
      <c r="B237" s="2" t="s">
        <v>33</v>
      </c>
      <c r="C237" s="1"/>
      <c r="D237" s="3">
        <v>1</v>
      </c>
      <c r="E237" s="4">
        <f t="shared" si="31"/>
        <v>2.0686801820438559E-4</v>
      </c>
      <c r="F237" s="3">
        <v>0</v>
      </c>
      <c r="G237" s="3">
        <v>0</v>
      </c>
      <c r="H237" s="4">
        <v>0</v>
      </c>
      <c r="I237" s="3">
        <f t="shared" si="29"/>
        <v>30</v>
      </c>
      <c r="J237" s="4">
        <f t="shared" si="30"/>
        <v>4.1273970860973811E-5</v>
      </c>
      <c r="K237" s="5"/>
    </row>
    <row r="238" spans="1:11" x14ac:dyDescent="0.25">
      <c r="A238" s="13">
        <f>MAX($A$11:A237)+1</f>
        <v>182</v>
      </c>
      <c r="B238" s="2" t="s">
        <v>34</v>
      </c>
      <c r="C238" s="1"/>
      <c r="D238" s="3">
        <v>0</v>
      </c>
      <c r="E238" s="4">
        <f t="shared" si="31"/>
        <v>0</v>
      </c>
      <c r="F238" s="3">
        <v>0</v>
      </c>
      <c r="G238" s="3">
        <v>0</v>
      </c>
      <c r="H238" s="4">
        <v>0</v>
      </c>
      <c r="I238" s="3">
        <f t="shared" si="29"/>
        <v>0</v>
      </c>
      <c r="J238" s="4">
        <f t="shared" si="30"/>
        <v>0</v>
      </c>
      <c r="K238" s="5"/>
    </row>
    <row r="239" spans="1:11" x14ac:dyDescent="0.25">
      <c r="A239" s="13">
        <f>MAX($A$11:A238)+1</f>
        <v>183</v>
      </c>
      <c r="B239" s="2" t="s">
        <v>35</v>
      </c>
      <c r="D239" s="3">
        <f t="shared" ref="D239:J239" si="32">SUM(D212:D238)</f>
        <v>4834</v>
      </c>
      <c r="E239" s="6">
        <f t="shared" si="32"/>
        <v>0.99999999999999978</v>
      </c>
      <c r="F239" s="3">
        <f t="shared" si="32"/>
        <v>61947.226915098465</v>
      </c>
      <c r="G239" s="3">
        <f t="shared" si="32"/>
        <v>696420.34597352485</v>
      </c>
      <c r="H239" s="6">
        <f t="shared" si="32"/>
        <v>0.12020629621175244</v>
      </c>
      <c r="I239" s="3">
        <f t="shared" si="32"/>
        <v>726850.34597352485</v>
      </c>
      <c r="J239" s="6">
        <f t="shared" si="32"/>
        <v>1</v>
      </c>
      <c r="K239" s="5"/>
    </row>
    <row r="242" spans="1:11" ht="18.75" x14ac:dyDescent="0.3">
      <c r="A242" s="26" t="s">
        <v>70</v>
      </c>
      <c r="B242" s="27"/>
      <c r="C242" s="28"/>
      <c r="D242" s="27"/>
      <c r="E242" s="27"/>
      <c r="F242" s="27"/>
      <c r="G242" s="27"/>
      <c r="H242" s="27"/>
      <c r="I242" s="27"/>
      <c r="J242" s="27"/>
      <c r="K242" s="43"/>
    </row>
    <row r="244" spans="1:11" x14ac:dyDescent="0.25">
      <c r="A244" s="13" t="s">
        <v>66</v>
      </c>
      <c r="B244" s="12" t="s">
        <v>49</v>
      </c>
    </row>
    <row r="245" spans="1:11" x14ac:dyDescent="0.25">
      <c r="A245" s="13" t="s">
        <v>67</v>
      </c>
      <c r="D245" s="48" t="s">
        <v>38</v>
      </c>
      <c r="E245" s="49"/>
      <c r="F245" s="48" t="s">
        <v>39</v>
      </c>
      <c r="G245" s="49"/>
      <c r="H245" s="48" t="s">
        <v>37</v>
      </c>
      <c r="I245" s="49"/>
      <c r="J245" s="48" t="s">
        <v>35</v>
      </c>
      <c r="K245" s="49"/>
    </row>
    <row r="246" spans="1:11" s="9" customFormat="1" ht="45" x14ac:dyDescent="0.25">
      <c r="B246" s="29" t="s">
        <v>3</v>
      </c>
      <c r="C246" s="29" t="s">
        <v>4</v>
      </c>
      <c r="D246" s="30" t="s">
        <v>40</v>
      </c>
      <c r="E246" s="31" t="s">
        <v>68</v>
      </c>
      <c r="F246" s="30" t="s">
        <v>41</v>
      </c>
      <c r="G246" s="31" t="s">
        <v>68</v>
      </c>
      <c r="H246" s="30" t="s">
        <v>41</v>
      </c>
      <c r="I246" s="31" t="s">
        <v>68</v>
      </c>
      <c r="J246" s="31" t="s">
        <v>68</v>
      </c>
      <c r="K246" s="31"/>
    </row>
    <row r="247" spans="1:11" s="32" customFormat="1" ht="11.25" x14ac:dyDescent="0.2">
      <c r="B247" s="33"/>
      <c r="C247" s="33"/>
      <c r="D247" s="34"/>
      <c r="E247" s="35" t="s">
        <v>69</v>
      </c>
      <c r="F247" s="34"/>
      <c r="G247" s="35" t="s">
        <v>69</v>
      </c>
      <c r="H247" s="34"/>
      <c r="I247" s="35" t="s">
        <v>69</v>
      </c>
      <c r="J247" s="35" t="s">
        <v>69</v>
      </c>
      <c r="K247" s="35" t="s">
        <v>6</v>
      </c>
    </row>
    <row r="248" spans="1:11" ht="18" x14ac:dyDescent="0.35">
      <c r="A248" s="13">
        <f>MAX($A$11:A240)+1</f>
        <v>184</v>
      </c>
      <c r="B248" s="2" t="s">
        <v>7</v>
      </c>
      <c r="C248" s="1" t="s">
        <v>8</v>
      </c>
      <c r="D248" s="4">
        <f t="shared" ref="D248:D274" si="33">+J212</f>
        <v>1.3001300821206752E-2</v>
      </c>
      <c r="E248" s="5">
        <f t="shared" ref="E248:E274" si="34">D248*$E$275</f>
        <v>0.50010558992165333</v>
      </c>
      <c r="F248" s="4">
        <f t="shared" ref="F248:F274" si="35">+H248</f>
        <v>3.9181550909348566E-5</v>
      </c>
      <c r="G248" s="5">
        <f t="shared" ref="G248:G274" si="36">F248*$G$275</f>
        <v>9.1293258607969777E-5</v>
      </c>
      <c r="H248" s="4">
        <v>3.9181550909348566E-5</v>
      </c>
      <c r="I248" s="5">
        <f>H248*'Ajustement - 500 min'!$G$275</f>
        <v>7.4416641956499472E-4</v>
      </c>
      <c r="J248" s="5">
        <f t="shared" ref="J248:J274" si="37">+E248+G248+I248</f>
        <v>0.50094104959982633</v>
      </c>
      <c r="K248" s="4">
        <f>J248/$J$275</f>
        <v>8.3785387159267602E-3</v>
      </c>
    </row>
    <row r="249" spans="1:11" ht="18" x14ac:dyDescent="0.35">
      <c r="A249" s="13">
        <f>MAX($A$11:A248)+1</f>
        <v>185</v>
      </c>
      <c r="B249" s="2" t="s">
        <v>7</v>
      </c>
      <c r="C249" s="1" t="s">
        <v>9</v>
      </c>
      <c r="D249" s="4">
        <f t="shared" si="33"/>
        <v>1.741761570333095E-2</v>
      </c>
      <c r="E249" s="5">
        <f t="shared" si="34"/>
        <v>0.66998272681567517</v>
      </c>
      <c r="F249" s="4">
        <f t="shared" si="35"/>
        <v>6.030851932919114E-4</v>
      </c>
      <c r="G249" s="5">
        <f t="shared" si="36"/>
        <v>1.4051922712609974E-3</v>
      </c>
      <c r="H249" s="4">
        <v>6.030851932919114E-4</v>
      </c>
      <c r="I249" s="5">
        <f>H249*'Ajustement - 500 min'!$G$275</f>
        <v>1.1454261982203045E-2</v>
      </c>
      <c r="J249" s="5">
        <f t="shared" si="37"/>
        <v>0.68284218106913919</v>
      </c>
      <c r="K249" s="4">
        <f t="shared" ref="K249:K274" si="38">J249/$J$275</f>
        <v>1.1420943952439143E-2</v>
      </c>
    </row>
    <row r="250" spans="1:11" ht="18" x14ac:dyDescent="0.35">
      <c r="A250" s="13">
        <f>MAX($A$11:A249)+1</f>
        <v>186</v>
      </c>
      <c r="B250" s="2" t="s">
        <v>7</v>
      </c>
      <c r="C250" s="1" t="s">
        <v>10</v>
      </c>
      <c r="D250" s="4">
        <f t="shared" si="33"/>
        <v>7.9411119936513619E-2</v>
      </c>
      <c r="E250" s="5">
        <f t="shared" si="34"/>
        <v>3.0546131905055902</v>
      </c>
      <c r="F250" s="4">
        <f t="shared" si="35"/>
        <v>7.9466053846497728E-3</v>
      </c>
      <c r="G250" s="5">
        <f t="shared" si="36"/>
        <v>1.8515640233710662E-2</v>
      </c>
      <c r="H250" s="4">
        <v>7.9466053846497728E-3</v>
      </c>
      <c r="I250" s="5">
        <f>H250*'Ajustement - 500 min'!$G$275</f>
        <v>0.15092809599274354</v>
      </c>
      <c r="J250" s="5">
        <f t="shared" si="37"/>
        <v>3.2240569267320445</v>
      </c>
      <c r="K250" s="4">
        <f t="shared" si="38"/>
        <v>5.392428072036691E-2</v>
      </c>
    </row>
    <row r="251" spans="1:11" ht="18" x14ac:dyDescent="0.35">
      <c r="A251" s="13">
        <f>MAX($A$11:A250)+1</f>
        <v>187</v>
      </c>
      <c r="B251" s="2" t="s">
        <v>7</v>
      </c>
      <c r="C251" s="1" t="s">
        <v>11</v>
      </c>
      <c r="D251" s="4">
        <f t="shared" si="33"/>
        <v>0.10328123308444348</v>
      </c>
      <c r="E251" s="5">
        <f t="shared" si="34"/>
        <v>3.9727964693564561</v>
      </c>
      <c r="F251" s="4">
        <f t="shared" si="35"/>
        <v>1.2957528752267827E-2</v>
      </c>
      <c r="G251" s="5">
        <f t="shared" si="36"/>
        <v>3.0191123011895558E-2</v>
      </c>
      <c r="H251" s="4">
        <v>1.2957528752267827E-2</v>
      </c>
      <c r="I251" s="5">
        <f>H251*'Ajustement - 500 min'!$G$275</f>
        <v>0.24609944104292578</v>
      </c>
      <c r="J251" s="5">
        <f t="shared" si="37"/>
        <v>4.2490870334112776</v>
      </c>
      <c r="K251" s="4">
        <f t="shared" si="38"/>
        <v>7.1068522424382108E-2</v>
      </c>
    </row>
    <row r="252" spans="1:11" ht="18" x14ac:dyDescent="0.35">
      <c r="A252" s="13">
        <f>MAX($A$11:A251)+1</f>
        <v>188</v>
      </c>
      <c r="B252" s="2" t="s">
        <v>7</v>
      </c>
      <c r="C252" s="1" t="s">
        <v>12</v>
      </c>
      <c r="D252" s="4">
        <f t="shared" si="33"/>
        <v>0.14932922657500325</v>
      </c>
      <c r="E252" s="5">
        <f t="shared" si="34"/>
        <v>5.7440699185287025</v>
      </c>
      <c r="F252" s="4">
        <f t="shared" si="35"/>
        <v>1.8734649937007457E-2</v>
      </c>
      <c r="G252" s="5">
        <f t="shared" si="36"/>
        <v>4.3651851494753473E-2</v>
      </c>
      <c r="H252" s="4">
        <v>1.8734649937007457E-2</v>
      </c>
      <c r="I252" s="5">
        <f>H252*'Ajustement - 500 min'!$G$275</f>
        <v>0.35582300960169388</v>
      </c>
      <c r="J252" s="5">
        <f t="shared" si="37"/>
        <v>6.1435447796251497</v>
      </c>
      <c r="K252" s="4">
        <f t="shared" si="38"/>
        <v>0.10275446148850984</v>
      </c>
    </row>
    <row r="253" spans="1:11" ht="18" x14ac:dyDescent="0.35">
      <c r="A253" s="13">
        <f>MAX($A$11:A252)+1</f>
        <v>189</v>
      </c>
      <c r="B253" s="2" t="s">
        <v>7</v>
      </c>
      <c r="C253" s="1" t="s">
        <v>13</v>
      </c>
      <c r="D253" s="4">
        <f t="shared" si="33"/>
        <v>0.17933732311050615</v>
      </c>
      <c r="E253" s="5">
        <f t="shared" si="34"/>
        <v>6.8983557109037967</v>
      </c>
      <c r="F253" s="4">
        <f t="shared" si="35"/>
        <v>2.3693273701429332E-2</v>
      </c>
      <c r="G253" s="5">
        <f t="shared" si="36"/>
        <v>5.5205475870479269E-2</v>
      </c>
      <c r="H253" s="4">
        <v>2.3693273701429332E-2</v>
      </c>
      <c r="I253" s="5">
        <f>H253*'Ajustement - 500 min'!$G$275</f>
        <v>0.45000104000373425</v>
      </c>
      <c r="J253" s="5">
        <f t="shared" si="37"/>
        <v>7.4035622267780097</v>
      </c>
      <c r="K253" s="4">
        <f t="shared" si="38"/>
        <v>0.12382900703063883</v>
      </c>
    </row>
    <row r="254" spans="1:11" ht="18" x14ac:dyDescent="0.35">
      <c r="A254" s="13">
        <f>MAX($A$11:A253)+1</f>
        <v>190</v>
      </c>
      <c r="B254" s="2" t="s">
        <v>7</v>
      </c>
      <c r="C254" s="1" t="s">
        <v>14</v>
      </c>
      <c r="D254" s="4">
        <f t="shared" si="33"/>
        <v>7.756581453493365E-2</v>
      </c>
      <c r="E254" s="5">
        <f t="shared" si="34"/>
        <v>2.9836320203031836</v>
      </c>
      <c r="F254" s="4">
        <f t="shared" si="35"/>
        <v>1.1477950539074275E-2</v>
      </c>
      <c r="G254" s="5">
        <f t="shared" si="36"/>
        <v>2.6743696523844819E-2</v>
      </c>
      <c r="H254" s="4">
        <v>1.1477950539074275E-2</v>
      </c>
      <c r="I254" s="5">
        <f>H254*'Ajustement - 500 min'!$G$275</f>
        <v>0.2179981434723921</v>
      </c>
      <c r="J254" s="5">
        <f t="shared" si="37"/>
        <v>3.2283738602994205</v>
      </c>
      <c r="K254" s="4">
        <f t="shared" si="38"/>
        <v>5.3996484016657437E-2</v>
      </c>
    </row>
    <row r="255" spans="1:11" ht="18" x14ac:dyDescent="0.35">
      <c r="A255" s="13">
        <f>MAX($A$11:A254)+1</f>
        <v>191</v>
      </c>
      <c r="B255" s="2" t="s">
        <v>7</v>
      </c>
      <c r="C255" s="1" t="s">
        <v>15</v>
      </c>
      <c r="D255" s="4">
        <f t="shared" si="33"/>
        <v>7.674482141889467E-3</v>
      </c>
      <c r="E255" s="5">
        <f t="shared" si="34"/>
        <v>0.29520518536518148</v>
      </c>
      <c r="F255" s="4">
        <f t="shared" si="35"/>
        <v>4.8141525833155984E-3</v>
      </c>
      <c r="G255" s="5">
        <f t="shared" si="36"/>
        <v>1.1217005620417997E-2</v>
      </c>
      <c r="H255" s="4">
        <v>4.8141525833155984E-3</v>
      </c>
      <c r="I255" s="5">
        <f>H255*'Ajustement - 500 min'!$G$275</f>
        <v>9.1434121621529807E-2</v>
      </c>
      <c r="J255" s="5">
        <f t="shared" si="37"/>
        <v>0.39785631260712928</v>
      </c>
      <c r="K255" s="4">
        <f t="shared" si="38"/>
        <v>6.6543848247565297E-3</v>
      </c>
    </row>
    <row r="256" spans="1:11" ht="18" x14ac:dyDescent="0.35">
      <c r="A256" s="13">
        <f>MAX($A$11:A255)+1</f>
        <v>192</v>
      </c>
      <c r="B256" s="2" t="s">
        <v>7</v>
      </c>
      <c r="C256" s="1" t="s">
        <v>16</v>
      </c>
      <c r="D256" s="4">
        <f t="shared" si="33"/>
        <v>4.1183168125079675E-2</v>
      </c>
      <c r="E256" s="5">
        <f t="shared" si="34"/>
        <v>1.5841439924565894</v>
      </c>
      <c r="F256" s="4">
        <f t="shared" si="35"/>
        <v>7.7501798122496029E-3</v>
      </c>
      <c r="G256" s="5">
        <f t="shared" si="36"/>
        <v>1.8057967421834586E-2</v>
      </c>
      <c r="H256" s="4">
        <v>7.7501798122496029E-3</v>
      </c>
      <c r="I256" s="5">
        <f>H256*'Ajustement - 500 min'!$G$275</f>
        <v>0.14719742909642214</v>
      </c>
      <c r="J256" s="5">
        <f t="shared" si="37"/>
        <v>1.7493993889748463</v>
      </c>
      <c r="K256" s="4">
        <f t="shared" si="38"/>
        <v>2.9259751265849242E-2</v>
      </c>
    </row>
    <row r="257" spans="1:11" ht="18" x14ac:dyDescent="0.35">
      <c r="A257" s="13">
        <f>MAX($A$11:A256)+1</f>
        <v>193</v>
      </c>
      <c r="B257" s="2" t="s">
        <v>17</v>
      </c>
      <c r="C257" s="1"/>
      <c r="D257" s="4">
        <f t="shared" si="33"/>
        <v>0.26668902693390684</v>
      </c>
      <c r="E257" s="5">
        <f t="shared" si="34"/>
        <v>10.258409906404566</v>
      </c>
      <c r="F257" s="4">
        <f t="shared" si="35"/>
        <v>3.3847509201191742E-2</v>
      </c>
      <c r="G257" s="5">
        <f t="shared" si="36"/>
        <v>7.8864908075978193E-2</v>
      </c>
      <c r="H257" s="4">
        <v>3.3847509201191742E-2</v>
      </c>
      <c r="I257" s="5">
        <f>H257*'Ajustement - 500 min'!$G$275</f>
        <v>0.64285816025302533</v>
      </c>
      <c r="J257" s="5">
        <f t="shared" si="37"/>
        <v>10.98013297473357</v>
      </c>
      <c r="K257" s="4">
        <f t="shared" si="38"/>
        <v>0.18364929228363475</v>
      </c>
    </row>
    <row r="258" spans="1:11" x14ac:dyDescent="0.25">
      <c r="A258" s="13">
        <f>MAX($A$11:A257)+1</f>
        <v>194</v>
      </c>
      <c r="B258" s="2" t="s">
        <v>18</v>
      </c>
      <c r="C258" s="1"/>
      <c r="D258" s="4">
        <f t="shared" si="33"/>
        <v>8.3937498740933748E-3</v>
      </c>
      <c r="E258" s="5">
        <f t="shared" si="34"/>
        <v>0.3228724025515351</v>
      </c>
      <c r="F258" s="4">
        <f t="shared" si="35"/>
        <v>1.053068907920421E-3</v>
      </c>
      <c r="G258" s="5">
        <f t="shared" si="36"/>
        <v>2.4536571399437161E-3</v>
      </c>
      <c r="H258" s="4">
        <v>1.053068907920421E-3</v>
      </c>
      <c r="I258" s="5">
        <f>H258*'Ajustement - 500 min'!$G$275</f>
        <v>2.0000701875621286E-2</v>
      </c>
      <c r="J258" s="5">
        <f t="shared" si="37"/>
        <v>0.34532676156710013</v>
      </c>
      <c r="K258" s="4">
        <f t="shared" si="38"/>
        <v>5.7757966605988453E-3</v>
      </c>
    </row>
    <row r="259" spans="1:11" x14ac:dyDescent="0.25">
      <c r="A259" s="13">
        <f>MAX($A$11:A258)+1</f>
        <v>195</v>
      </c>
      <c r="B259" s="2" t="s">
        <v>19</v>
      </c>
      <c r="C259" s="1"/>
      <c r="D259" s="4">
        <f t="shared" si="33"/>
        <v>9.9938041444704601E-3</v>
      </c>
      <c r="E259" s="5">
        <f t="shared" si="34"/>
        <v>0.38441978890908884</v>
      </c>
      <c r="F259" s="4">
        <f t="shared" si="35"/>
        <v>1.2538096290991541E-3</v>
      </c>
      <c r="G259" s="5">
        <f t="shared" si="36"/>
        <v>2.9213842754550329E-3</v>
      </c>
      <c r="H259" s="4">
        <v>1.2538096290991541E-3</v>
      </c>
      <c r="I259" s="5">
        <f>H259*'Ajustement - 500 min'!$G$275</f>
        <v>2.3813325426079831E-2</v>
      </c>
      <c r="J259" s="5">
        <f t="shared" si="37"/>
        <v>0.4111544986106237</v>
      </c>
      <c r="K259" s="4">
        <f t="shared" si="38"/>
        <v>6.8768049405982636E-3</v>
      </c>
    </row>
    <row r="260" spans="1:11" x14ac:dyDescent="0.25">
      <c r="A260" s="13">
        <f>MAX($A$11:A259)+1</f>
        <v>196</v>
      </c>
      <c r="B260" s="2" t="s">
        <v>20</v>
      </c>
      <c r="C260" s="1"/>
      <c r="D260" s="4">
        <f t="shared" si="33"/>
        <v>4.1273970860973811E-5</v>
      </c>
      <c r="E260" s="5">
        <f t="shared" si="34"/>
        <v>1.5876367934020738E-3</v>
      </c>
      <c r="F260" s="4">
        <f t="shared" si="35"/>
        <v>0</v>
      </c>
      <c r="G260" s="5">
        <f t="shared" si="36"/>
        <v>0</v>
      </c>
      <c r="H260" s="4">
        <v>0</v>
      </c>
      <c r="I260" s="5">
        <f>H260*'Ajustement - 500 min'!$G$275</f>
        <v>0</v>
      </c>
      <c r="J260" s="5">
        <f t="shared" si="37"/>
        <v>1.5876367934020738E-3</v>
      </c>
      <c r="K260" s="4">
        <f t="shared" si="38"/>
        <v>2.6554175089015704E-5</v>
      </c>
    </row>
    <row r="261" spans="1:11" x14ac:dyDescent="0.25">
      <c r="A261" s="13">
        <f>MAX($A$11:A260)+1</f>
        <v>197</v>
      </c>
      <c r="B261" s="2" t="s">
        <v>21</v>
      </c>
      <c r="C261" s="1"/>
      <c r="D261" s="4">
        <f t="shared" si="33"/>
        <v>4.6226847364290669E-2</v>
      </c>
      <c r="E261" s="5">
        <f t="shared" si="34"/>
        <v>1.7781532086103227</v>
      </c>
      <c r="F261" s="4">
        <f t="shared" si="35"/>
        <v>1.7398679875164472E-2</v>
      </c>
      <c r="G261" s="5">
        <f t="shared" si="36"/>
        <v>4.0539032897283493E-2</v>
      </c>
      <c r="H261" s="4">
        <v>1.7398679875164472E-2</v>
      </c>
      <c r="I261" s="5">
        <f>H261*'Ajustement - 500 min'!$G$275</f>
        <v>0.33044922948084343</v>
      </c>
      <c r="J261" s="5">
        <f t="shared" si="37"/>
        <v>2.1491414709884493</v>
      </c>
      <c r="K261" s="4">
        <f t="shared" si="38"/>
        <v>3.5945676711990407E-2</v>
      </c>
    </row>
    <row r="262" spans="1:11" x14ac:dyDescent="0.25">
      <c r="A262" s="13">
        <f>MAX($A$11:A261)+1</f>
        <v>198</v>
      </c>
      <c r="B262" s="2" t="s">
        <v>22</v>
      </c>
      <c r="C262" s="1"/>
      <c r="D262" s="4">
        <f t="shared" si="33"/>
        <v>2.4764382516584291E-4</v>
      </c>
      <c r="E262" s="5">
        <f t="shared" si="34"/>
        <v>9.5258207604124439E-3</v>
      </c>
      <c r="F262" s="4">
        <f t="shared" si="35"/>
        <v>0.1625948059762394</v>
      </c>
      <c r="G262" s="5">
        <f t="shared" si="36"/>
        <v>0.37884691457580405</v>
      </c>
      <c r="H262" s="4">
        <v>0.1625948059762394</v>
      </c>
      <c r="I262" s="5">
        <f>H262*'Ajustement - 500 min'!$G$275</f>
        <v>3.0881267278864533</v>
      </c>
      <c r="J262" s="5">
        <f t="shared" si="37"/>
        <v>3.4764994632226696</v>
      </c>
      <c r="K262" s="4">
        <f t="shared" si="38"/>
        <v>5.8146533153508671E-2</v>
      </c>
    </row>
    <row r="263" spans="1:11" x14ac:dyDescent="0.25">
      <c r="A263" s="13">
        <f>MAX($A$11:A262)+1</f>
        <v>199</v>
      </c>
      <c r="B263" s="2" t="s">
        <v>23</v>
      </c>
      <c r="C263" s="1"/>
      <c r="D263" s="4">
        <f t="shared" si="33"/>
        <v>4.1273970860973811E-5</v>
      </c>
      <c r="E263" s="5">
        <f t="shared" si="34"/>
        <v>1.5876367934020738E-3</v>
      </c>
      <c r="F263" s="4">
        <f t="shared" si="35"/>
        <v>0.10356357068550281</v>
      </c>
      <c r="G263" s="5">
        <f t="shared" si="36"/>
        <v>0.2413037672457351</v>
      </c>
      <c r="H263" s="4">
        <v>0.10356357068550281</v>
      </c>
      <c r="I263" s="5">
        <f>H263*'Ajustement - 500 min'!$G$275</f>
        <v>1.9669596992907348</v>
      </c>
      <c r="J263" s="5">
        <f t="shared" si="37"/>
        <v>2.2098511033298718</v>
      </c>
      <c r="K263" s="4">
        <f t="shared" si="38"/>
        <v>3.6961081629212952E-2</v>
      </c>
    </row>
    <row r="264" spans="1:11" x14ac:dyDescent="0.25">
      <c r="A264" s="13">
        <f>MAX($A$11:A263)+1</f>
        <v>200</v>
      </c>
      <c r="B264" s="2" t="s">
        <v>24</v>
      </c>
      <c r="C264" s="1"/>
      <c r="D264" s="4">
        <f t="shared" si="33"/>
        <v>0</v>
      </c>
      <c r="E264" s="5">
        <f t="shared" si="34"/>
        <v>0</v>
      </c>
      <c r="F264" s="4">
        <f t="shared" si="35"/>
        <v>0</v>
      </c>
      <c r="G264" s="5">
        <f t="shared" si="36"/>
        <v>0</v>
      </c>
      <c r="H264" s="4">
        <v>0</v>
      </c>
      <c r="I264" s="5">
        <f>H264*'Ajustement - 500 min'!$G$275</f>
        <v>0</v>
      </c>
      <c r="J264" s="5">
        <f t="shared" si="37"/>
        <v>0</v>
      </c>
      <c r="K264" s="4">
        <f t="shared" si="38"/>
        <v>0</v>
      </c>
    </row>
    <row r="265" spans="1:11" x14ac:dyDescent="0.25">
      <c r="A265" s="13">
        <f>MAX($A$11:A264)+1</f>
        <v>201</v>
      </c>
      <c r="B265" s="2" t="s">
        <v>25</v>
      </c>
      <c r="C265" s="1"/>
      <c r="D265" s="4">
        <f t="shared" si="33"/>
        <v>4.1273970860973811E-5</v>
      </c>
      <c r="E265" s="5">
        <f t="shared" si="34"/>
        <v>1.5876367934020738E-3</v>
      </c>
      <c r="F265" s="4">
        <f t="shared" si="35"/>
        <v>0.52610293908235428</v>
      </c>
      <c r="G265" s="5">
        <f t="shared" si="36"/>
        <v>1.2258231376083342</v>
      </c>
      <c r="H265" s="4">
        <v>0.52610293908235428</v>
      </c>
      <c r="I265" s="5">
        <f>H265*'Ajustement - 500 min'!$G$275</f>
        <v>9.992155272396932</v>
      </c>
      <c r="J265" s="5">
        <f t="shared" si="37"/>
        <v>11.219566046798668</v>
      </c>
      <c r="K265" s="4">
        <f t="shared" si="38"/>
        <v>0.18765395364203863</v>
      </c>
    </row>
    <row r="266" spans="1:11" x14ac:dyDescent="0.25">
      <c r="A266" s="13">
        <f>MAX($A$11:A265)+1</f>
        <v>202</v>
      </c>
      <c r="B266" s="2" t="s">
        <v>26</v>
      </c>
      <c r="C266" s="1"/>
      <c r="D266" s="4">
        <f t="shared" si="33"/>
        <v>0</v>
      </c>
      <c r="E266" s="5">
        <f t="shared" si="34"/>
        <v>0</v>
      </c>
      <c r="F266" s="4">
        <f t="shared" si="35"/>
        <v>0</v>
      </c>
      <c r="G266" s="5">
        <f t="shared" si="36"/>
        <v>0</v>
      </c>
      <c r="H266" s="4">
        <v>0</v>
      </c>
      <c r="I266" s="5">
        <f>H266*'Ajustement - 500 min'!$G$275</f>
        <v>0</v>
      </c>
      <c r="J266" s="5">
        <f t="shared" si="37"/>
        <v>0</v>
      </c>
      <c r="K266" s="4">
        <f t="shared" si="38"/>
        <v>0</v>
      </c>
    </row>
    <row r="267" spans="1:11" x14ac:dyDescent="0.25">
      <c r="A267" s="13">
        <f>MAX($A$11:A266)+1</f>
        <v>203</v>
      </c>
      <c r="B267" s="2" t="s">
        <v>27</v>
      </c>
      <c r="C267" s="1"/>
      <c r="D267" s="4">
        <f t="shared" si="33"/>
        <v>0</v>
      </c>
      <c r="E267" s="5">
        <f t="shared" si="34"/>
        <v>0</v>
      </c>
      <c r="F267" s="4">
        <f t="shared" si="35"/>
        <v>0</v>
      </c>
      <c r="G267" s="5">
        <f t="shared" si="36"/>
        <v>0</v>
      </c>
      <c r="H267" s="4">
        <v>0</v>
      </c>
      <c r="I267" s="5">
        <f>H267*'Ajustement - 500 min'!$G$275</f>
        <v>0</v>
      </c>
      <c r="J267" s="5">
        <f t="shared" si="37"/>
        <v>0</v>
      </c>
      <c r="K267" s="4">
        <f t="shared" si="38"/>
        <v>0</v>
      </c>
    </row>
    <row r="268" spans="1:11" x14ac:dyDescent="0.25">
      <c r="A268" s="13">
        <f>MAX($A$11:A267)+1</f>
        <v>204</v>
      </c>
      <c r="B268" s="2" t="s">
        <v>28</v>
      </c>
      <c r="C268" s="1"/>
      <c r="D268" s="4">
        <f t="shared" si="33"/>
        <v>4.1273970860973811E-5</v>
      </c>
      <c r="E268" s="5">
        <f t="shared" si="34"/>
        <v>1.5876367934020738E-3</v>
      </c>
      <c r="F268" s="4">
        <f t="shared" si="35"/>
        <v>1.6086874646481435E-2</v>
      </c>
      <c r="G268" s="5">
        <f t="shared" si="36"/>
        <v>3.7482518512170847E-2</v>
      </c>
      <c r="H268" s="4">
        <v>1.6086874646481435E-2</v>
      </c>
      <c r="I268" s="5">
        <f>H268*'Ajustement - 500 min'!$G$275</f>
        <v>0.30553440662316078</v>
      </c>
      <c r="J268" s="5">
        <f t="shared" si="37"/>
        <v>0.34460456192873368</v>
      </c>
      <c r="K268" s="4">
        <f t="shared" si="38"/>
        <v>5.7637174396296008E-3</v>
      </c>
    </row>
    <row r="269" spans="1:11" x14ac:dyDescent="0.25">
      <c r="A269" s="13">
        <f>MAX($A$11:A268)+1</f>
        <v>205</v>
      </c>
      <c r="B269" s="2" t="s">
        <v>29</v>
      </c>
      <c r="C269" s="1"/>
      <c r="D269" s="4">
        <f t="shared" si="33"/>
        <v>0</v>
      </c>
      <c r="E269" s="5">
        <f t="shared" si="34"/>
        <v>0</v>
      </c>
      <c r="F269" s="4">
        <f t="shared" si="35"/>
        <v>0</v>
      </c>
      <c r="G269" s="5">
        <f t="shared" si="36"/>
        <v>0</v>
      </c>
      <c r="H269" s="4">
        <v>0</v>
      </c>
      <c r="I269" s="5">
        <f>H269*'Ajustement - 500 min'!$G$275</f>
        <v>0</v>
      </c>
      <c r="J269" s="5">
        <f t="shared" si="37"/>
        <v>0</v>
      </c>
      <c r="K269" s="4">
        <f t="shared" si="38"/>
        <v>0</v>
      </c>
    </row>
    <row r="270" spans="1:11" x14ac:dyDescent="0.25">
      <c r="A270" s="13">
        <f>MAX($A$11:A269)+1</f>
        <v>206</v>
      </c>
      <c r="B270" s="2" t="s">
        <v>30</v>
      </c>
      <c r="C270" s="1"/>
      <c r="D270" s="4">
        <f t="shared" si="33"/>
        <v>4.1273970860973811E-5</v>
      </c>
      <c r="E270" s="5">
        <f t="shared" si="34"/>
        <v>1.5876367934020738E-3</v>
      </c>
      <c r="F270" s="4">
        <f t="shared" si="35"/>
        <v>3.6678074193977672E-2</v>
      </c>
      <c r="G270" s="5">
        <f t="shared" si="36"/>
        <v>8.5460142207749529E-2</v>
      </c>
      <c r="H270" s="4">
        <v>3.6678074193977672E-2</v>
      </c>
      <c r="I270" s="5">
        <f>H270*'Ajustement - 500 min'!$G$275</f>
        <v>0.69661844710080656</v>
      </c>
      <c r="J270" s="5">
        <f t="shared" si="37"/>
        <v>0.78366622610195813</v>
      </c>
      <c r="K270" s="4">
        <f t="shared" si="38"/>
        <v>1.310728641824155E-2</v>
      </c>
    </row>
    <row r="271" spans="1:11" x14ac:dyDescent="0.25">
      <c r="A271" s="13">
        <f>MAX($A$11:A270)+1</f>
        <v>207</v>
      </c>
      <c r="B271" s="2" t="s">
        <v>31</v>
      </c>
      <c r="C271" s="1"/>
      <c r="D271" s="4">
        <f t="shared" si="33"/>
        <v>0</v>
      </c>
      <c r="E271" s="5">
        <f t="shared" si="34"/>
        <v>0</v>
      </c>
      <c r="F271" s="4">
        <f t="shared" si="35"/>
        <v>0</v>
      </c>
      <c r="G271" s="5">
        <f t="shared" si="36"/>
        <v>0</v>
      </c>
      <c r="H271" s="4">
        <v>0</v>
      </c>
      <c r="I271" s="5">
        <f>H271*'Ajustement - 500 min'!$G$275</f>
        <v>0</v>
      </c>
      <c r="J271" s="5">
        <f t="shared" si="37"/>
        <v>0</v>
      </c>
      <c r="K271" s="4">
        <f t="shared" si="38"/>
        <v>0</v>
      </c>
    </row>
    <row r="272" spans="1:11" x14ac:dyDescent="0.25">
      <c r="A272" s="13">
        <f>MAX($A$11:A271)+1</f>
        <v>208</v>
      </c>
      <c r="B272" s="2" t="s">
        <v>32</v>
      </c>
      <c r="C272" s="1"/>
      <c r="D272" s="4">
        <f t="shared" si="33"/>
        <v>0</v>
      </c>
      <c r="E272" s="5">
        <f t="shared" si="34"/>
        <v>0</v>
      </c>
      <c r="F272" s="4">
        <f t="shared" si="35"/>
        <v>0</v>
      </c>
      <c r="G272" s="5">
        <f t="shared" si="36"/>
        <v>0</v>
      </c>
      <c r="H272" s="4">
        <v>0</v>
      </c>
      <c r="I272" s="5">
        <f>H272*'Ajustement - 500 min'!$G$275</f>
        <v>0</v>
      </c>
      <c r="J272" s="5">
        <f t="shared" si="37"/>
        <v>0</v>
      </c>
      <c r="K272" s="4">
        <f t="shared" si="38"/>
        <v>0</v>
      </c>
    </row>
    <row r="273" spans="1:11" x14ac:dyDescent="0.25">
      <c r="A273" s="13">
        <f>MAX($A$11:A272)+1</f>
        <v>209</v>
      </c>
      <c r="B273" s="2" t="s">
        <v>33</v>
      </c>
      <c r="C273" s="1"/>
      <c r="D273" s="4">
        <f t="shared" si="33"/>
        <v>4.1273970860973811E-5</v>
      </c>
      <c r="E273" s="5">
        <f t="shared" si="34"/>
        <v>1.5876367934020738E-3</v>
      </c>
      <c r="F273" s="4">
        <f t="shared" si="35"/>
        <v>1.3404060347873486E-2</v>
      </c>
      <c r="G273" s="5">
        <f t="shared" si="36"/>
        <v>3.1231544421670081E-2</v>
      </c>
      <c r="H273" s="4">
        <v>1.3404060347873486E-2</v>
      </c>
      <c r="I273" s="5">
        <f>H273*'Ajustement - 500 min'!$G$275</f>
        <v>0.25458031561303429</v>
      </c>
      <c r="J273" s="5">
        <f t="shared" si="37"/>
        <v>0.28739949682810645</v>
      </c>
      <c r="K273" s="4">
        <f t="shared" si="38"/>
        <v>4.8069285059305199E-3</v>
      </c>
    </row>
    <row r="274" spans="1:11" x14ac:dyDescent="0.25">
      <c r="A274" s="13">
        <f>MAX($A$11:A273)+1</f>
        <v>210</v>
      </c>
      <c r="B274" s="2" t="s">
        <v>34</v>
      </c>
      <c r="C274" s="1"/>
      <c r="D274" s="4">
        <f t="shared" si="33"/>
        <v>0</v>
      </c>
      <c r="E274" s="5">
        <f t="shared" si="34"/>
        <v>0</v>
      </c>
      <c r="F274" s="4">
        <f t="shared" si="35"/>
        <v>0</v>
      </c>
      <c r="G274" s="5">
        <f t="shared" si="36"/>
        <v>0</v>
      </c>
      <c r="H274" s="4">
        <v>0</v>
      </c>
      <c r="I274" s="5">
        <f>H274*'Ajustement - 500 min'!$G$275</f>
        <v>0</v>
      </c>
      <c r="J274" s="5">
        <f t="shared" si="37"/>
        <v>0</v>
      </c>
      <c r="K274" s="4">
        <f t="shared" si="38"/>
        <v>0</v>
      </c>
    </row>
    <row r="275" spans="1:11" x14ac:dyDescent="0.25">
      <c r="A275" s="13">
        <f>MAX($A$11:A274)+1</f>
        <v>211</v>
      </c>
      <c r="B275" s="2" t="s">
        <v>35</v>
      </c>
      <c r="D275" s="6">
        <f>SUM(D248:D274)</f>
        <v>1</v>
      </c>
      <c r="E275" s="5">
        <v>38.465811752153165</v>
      </c>
      <c r="F275" s="6">
        <f>SUM(F248:F274)</f>
        <v>0.99999999999999989</v>
      </c>
      <c r="G275" s="5">
        <v>2.3300062526669296</v>
      </c>
      <c r="H275" s="6">
        <f>SUM(H248:H274)</f>
        <v>0.99999999999999989</v>
      </c>
      <c r="I275" s="5">
        <v>18.992775995179901</v>
      </c>
      <c r="J275" s="5">
        <f>SUM(J248:J274)</f>
        <v>59.788593999999996</v>
      </c>
      <c r="K275" s="6">
        <f>SUM(K248:K274)</f>
        <v>1</v>
      </c>
    </row>
    <row r="277" spans="1:11" x14ac:dyDescent="0.25">
      <c r="C277" s="14" t="s">
        <v>62</v>
      </c>
      <c r="D277" s="15"/>
      <c r="E277" s="47" t="s">
        <v>36</v>
      </c>
      <c r="F277" s="47"/>
      <c r="G277" s="16" t="s">
        <v>37</v>
      </c>
      <c r="H277" s="47" t="s">
        <v>35</v>
      </c>
      <c r="I277" s="47"/>
    </row>
    <row r="278" spans="1:11" ht="17.25" x14ac:dyDescent="0.25">
      <c r="C278" s="15"/>
      <c r="D278" s="17" t="s">
        <v>54</v>
      </c>
      <c r="E278" s="17" t="s">
        <v>42</v>
      </c>
      <c r="F278" s="17" t="s">
        <v>43</v>
      </c>
      <c r="G278" s="17" t="s">
        <v>43</v>
      </c>
      <c r="H278" s="17" t="s">
        <v>42</v>
      </c>
      <c r="I278" s="17" t="s">
        <v>43</v>
      </c>
    </row>
    <row r="279" spans="1:11" x14ac:dyDescent="0.25">
      <c r="A279" s="13">
        <f>MAX($A$11:A278)+1</f>
        <v>212</v>
      </c>
      <c r="C279" s="15" t="s">
        <v>44</v>
      </c>
      <c r="D279" s="18">
        <f>+I239</f>
        <v>726850.34597352485</v>
      </c>
      <c r="E279" s="19"/>
      <c r="F279" s="19"/>
      <c r="G279" s="19"/>
      <c r="H279" s="19"/>
      <c r="I279" s="19"/>
    </row>
    <row r="280" spans="1:11" x14ac:dyDescent="0.25">
      <c r="A280" s="13">
        <f>MAX($A$11:A279)+1</f>
        <v>213</v>
      </c>
      <c r="C280" s="20" t="s">
        <v>45</v>
      </c>
      <c r="D280" s="18">
        <f>+D239*30</f>
        <v>145020</v>
      </c>
      <c r="E280" s="21">
        <f>E283/(E283+F283)</f>
        <v>0.1881231124817464</v>
      </c>
      <c r="F280" s="19"/>
      <c r="G280" s="19"/>
      <c r="H280" s="21">
        <f>H283/(H283+I283)</f>
        <v>0.12836288238030194</v>
      </c>
      <c r="I280" s="19"/>
    </row>
    <row r="281" spans="1:11" x14ac:dyDescent="0.25">
      <c r="A281" s="13">
        <f>MAX($A$11:A280)+1</f>
        <v>214</v>
      </c>
      <c r="C281" s="15" t="s">
        <v>46</v>
      </c>
      <c r="D281" s="18">
        <f>D279-D280</f>
        <v>581830.34597352485</v>
      </c>
      <c r="E281" s="19"/>
      <c r="F281" s="21">
        <f>100%-E280-F282</f>
        <v>0.74152896724869743</v>
      </c>
      <c r="G281" s="19"/>
      <c r="H281" s="21"/>
      <c r="I281" s="21">
        <f>F283/(H283+I283)</f>
        <v>0.55397157768109528</v>
      </c>
    </row>
    <row r="282" spans="1:11" x14ac:dyDescent="0.25">
      <c r="A282" s="13">
        <f>MAX($A$11:A281)+1</f>
        <v>215</v>
      </c>
      <c r="C282" s="15" t="s">
        <v>41</v>
      </c>
      <c r="D282" s="18">
        <f>+'Ajustement - 500 min'!D282</f>
        <v>5793543</v>
      </c>
      <c r="E282" s="19"/>
      <c r="F282" s="22">
        <f>G275/F283</f>
        <v>7.0347920269556136E-2</v>
      </c>
      <c r="G282" s="22">
        <v>1</v>
      </c>
      <c r="H282" s="19"/>
      <c r="I282" s="21">
        <f>G283/(H283+I283)</f>
        <v>0.31766553993860275</v>
      </c>
    </row>
    <row r="283" spans="1:11" x14ac:dyDescent="0.25">
      <c r="A283" s="13">
        <f>MAX($A$11:A282)+1</f>
        <v>216</v>
      </c>
      <c r="C283" s="15" t="s">
        <v>58</v>
      </c>
      <c r="D283" s="19"/>
      <c r="E283" s="23">
        <f>D280/D279*E275</f>
        <v>7.6746362593056254</v>
      </c>
      <c r="F283" s="23">
        <f>E275+G275-E283</f>
        <v>33.121181745514463</v>
      </c>
      <c r="G283" s="23">
        <f>I275</f>
        <v>18.992775995179901</v>
      </c>
      <c r="H283" s="23">
        <f>+E283</f>
        <v>7.6746362593056254</v>
      </c>
      <c r="I283" s="23">
        <f>+F283+G283</f>
        <v>52.11395774069436</v>
      </c>
    </row>
    <row r="286" spans="1:11" ht="18.75" x14ac:dyDescent="0.3">
      <c r="A286" s="26" t="s">
        <v>70</v>
      </c>
      <c r="B286" s="27"/>
      <c r="C286" s="28"/>
      <c r="D286" s="27"/>
      <c r="E286" s="27"/>
      <c r="F286" s="27"/>
      <c r="G286" s="27"/>
      <c r="H286" s="27"/>
      <c r="I286" s="27"/>
      <c r="J286" s="27"/>
      <c r="K286" s="43"/>
    </row>
    <row r="287" spans="1:11" s="39" customFormat="1" ht="18.75" x14ac:dyDescent="0.3">
      <c r="A287" s="36"/>
      <c r="B287" s="37"/>
      <c r="C287" s="38"/>
      <c r="D287" s="37"/>
      <c r="E287" s="37"/>
      <c r="F287" s="37"/>
      <c r="G287" s="37"/>
      <c r="H287" s="37"/>
      <c r="I287" s="37"/>
      <c r="J287" s="37"/>
    </row>
    <row r="288" spans="1:11" x14ac:dyDescent="0.25">
      <c r="A288" s="13" t="s">
        <v>66</v>
      </c>
      <c r="B288" s="12" t="s">
        <v>50</v>
      </c>
    </row>
    <row r="289" spans="1:11" ht="45" x14ac:dyDescent="0.25">
      <c r="A289" s="40" t="s">
        <v>67</v>
      </c>
      <c r="B289" s="29" t="s">
        <v>3</v>
      </c>
      <c r="C289" s="29" t="s">
        <v>4</v>
      </c>
      <c r="D289" s="48" t="s">
        <v>0</v>
      </c>
      <c r="E289" s="49"/>
      <c r="F289" s="41" t="s">
        <v>1</v>
      </c>
      <c r="G289" s="50" t="s">
        <v>77</v>
      </c>
      <c r="H289" s="51"/>
      <c r="I289" s="50" t="s">
        <v>81</v>
      </c>
      <c r="J289" s="51"/>
    </row>
    <row r="290" spans="1:11" s="42" customFormat="1" ht="11.25" x14ac:dyDescent="0.2">
      <c r="B290" s="33"/>
      <c r="C290" s="33"/>
      <c r="D290" s="33" t="s">
        <v>5</v>
      </c>
      <c r="E290" s="33" t="s">
        <v>6</v>
      </c>
      <c r="F290" s="46" t="s">
        <v>80</v>
      </c>
      <c r="G290" s="33" t="s">
        <v>72</v>
      </c>
      <c r="H290" s="33" t="s">
        <v>6</v>
      </c>
      <c r="I290" s="33" t="s">
        <v>72</v>
      </c>
      <c r="J290" s="33" t="s">
        <v>6</v>
      </c>
    </row>
    <row r="291" spans="1:11" ht="18" x14ac:dyDescent="0.35">
      <c r="A291" s="13">
        <f>MAX($A$11:A285)+1</f>
        <v>217</v>
      </c>
      <c r="B291" s="2" t="s">
        <v>7</v>
      </c>
      <c r="C291" s="1" t="s">
        <v>8</v>
      </c>
      <c r="D291" s="3">
        <f>+'Ajustement - 500 min'!D291</f>
        <v>740</v>
      </c>
      <c r="E291" s="4">
        <f>D291/$D$318</f>
        <v>8.5184758835040869E-2</v>
      </c>
      <c r="F291" s="3">
        <v>0.93513513513513502</v>
      </c>
      <c r="G291" s="3">
        <v>692</v>
      </c>
      <c r="H291" s="4">
        <v>1.8687959417961885E-4</v>
      </c>
      <c r="I291" s="3">
        <f t="shared" ref="I291:I317" si="39">MAX(D291*30,G291)</f>
        <v>22200</v>
      </c>
      <c r="J291" s="4">
        <f t="shared" ref="J291:J317" si="40">I291/$I$318</f>
        <v>1.0391544173890252E-2</v>
      </c>
      <c r="K291" s="5"/>
    </row>
    <row r="292" spans="1:11" ht="18" x14ac:dyDescent="0.35">
      <c r="A292" s="13">
        <f>MAX($A$11:A291)+1</f>
        <v>218</v>
      </c>
      <c r="B292" s="2" t="s">
        <v>7</v>
      </c>
      <c r="C292" s="1" t="s">
        <v>9</v>
      </c>
      <c r="D292" s="3">
        <f>+'Ajustement - 500 min'!D292</f>
        <v>883</v>
      </c>
      <c r="E292" s="4">
        <f t="shared" ref="E292:E317" si="41">D292/$D$318</f>
        <v>0.10164613790721769</v>
      </c>
      <c r="F292" s="3">
        <v>7.5911664779161949</v>
      </c>
      <c r="G292" s="3">
        <v>6703</v>
      </c>
      <c r="H292" s="4">
        <v>1.8101935257022906E-3</v>
      </c>
      <c r="I292" s="3">
        <f t="shared" si="39"/>
        <v>26490</v>
      </c>
      <c r="J292" s="4">
        <f t="shared" si="40"/>
        <v>1.2399639872358233E-2</v>
      </c>
      <c r="K292" s="5"/>
    </row>
    <row r="293" spans="1:11" ht="18" x14ac:dyDescent="0.35">
      <c r="A293" s="13">
        <f>MAX($A$11:A292)+1</f>
        <v>219</v>
      </c>
      <c r="B293" s="2" t="s">
        <v>7</v>
      </c>
      <c r="C293" s="1" t="s">
        <v>10</v>
      </c>
      <c r="D293" s="3">
        <f>+'Ajustement - 500 min'!D293</f>
        <v>2240</v>
      </c>
      <c r="E293" s="4">
        <f t="shared" si="41"/>
        <v>0.257856567284448</v>
      </c>
      <c r="F293" s="3">
        <v>22.160714285714285</v>
      </c>
      <c r="G293" s="3">
        <v>49640</v>
      </c>
      <c r="H293" s="4">
        <v>1.3405640253000404E-2</v>
      </c>
      <c r="I293" s="3">
        <f t="shared" si="39"/>
        <v>67200</v>
      </c>
      <c r="J293" s="4">
        <f t="shared" si="40"/>
        <v>3.1455485066911031E-2</v>
      </c>
      <c r="K293" s="5"/>
    </row>
    <row r="294" spans="1:11" ht="18" x14ac:dyDescent="0.35">
      <c r="A294" s="13">
        <f>MAX($A$11:A293)+1</f>
        <v>220</v>
      </c>
      <c r="B294" s="2" t="s">
        <v>7</v>
      </c>
      <c r="C294" s="1" t="s">
        <v>11</v>
      </c>
      <c r="D294" s="3">
        <f>+'Ajustement - 500 min'!D294</f>
        <v>2005</v>
      </c>
      <c r="E294" s="4">
        <f t="shared" si="41"/>
        <v>0.23080465062737424</v>
      </c>
      <c r="F294" s="3">
        <v>72.60548628428927</v>
      </c>
      <c r="G294" s="3">
        <v>145574</v>
      </c>
      <c r="H294" s="4">
        <v>3.9313309310843689E-2</v>
      </c>
      <c r="I294" s="3">
        <f t="shared" si="39"/>
        <v>145574</v>
      </c>
      <c r="J294" s="4">
        <f t="shared" si="40"/>
        <v>6.8141380701346829E-2</v>
      </c>
      <c r="K294" s="5"/>
    </row>
    <row r="295" spans="1:11" ht="18" x14ac:dyDescent="0.35">
      <c r="A295" s="13">
        <f>MAX($A$11:A294)+1</f>
        <v>221</v>
      </c>
      <c r="B295" s="2" t="s">
        <v>7</v>
      </c>
      <c r="C295" s="1" t="s">
        <v>12</v>
      </c>
      <c r="D295" s="3">
        <f>+'Ajustement - 500 min'!D295</f>
        <v>1723</v>
      </c>
      <c r="E295" s="4">
        <f t="shared" si="41"/>
        <v>0.19834235063888569</v>
      </c>
      <c r="F295" s="3">
        <v>188.33023795705165</v>
      </c>
      <c r="G295" s="3">
        <v>324493</v>
      </c>
      <c r="H295" s="4">
        <v>8.7631676523304988E-2</v>
      </c>
      <c r="I295" s="3">
        <f t="shared" si="39"/>
        <v>324493</v>
      </c>
      <c r="J295" s="4">
        <f t="shared" si="40"/>
        <v>0.15189114160442205</v>
      </c>
      <c r="K295" s="5"/>
    </row>
    <row r="296" spans="1:11" ht="18" x14ac:dyDescent="0.35">
      <c r="A296" s="13">
        <f>MAX($A$11:A295)+1</f>
        <v>222</v>
      </c>
      <c r="B296" s="2" t="s">
        <v>7</v>
      </c>
      <c r="C296" s="1" t="s">
        <v>13</v>
      </c>
      <c r="D296" s="3">
        <f>+'Ajustement - 500 min'!D296</f>
        <v>689</v>
      </c>
      <c r="E296" s="4">
        <f t="shared" si="41"/>
        <v>7.9313917347761026E-2</v>
      </c>
      <c r="F296" s="3">
        <v>526.02467343976775</v>
      </c>
      <c r="G296" s="3">
        <v>299308.03918722784</v>
      </c>
      <c r="H296" s="4">
        <v>8.0830296095385251E-2</v>
      </c>
      <c r="I296" s="3">
        <f t="shared" si="39"/>
        <v>299308.03918722784</v>
      </c>
      <c r="J296" s="4">
        <f t="shared" si="40"/>
        <v>0.14010237436101589</v>
      </c>
      <c r="K296" s="5"/>
    </row>
    <row r="297" spans="1:11" ht="18" x14ac:dyDescent="0.35">
      <c r="A297" s="13">
        <f>MAX($A$11:A296)+1</f>
        <v>223</v>
      </c>
      <c r="B297" s="2" t="s">
        <v>7</v>
      </c>
      <c r="C297" s="1" t="s">
        <v>14</v>
      </c>
      <c r="D297" s="3">
        <f>+'Ajustement - 500 min'!D297</f>
        <v>112</v>
      </c>
      <c r="E297" s="4">
        <f t="shared" si="41"/>
        <v>1.2892828364222401E-2</v>
      </c>
      <c r="F297" s="3">
        <v>2221.0625</v>
      </c>
      <c r="G297" s="3">
        <v>162137.5625</v>
      </c>
      <c r="H297" s="4">
        <v>4.3786418903573099E-2</v>
      </c>
      <c r="I297" s="3">
        <f t="shared" si="39"/>
        <v>162137.5625</v>
      </c>
      <c r="J297" s="4">
        <f t="shared" si="40"/>
        <v>7.5894578511965835E-2</v>
      </c>
      <c r="K297" s="5"/>
    </row>
    <row r="298" spans="1:11" ht="18" x14ac:dyDescent="0.35">
      <c r="A298" s="13">
        <f>MAX($A$11:A297)+1</f>
        <v>224</v>
      </c>
      <c r="B298" s="2" t="s">
        <v>7</v>
      </c>
      <c r="C298" s="1" t="s">
        <v>15</v>
      </c>
      <c r="D298" s="3">
        <f>+'Ajustement - 500 min'!D298</f>
        <v>17</v>
      </c>
      <c r="E298" s="4">
        <f t="shared" si="41"/>
        <v>1.9569471624266144E-3</v>
      </c>
      <c r="F298" s="3">
        <v>3803.705882352941</v>
      </c>
      <c r="G298" s="3">
        <v>26625.941176470587</v>
      </c>
      <c r="H298" s="4">
        <v>7.1905275747243154E-3</v>
      </c>
      <c r="I298" s="3">
        <f t="shared" si="39"/>
        <v>26625.941176470587</v>
      </c>
      <c r="J298" s="4">
        <f t="shared" si="40"/>
        <v>1.2463272248049436E-2</v>
      </c>
      <c r="K298" s="5"/>
    </row>
    <row r="299" spans="1:11" ht="18" x14ac:dyDescent="0.35">
      <c r="A299" s="13">
        <f>MAX($A$11:A298)+1</f>
        <v>225</v>
      </c>
      <c r="B299" s="2" t="s">
        <v>7</v>
      </c>
      <c r="C299" s="1" t="s">
        <v>16</v>
      </c>
      <c r="D299" s="3">
        <f>+'Ajustement - 500 min'!D299</f>
        <v>3</v>
      </c>
      <c r="E299" s="4">
        <f t="shared" si="41"/>
        <v>3.4534361689881433E-4</v>
      </c>
      <c r="F299" s="3">
        <v>689.33333333333348</v>
      </c>
      <c r="G299" s="3">
        <v>689.33333333333348</v>
      </c>
      <c r="H299" s="4">
        <v>1.8615944160089203E-4</v>
      </c>
      <c r="I299" s="3">
        <f t="shared" si="39"/>
        <v>689.33333333333348</v>
      </c>
      <c r="J299" s="4">
        <f t="shared" si="40"/>
        <v>3.2266836864271842E-4</v>
      </c>
      <c r="K299" s="5"/>
    </row>
    <row r="300" spans="1:11" ht="18" x14ac:dyDescent="0.35">
      <c r="A300" s="13">
        <f>MAX($A$11:A299)+1</f>
        <v>226</v>
      </c>
      <c r="B300" s="2" t="s">
        <v>17</v>
      </c>
      <c r="C300" s="1"/>
      <c r="D300" s="3">
        <f>+'Ajustement - 500 min'!D300</f>
        <v>186</v>
      </c>
      <c r="E300" s="4">
        <f t="shared" si="41"/>
        <v>2.1411304247726488E-2</v>
      </c>
      <c r="F300" s="3">
        <v>2355.3978494623657</v>
      </c>
      <c r="G300" s="3">
        <v>383929.84946236562</v>
      </c>
      <c r="H300" s="4">
        <v>0.10368302667770092</v>
      </c>
      <c r="I300" s="3">
        <f t="shared" si="39"/>
        <v>383929.84946236562</v>
      </c>
      <c r="J300" s="4">
        <f t="shared" si="40"/>
        <v>0.17971279235870302</v>
      </c>
      <c r="K300" s="5"/>
    </row>
    <row r="301" spans="1:11" x14ac:dyDescent="0.25">
      <c r="A301" s="13">
        <f>MAX($A$11:A300)+1</f>
        <v>227</v>
      </c>
      <c r="B301" s="2" t="s">
        <v>18</v>
      </c>
      <c r="C301" s="1"/>
      <c r="D301" s="3">
        <f>+'Ajustement - 500 min'!D301</f>
        <v>22</v>
      </c>
      <c r="E301" s="4">
        <f t="shared" si="41"/>
        <v>2.5325198572579716E-3</v>
      </c>
      <c r="F301" s="3">
        <v>689.09090909090912</v>
      </c>
      <c r="G301" s="3">
        <v>11025.454545454546</v>
      </c>
      <c r="H301" s="4">
        <v>2.9775035709543054E-3</v>
      </c>
      <c r="I301" s="3">
        <f t="shared" si="39"/>
        <v>11025.454545454546</v>
      </c>
      <c r="J301" s="4">
        <f t="shared" si="40"/>
        <v>5.160878285869819E-3</v>
      </c>
      <c r="K301" s="5"/>
    </row>
    <row r="302" spans="1:11" x14ac:dyDescent="0.25">
      <c r="A302" s="13">
        <f>MAX($A$11:A301)+1</f>
        <v>228</v>
      </c>
      <c r="B302" s="2" t="s">
        <v>19</v>
      </c>
      <c r="C302" s="1"/>
      <c r="D302" s="3">
        <f>+'Ajustement - 500 min'!D302</f>
        <v>16</v>
      </c>
      <c r="E302" s="4">
        <f t="shared" si="41"/>
        <v>1.8418326234603431E-3</v>
      </c>
      <c r="F302" s="3">
        <v>2027.9375</v>
      </c>
      <c r="G302" s="3">
        <v>26363.1875</v>
      </c>
      <c r="H302" s="4">
        <v>7.1195690480942197E-3</v>
      </c>
      <c r="I302" s="3">
        <f t="shared" si="39"/>
        <v>26363.1875</v>
      </c>
      <c r="J302" s="4">
        <f t="shared" si="40"/>
        <v>1.2340280516702763E-2</v>
      </c>
      <c r="K302" s="5"/>
    </row>
    <row r="303" spans="1:11" x14ac:dyDescent="0.25">
      <c r="A303" s="13">
        <f>MAX($A$11:A302)+1</f>
        <v>229</v>
      </c>
      <c r="B303" s="2" t="s">
        <v>20</v>
      </c>
      <c r="C303" s="1"/>
      <c r="D303" s="3">
        <f>+'Ajustement - 500 min'!D303</f>
        <v>18</v>
      </c>
      <c r="E303" s="4">
        <f t="shared" si="41"/>
        <v>2.0720617013928861E-3</v>
      </c>
      <c r="F303" s="3">
        <v>2723</v>
      </c>
      <c r="G303" s="3">
        <v>40845</v>
      </c>
      <c r="H303" s="4">
        <v>1.1030487029286894E-2</v>
      </c>
      <c r="I303" s="3">
        <f t="shared" si="39"/>
        <v>40845</v>
      </c>
      <c r="J303" s="4">
        <f t="shared" si="40"/>
        <v>1.9119037017231864E-2</v>
      </c>
      <c r="K303" s="5"/>
    </row>
    <row r="304" spans="1:11" x14ac:dyDescent="0.25">
      <c r="A304" s="13">
        <f>MAX($A$11:A303)+1</f>
        <v>230</v>
      </c>
      <c r="B304" s="2" t="s">
        <v>21</v>
      </c>
      <c r="C304" s="1"/>
      <c r="D304" s="3">
        <f>+'Ajustement - 500 min'!D304</f>
        <v>10</v>
      </c>
      <c r="E304" s="4">
        <f t="shared" si="41"/>
        <v>1.1511453896627143E-3</v>
      </c>
      <c r="F304" s="3">
        <v>36720</v>
      </c>
      <c r="G304" s="3">
        <v>146880</v>
      </c>
      <c r="H304" s="4">
        <v>3.9666004036275168E-2</v>
      </c>
      <c r="I304" s="3">
        <f t="shared" si="39"/>
        <v>146880</v>
      </c>
      <c r="J304" s="4">
        <f t="shared" si="40"/>
        <v>6.8752703074819829E-2</v>
      </c>
      <c r="K304" s="5"/>
    </row>
    <row r="305" spans="1:11" x14ac:dyDescent="0.25">
      <c r="A305" s="13">
        <f>MAX($A$11:A304)+1</f>
        <v>231</v>
      </c>
      <c r="B305" s="2" t="s">
        <v>22</v>
      </c>
      <c r="C305" s="1"/>
      <c r="D305" s="3">
        <f>+'Ajustement - 500 min'!D305</f>
        <v>1</v>
      </c>
      <c r="E305" s="4">
        <f t="shared" si="41"/>
        <v>1.1511453896627144E-4</v>
      </c>
      <c r="F305" s="3">
        <v>225960</v>
      </c>
      <c r="G305" s="3">
        <v>225960</v>
      </c>
      <c r="H305" s="4">
        <v>6.1022128758420044E-2</v>
      </c>
      <c r="I305" s="3">
        <f t="shared" si="39"/>
        <v>225960</v>
      </c>
      <c r="J305" s="4">
        <f t="shared" si="40"/>
        <v>0.10576906853748835</v>
      </c>
      <c r="K305" s="5"/>
    </row>
    <row r="306" spans="1:11" x14ac:dyDescent="0.25">
      <c r="A306" s="13">
        <f>MAX($A$11:A305)+1</f>
        <v>232</v>
      </c>
      <c r="B306" s="2" t="s">
        <v>23</v>
      </c>
      <c r="C306" s="1"/>
      <c r="D306" s="3">
        <f>+'Ajustement - 500 min'!D306</f>
        <v>2</v>
      </c>
      <c r="E306" s="4">
        <f t="shared" si="41"/>
        <v>2.3022907793254289E-4</v>
      </c>
      <c r="F306" s="3">
        <v>0</v>
      </c>
      <c r="G306" s="3">
        <v>0</v>
      </c>
      <c r="H306" s="4">
        <v>0</v>
      </c>
      <c r="I306" s="3">
        <f t="shared" si="39"/>
        <v>60</v>
      </c>
      <c r="J306" s="4">
        <f t="shared" si="40"/>
        <v>2.8085254524027708E-5</v>
      </c>
      <c r="K306" s="5"/>
    </row>
    <row r="307" spans="1:11" x14ac:dyDescent="0.25">
      <c r="A307" s="13">
        <f>MAX($A$11:A306)+1</f>
        <v>233</v>
      </c>
      <c r="B307" s="2" t="s">
        <v>24</v>
      </c>
      <c r="C307" s="1"/>
      <c r="D307" s="3">
        <f>+'Ajustement - 500 min'!D307</f>
        <v>0</v>
      </c>
      <c r="E307" s="4">
        <f t="shared" si="41"/>
        <v>0</v>
      </c>
      <c r="F307" s="3">
        <v>0</v>
      </c>
      <c r="G307" s="3">
        <v>0</v>
      </c>
      <c r="H307" s="4">
        <v>0</v>
      </c>
      <c r="I307" s="3">
        <f t="shared" si="39"/>
        <v>0</v>
      </c>
      <c r="J307" s="4">
        <f t="shared" si="40"/>
        <v>0</v>
      </c>
      <c r="K307" s="5"/>
    </row>
    <row r="308" spans="1:11" x14ac:dyDescent="0.25">
      <c r="A308" s="13">
        <f>MAX($A$11:A307)+1</f>
        <v>234</v>
      </c>
      <c r="B308" s="2" t="s">
        <v>25</v>
      </c>
      <c r="C308" s="1"/>
      <c r="D308" s="3">
        <f>+'Ajustement - 500 min'!D308</f>
        <v>0</v>
      </c>
      <c r="E308" s="4">
        <f t="shared" si="41"/>
        <v>0</v>
      </c>
      <c r="F308" s="3">
        <v>0</v>
      </c>
      <c r="G308" s="3">
        <v>0</v>
      </c>
      <c r="H308" s="4">
        <v>0</v>
      </c>
      <c r="I308" s="3">
        <f t="shared" si="39"/>
        <v>0</v>
      </c>
      <c r="J308" s="4">
        <f t="shared" si="40"/>
        <v>0</v>
      </c>
      <c r="K308" s="5"/>
    </row>
    <row r="309" spans="1:11" x14ac:dyDescent="0.25">
      <c r="A309" s="13">
        <f>MAX($A$11:A308)+1</f>
        <v>235</v>
      </c>
      <c r="B309" s="2" t="s">
        <v>26</v>
      </c>
      <c r="C309" s="1"/>
      <c r="D309" s="3">
        <f>+'Ajustement - 500 min'!D309</f>
        <v>10</v>
      </c>
      <c r="E309" s="4">
        <f t="shared" si="41"/>
        <v>1.1511453896627143E-3</v>
      </c>
      <c r="F309" s="3">
        <v>27532.799999999999</v>
      </c>
      <c r="G309" s="3">
        <v>137664</v>
      </c>
      <c r="H309" s="4">
        <v>3.7177156724195158E-2</v>
      </c>
      <c r="I309" s="3">
        <f t="shared" si="39"/>
        <v>137664</v>
      </c>
      <c r="J309" s="4">
        <f t="shared" si="40"/>
        <v>6.4438807979929166E-2</v>
      </c>
      <c r="K309" s="5"/>
    </row>
    <row r="310" spans="1:11" x14ac:dyDescent="0.25">
      <c r="A310" s="13">
        <f>MAX($A$11:A309)+1</f>
        <v>236</v>
      </c>
      <c r="B310" s="2" t="s">
        <v>27</v>
      </c>
      <c r="C310" s="1"/>
      <c r="D310" s="3">
        <f>+'Ajustement - 500 min'!D310</f>
        <v>4</v>
      </c>
      <c r="E310" s="4">
        <f t="shared" si="41"/>
        <v>4.6045815586508577E-4</v>
      </c>
      <c r="F310" s="3">
        <v>39544</v>
      </c>
      <c r="G310" s="3">
        <v>39544</v>
      </c>
      <c r="H310" s="4">
        <v>1.0679142589940531E-2</v>
      </c>
      <c r="I310" s="3">
        <f t="shared" si="39"/>
        <v>39544</v>
      </c>
      <c r="J310" s="4">
        <f t="shared" si="40"/>
        <v>1.8510055081635862E-2</v>
      </c>
      <c r="K310" s="5"/>
    </row>
    <row r="311" spans="1:11" x14ac:dyDescent="0.25">
      <c r="A311" s="13">
        <f>MAX($A$11:A310)+1</f>
        <v>237</v>
      </c>
      <c r="B311" s="2" t="s">
        <v>28</v>
      </c>
      <c r="C311" s="1"/>
      <c r="D311" s="3">
        <f>+'Ajustement - 500 min'!D311</f>
        <v>1</v>
      </c>
      <c r="E311" s="4">
        <f t="shared" si="41"/>
        <v>1.1511453896627144E-4</v>
      </c>
      <c r="F311" s="3">
        <v>0</v>
      </c>
      <c r="G311" s="3">
        <v>0</v>
      </c>
      <c r="H311" s="4">
        <v>0</v>
      </c>
      <c r="I311" s="3">
        <f t="shared" si="39"/>
        <v>30</v>
      </c>
      <c r="J311" s="4">
        <f t="shared" si="40"/>
        <v>1.4042627262013854E-5</v>
      </c>
      <c r="K311" s="5"/>
    </row>
    <row r="312" spans="1:11" x14ac:dyDescent="0.25">
      <c r="A312" s="13">
        <f>MAX($A$11:A311)+1</f>
        <v>238</v>
      </c>
      <c r="B312" s="2" t="s">
        <v>29</v>
      </c>
      <c r="C312" s="1"/>
      <c r="D312" s="3">
        <f>+'Ajustement - 500 min'!D312</f>
        <v>0</v>
      </c>
      <c r="E312" s="4">
        <f t="shared" si="41"/>
        <v>0</v>
      </c>
      <c r="F312" s="3">
        <v>0</v>
      </c>
      <c r="G312" s="3">
        <v>0</v>
      </c>
      <c r="H312" s="4">
        <v>0</v>
      </c>
      <c r="I312" s="3">
        <f t="shared" si="39"/>
        <v>0</v>
      </c>
      <c r="J312" s="4">
        <f t="shared" si="40"/>
        <v>0</v>
      </c>
      <c r="K312" s="5"/>
    </row>
    <row r="313" spans="1:11" x14ac:dyDescent="0.25">
      <c r="A313" s="13">
        <f>MAX($A$11:A312)+1</f>
        <v>239</v>
      </c>
      <c r="B313" s="2" t="s">
        <v>30</v>
      </c>
      <c r="C313" s="1"/>
      <c r="D313" s="3">
        <f>+'Ajustement - 500 min'!D313</f>
        <v>0</v>
      </c>
      <c r="E313" s="4">
        <f t="shared" si="41"/>
        <v>0</v>
      </c>
      <c r="F313" s="3">
        <v>0</v>
      </c>
      <c r="G313" s="3">
        <v>0</v>
      </c>
      <c r="H313" s="4">
        <v>0</v>
      </c>
      <c r="I313" s="3">
        <f t="shared" si="39"/>
        <v>0</v>
      </c>
      <c r="J313" s="4">
        <f t="shared" si="40"/>
        <v>0</v>
      </c>
      <c r="K313" s="5"/>
    </row>
    <row r="314" spans="1:11" x14ac:dyDescent="0.25">
      <c r="A314" s="13">
        <f>MAX($A$11:A313)+1</f>
        <v>240</v>
      </c>
      <c r="B314" s="2" t="s">
        <v>31</v>
      </c>
      <c r="C314" s="1"/>
      <c r="D314" s="3">
        <f>+'Ajustement - 500 min'!D314</f>
        <v>3</v>
      </c>
      <c r="E314" s="4">
        <f t="shared" si="41"/>
        <v>3.4534361689881433E-4</v>
      </c>
      <c r="F314" s="3">
        <v>0</v>
      </c>
      <c r="G314" s="3">
        <v>0</v>
      </c>
      <c r="H314" s="4">
        <v>0</v>
      </c>
      <c r="I314" s="3">
        <f t="shared" si="39"/>
        <v>90</v>
      </c>
      <c r="J314" s="4">
        <f t="shared" si="40"/>
        <v>4.2127881786041562E-5</v>
      </c>
      <c r="K314" s="5"/>
    </row>
    <row r="315" spans="1:11" x14ac:dyDescent="0.25">
      <c r="A315" s="13">
        <f>MAX($A$11:A314)+1</f>
        <v>241</v>
      </c>
      <c r="B315" s="2" t="s">
        <v>32</v>
      </c>
      <c r="C315" s="1"/>
      <c r="D315" s="3">
        <f>+'Ajustement - 500 min'!D315</f>
        <v>1</v>
      </c>
      <c r="E315" s="4">
        <f t="shared" si="41"/>
        <v>1.1511453896627144E-4</v>
      </c>
      <c r="F315" s="3">
        <v>49213</v>
      </c>
      <c r="G315" s="3">
        <v>49213</v>
      </c>
      <c r="H315" s="4">
        <v>1.3290325821331765E-2</v>
      </c>
      <c r="I315" s="3">
        <f t="shared" si="39"/>
        <v>49213</v>
      </c>
      <c r="J315" s="4">
        <f t="shared" si="40"/>
        <v>2.3035993848182928E-2</v>
      </c>
      <c r="K315" s="5"/>
    </row>
    <row r="316" spans="1:11" x14ac:dyDescent="0.25">
      <c r="A316" s="13">
        <f>MAX($A$11:A315)+1</f>
        <v>242</v>
      </c>
      <c r="B316" s="2" t="s">
        <v>33</v>
      </c>
      <c r="C316" s="1"/>
      <c r="D316" s="3">
        <f>+'Ajustement - 500 min'!D316</f>
        <v>0</v>
      </c>
      <c r="E316" s="4">
        <f t="shared" si="41"/>
        <v>0</v>
      </c>
      <c r="F316" s="3">
        <v>0</v>
      </c>
      <c r="G316" s="3">
        <v>0</v>
      </c>
      <c r="H316" s="4">
        <v>0</v>
      </c>
      <c r="I316" s="3">
        <f t="shared" si="39"/>
        <v>0</v>
      </c>
      <c r="J316" s="4">
        <f t="shared" si="40"/>
        <v>0</v>
      </c>
      <c r="K316" s="5"/>
    </row>
    <row r="317" spans="1:11" x14ac:dyDescent="0.25">
      <c r="A317" s="13">
        <f>MAX($A$11:A316)+1</f>
        <v>243</v>
      </c>
      <c r="B317" s="2" t="s">
        <v>34</v>
      </c>
      <c r="C317" s="1"/>
      <c r="D317" s="3">
        <f>+'Ajustement - 500 min'!D317</f>
        <v>1</v>
      </c>
      <c r="E317" s="4">
        <f t="shared" si="41"/>
        <v>1.1511453896627144E-4</v>
      </c>
      <c r="F317" s="3">
        <v>0</v>
      </c>
      <c r="G317" s="3">
        <v>0</v>
      </c>
      <c r="H317" s="4">
        <v>0</v>
      </c>
      <c r="I317" s="3">
        <f t="shared" si="39"/>
        <v>30</v>
      </c>
      <c r="J317" s="4">
        <f t="shared" si="40"/>
        <v>1.4042627262013854E-5</v>
      </c>
      <c r="K317" s="5"/>
    </row>
    <row r="318" spans="1:11" x14ac:dyDescent="0.25">
      <c r="A318" s="13">
        <f>MAX($A$11:A317)+1</f>
        <v>244</v>
      </c>
      <c r="B318" s="2" t="s">
        <v>35</v>
      </c>
      <c r="D318" s="3">
        <f t="shared" ref="D318:J318" si="42">SUM(D291:D317)</f>
        <v>8687</v>
      </c>
      <c r="E318" s="6">
        <f t="shared" si="42"/>
        <v>1.0000000000000004</v>
      </c>
      <c r="F318" s="3">
        <f t="shared" si="42"/>
        <v>394296.9753878194</v>
      </c>
      <c r="G318" s="3">
        <f t="shared" si="42"/>
        <v>2077287.367704852</v>
      </c>
      <c r="H318" s="6">
        <f t="shared" si="42"/>
        <v>0.56098644547851362</v>
      </c>
      <c r="I318" s="3">
        <f t="shared" si="42"/>
        <v>2136352.367704852</v>
      </c>
      <c r="J318" s="6">
        <f t="shared" si="42"/>
        <v>0.99999999999999989</v>
      </c>
      <c r="K318" s="5"/>
    </row>
    <row r="321" spans="1:11" ht="18.75" x14ac:dyDescent="0.3">
      <c r="A321" s="26" t="s">
        <v>70</v>
      </c>
      <c r="B321" s="27"/>
      <c r="C321" s="28"/>
      <c r="D321" s="27"/>
      <c r="E321" s="27"/>
      <c r="F321" s="27"/>
      <c r="G321" s="27"/>
      <c r="H321" s="27"/>
      <c r="I321" s="27"/>
      <c r="J321" s="27"/>
      <c r="K321" s="43"/>
    </row>
    <row r="323" spans="1:11" x14ac:dyDescent="0.25">
      <c r="A323" s="13" t="s">
        <v>66</v>
      </c>
      <c r="B323" s="12" t="s">
        <v>50</v>
      </c>
    </row>
    <row r="324" spans="1:11" x14ac:dyDescent="0.25">
      <c r="A324" s="13" t="s">
        <v>67</v>
      </c>
      <c r="D324" s="48" t="s">
        <v>38</v>
      </c>
      <c r="E324" s="49"/>
      <c r="F324" s="48" t="s">
        <v>39</v>
      </c>
      <c r="G324" s="49"/>
      <c r="H324" s="48" t="s">
        <v>37</v>
      </c>
      <c r="I324" s="49"/>
      <c r="J324" s="48" t="s">
        <v>35</v>
      </c>
      <c r="K324" s="49"/>
    </row>
    <row r="325" spans="1:11" s="9" customFormat="1" ht="45" x14ac:dyDescent="0.25">
      <c r="B325" s="29" t="s">
        <v>3</v>
      </c>
      <c r="C325" s="29" t="s">
        <v>4</v>
      </c>
      <c r="D325" s="30" t="s">
        <v>40</v>
      </c>
      <c r="E325" s="31" t="s">
        <v>68</v>
      </c>
      <c r="F325" s="30" t="s">
        <v>41</v>
      </c>
      <c r="G325" s="31" t="s">
        <v>78</v>
      </c>
      <c r="H325" s="30" t="s">
        <v>41</v>
      </c>
      <c r="I325" s="31" t="s">
        <v>68</v>
      </c>
      <c r="J325" s="31" t="s">
        <v>68</v>
      </c>
      <c r="K325" s="31"/>
    </row>
    <row r="326" spans="1:11" s="32" customFormat="1" ht="11.25" x14ac:dyDescent="0.2">
      <c r="B326" s="33"/>
      <c r="C326" s="33"/>
      <c r="D326" s="34"/>
      <c r="E326" s="35" t="s">
        <v>69</v>
      </c>
      <c r="F326" s="34"/>
      <c r="G326" s="35" t="s">
        <v>69</v>
      </c>
      <c r="H326" s="34"/>
      <c r="I326" s="35" t="s">
        <v>69</v>
      </c>
      <c r="J326" s="35" t="s">
        <v>69</v>
      </c>
      <c r="K326" s="35" t="s">
        <v>6</v>
      </c>
    </row>
    <row r="327" spans="1:11" ht="18" x14ac:dyDescent="0.35">
      <c r="A327" s="13">
        <f>MAX($A$11:A319)+1</f>
        <v>245</v>
      </c>
      <c r="B327" s="2" t="s">
        <v>7</v>
      </c>
      <c r="C327" s="1" t="s">
        <v>8</v>
      </c>
      <c r="D327" s="4">
        <f t="shared" ref="D327:D353" si="43">+J291</f>
        <v>1.0391544173890252E-2</v>
      </c>
      <c r="E327" s="5">
        <f t="shared" ref="E327:E353" si="44">D327*$E$354</f>
        <v>0.50274264175913819</v>
      </c>
      <c r="F327" s="4">
        <f t="shared" ref="F327:F353" si="45">+H327</f>
        <v>1.8687959417961885E-4</v>
      </c>
      <c r="G327" s="5">
        <f t="shared" ref="G327:G353" si="46">F327*$G$354</f>
        <v>4.2355098858325828E-3</v>
      </c>
      <c r="H327" s="4">
        <v>1.8687959417961885E-4</v>
      </c>
      <c r="I327" s="5">
        <f>H327*$I$354</f>
        <v>5.9363140087555031E-3</v>
      </c>
      <c r="J327" s="5">
        <f t="shared" ref="J327:J353" si="47">+E327+G327+I327</f>
        <v>0.51291446565372623</v>
      </c>
      <c r="K327" s="4">
        <f>J327/$J$354</f>
        <v>4.9889646771490801E-3</v>
      </c>
    </row>
    <row r="328" spans="1:11" ht="18" x14ac:dyDescent="0.35">
      <c r="A328" s="13">
        <f>MAX($A$11:A327)+1</f>
        <v>246</v>
      </c>
      <c r="B328" s="2" t="s">
        <v>7</v>
      </c>
      <c r="C328" s="1" t="s">
        <v>9</v>
      </c>
      <c r="D328" s="4">
        <f t="shared" si="43"/>
        <v>1.2399639872358233E-2</v>
      </c>
      <c r="E328" s="5">
        <f t="shared" si="44"/>
        <v>0.59989426036935001</v>
      </c>
      <c r="F328" s="4">
        <f t="shared" si="45"/>
        <v>1.8101935257022906E-3</v>
      </c>
      <c r="G328" s="5">
        <f t="shared" si="46"/>
        <v>4.102691150973381E-2</v>
      </c>
      <c r="H328" s="4">
        <v>1.8101935257022906E-3</v>
      </c>
      <c r="I328" s="5">
        <f t="shared" ref="I328:I353" si="48">H328*$I$354</f>
        <v>5.7501608093479969E-2</v>
      </c>
      <c r="J328" s="5">
        <f t="shared" si="47"/>
        <v>0.69842277997256375</v>
      </c>
      <c r="K328" s="4">
        <f t="shared" ref="K328:K353" si="49">J328/$J$354</f>
        <v>6.7933482331374584E-3</v>
      </c>
    </row>
    <row r="329" spans="1:11" ht="18" x14ac:dyDescent="0.35">
      <c r="A329" s="13">
        <f>MAX($A$11:A328)+1</f>
        <v>247</v>
      </c>
      <c r="B329" s="2" t="s">
        <v>7</v>
      </c>
      <c r="C329" s="1" t="s">
        <v>10</v>
      </c>
      <c r="D329" s="4">
        <f t="shared" si="43"/>
        <v>3.1455485066911031E-2</v>
      </c>
      <c r="E329" s="5">
        <f t="shared" si="44"/>
        <v>1.5218155642438778</v>
      </c>
      <c r="F329" s="4">
        <f t="shared" si="45"/>
        <v>1.3405640253000404E-2</v>
      </c>
      <c r="G329" s="5">
        <f t="shared" si="46"/>
        <v>0.30383050683920432</v>
      </c>
      <c r="H329" s="4">
        <v>1.3405640253000404E-2</v>
      </c>
      <c r="I329" s="5">
        <f t="shared" si="48"/>
        <v>0.42583616675523578</v>
      </c>
      <c r="J329" s="5">
        <f t="shared" si="47"/>
        <v>2.2514822378383177</v>
      </c>
      <c r="K329" s="4">
        <f t="shared" si="49"/>
        <v>2.1899490281459814E-2</v>
      </c>
    </row>
    <row r="330" spans="1:11" ht="18" x14ac:dyDescent="0.35">
      <c r="A330" s="13">
        <f>MAX($A$11:A329)+1</f>
        <v>248</v>
      </c>
      <c r="B330" s="2" t="s">
        <v>7</v>
      </c>
      <c r="C330" s="1" t="s">
        <v>11</v>
      </c>
      <c r="D330" s="4">
        <f t="shared" si="43"/>
        <v>6.8141380701346829E-2</v>
      </c>
      <c r="E330" s="5">
        <f t="shared" si="44"/>
        <v>3.2966782581731886</v>
      </c>
      <c r="F330" s="4">
        <f t="shared" si="45"/>
        <v>3.9313309310843689E-2</v>
      </c>
      <c r="G330" s="5">
        <f t="shared" si="46"/>
        <v>0.89101172849738774</v>
      </c>
      <c r="H330" s="4">
        <v>3.9313309310843689E-2</v>
      </c>
      <c r="I330" s="5">
        <f t="shared" si="48"/>
        <v>1.2488048779054532</v>
      </c>
      <c r="J330" s="5">
        <f t="shared" si="47"/>
        <v>5.4364948645760292</v>
      </c>
      <c r="K330" s="4">
        <f t="shared" si="49"/>
        <v>5.2879149766820663E-2</v>
      </c>
    </row>
    <row r="331" spans="1:11" ht="18" x14ac:dyDescent="0.35">
      <c r="A331" s="13">
        <f>MAX($A$11:A330)+1</f>
        <v>249</v>
      </c>
      <c r="B331" s="2" t="s">
        <v>7</v>
      </c>
      <c r="C331" s="1" t="s">
        <v>12</v>
      </c>
      <c r="D331" s="4">
        <f t="shared" si="43"/>
        <v>0.15189114160442205</v>
      </c>
      <c r="E331" s="5">
        <f t="shared" si="44"/>
        <v>7.3484895519075684</v>
      </c>
      <c r="F331" s="4">
        <f t="shared" si="45"/>
        <v>8.7631676523304988E-2</v>
      </c>
      <c r="G331" s="5">
        <f t="shared" si="46"/>
        <v>1.9861174991090635</v>
      </c>
      <c r="H331" s="4">
        <v>8.7631676523304988E-2</v>
      </c>
      <c r="I331" s="5">
        <f t="shared" si="48"/>
        <v>2.7836594532414729</v>
      </c>
      <c r="J331" s="5">
        <f t="shared" si="47"/>
        <v>12.118266504258106</v>
      </c>
      <c r="K331" s="4">
        <f t="shared" si="49"/>
        <v>0.11787073203515008</v>
      </c>
    </row>
    <row r="332" spans="1:11" ht="18" x14ac:dyDescent="0.35">
      <c r="A332" s="13">
        <f>MAX($A$11:A331)+1</f>
        <v>250</v>
      </c>
      <c r="B332" s="2" t="s">
        <v>7</v>
      </c>
      <c r="C332" s="1" t="s">
        <v>13</v>
      </c>
      <c r="D332" s="4">
        <f t="shared" si="43"/>
        <v>0.14010237436101589</v>
      </c>
      <c r="E332" s="5">
        <f t="shared" si="44"/>
        <v>6.7781492937267824</v>
      </c>
      <c r="F332" s="4">
        <f t="shared" si="45"/>
        <v>9.7877107222707274E-2</v>
      </c>
      <c r="G332" s="5">
        <f t="shared" si="46"/>
        <v>2.2183238199887119</v>
      </c>
      <c r="H332" s="4">
        <v>9.7877107222707274E-2</v>
      </c>
      <c r="I332" s="5">
        <f t="shared" si="48"/>
        <v>3.1091101481318866</v>
      </c>
      <c r="J332" s="5">
        <f t="shared" si="47"/>
        <v>12.10558326184738</v>
      </c>
      <c r="K332" s="4">
        <f t="shared" si="49"/>
        <v>0.11774736595246769</v>
      </c>
    </row>
    <row r="333" spans="1:11" ht="18" x14ac:dyDescent="0.35">
      <c r="A333" s="13">
        <f>MAX($A$11:A332)+1</f>
        <v>251</v>
      </c>
      <c r="B333" s="2" t="s">
        <v>7</v>
      </c>
      <c r="C333" s="1" t="s">
        <v>14</v>
      </c>
      <c r="D333" s="4">
        <f t="shared" si="43"/>
        <v>7.5894578511965835E-2</v>
      </c>
      <c r="E333" s="5">
        <f t="shared" si="44"/>
        <v>3.6717777702539358</v>
      </c>
      <c r="F333" s="4">
        <f t="shared" si="45"/>
        <v>6.7179163249317636E-2</v>
      </c>
      <c r="G333" s="5">
        <f t="shared" si="46"/>
        <v>1.5225739937714269</v>
      </c>
      <c r="H333" s="4">
        <v>6.7179163249317636E-2</v>
      </c>
      <c r="I333" s="5">
        <f t="shared" si="48"/>
        <v>2.1339762088208238</v>
      </c>
      <c r="J333" s="5">
        <f t="shared" si="47"/>
        <v>7.3283279728461874</v>
      </c>
      <c r="K333" s="4">
        <f t="shared" si="49"/>
        <v>7.1280441179398718E-2</v>
      </c>
    </row>
    <row r="334" spans="1:11" ht="18" x14ac:dyDescent="0.35">
      <c r="A334" s="13">
        <f>MAX($A$11:A333)+1</f>
        <v>252</v>
      </c>
      <c r="B334" s="2" t="s">
        <v>7</v>
      </c>
      <c r="C334" s="1" t="s">
        <v>15</v>
      </c>
      <c r="D334" s="4">
        <f t="shared" si="43"/>
        <v>1.2463272248049436E-2</v>
      </c>
      <c r="E334" s="5">
        <f t="shared" si="44"/>
        <v>0.60297279308028096</v>
      </c>
      <c r="F334" s="4">
        <f t="shared" si="45"/>
        <v>1.7462709824330482E-2</v>
      </c>
      <c r="G334" s="5">
        <f t="shared" si="46"/>
        <v>0.39578146784334145</v>
      </c>
      <c r="H334" s="4">
        <v>1.7462709824330482E-2</v>
      </c>
      <c r="I334" s="5">
        <f t="shared" si="48"/>
        <v>0.55471079876901319</v>
      </c>
      <c r="J334" s="5">
        <f t="shared" si="47"/>
        <v>1.5534650596926356</v>
      </c>
      <c r="K334" s="4">
        <f t="shared" si="49"/>
        <v>1.5110087215251351E-2</v>
      </c>
    </row>
    <row r="335" spans="1:11" ht="18" x14ac:dyDescent="0.35">
      <c r="A335" s="13">
        <f>MAX($A$11:A334)+1</f>
        <v>253</v>
      </c>
      <c r="B335" s="2" t="s">
        <v>7</v>
      </c>
      <c r="C335" s="1" t="s">
        <v>16</v>
      </c>
      <c r="D335" s="4">
        <f t="shared" si="43"/>
        <v>3.2266836864271842E-4</v>
      </c>
      <c r="E335" s="5">
        <f t="shared" si="44"/>
        <v>1.5610687434803275E-2</v>
      </c>
      <c r="F335" s="4">
        <f t="shared" si="45"/>
        <v>5.5847832480267591E-4</v>
      </c>
      <c r="G335" s="5">
        <f t="shared" si="46"/>
        <v>1.2657564225291589E-2</v>
      </c>
      <c r="H335" s="4">
        <v>5.5847832480267591E-4</v>
      </c>
      <c r="I335" s="5">
        <f t="shared" si="48"/>
        <v>1.7740314118650836E-2</v>
      </c>
      <c r="J335" s="5">
        <f t="shared" si="47"/>
        <v>4.6008565778745694E-2</v>
      </c>
      <c r="K335" s="4">
        <f t="shared" si="49"/>
        <v>4.4751147586352869E-4</v>
      </c>
    </row>
    <row r="336" spans="1:11" ht="18" x14ac:dyDescent="0.35">
      <c r="A336" s="13">
        <f>MAX($A$11:A335)+1</f>
        <v>254</v>
      </c>
      <c r="B336" s="2" t="s">
        <v>17</v>
      </c>
      <c r="C336" s="1"/>
      <c r="D336" s="4">
        <f t="shared" si="43"/>
        <v>0.17971279235870302</v>
      </c>
      <c r="E336" s="5">
        <f t="shared" si="44"/>
        <v>8.6945003049053131</v>
      </c>
      <c r="F336" s="4">
        <f t="shared" si="45"/>
        <v>0.11831314700645626</v>
      </c>
      <c r="G336" s="5">
        <f t="shared" si="46"/>
        <v>2.6814939639057767</v>
      </c>
      <c r="H336" s="4">
        <v>0.11831314700645626</v>
      </c>
      <c r="I336" s="5">
        <f t="shared" si="48"/>
        <v>3.7582701047569667</v>
      </c>
      <c r="J336" s="5">
        <f t="shared" si="47"/>
        <v>15.134264373568056</v>
      </c>
      <c r="K336" s="4">
        <f t="shared" si="49"/>
        <v>0.14720643582967402</v>
      </c>
    </row>
    <row r="337" spans="1:11" x14ac:dyDescent="0.25">
      <c r="A337" s="13">
        <f>MAX($A$11:A336)+1</f>
        <v>255</v>
      </c>
      <c r="B337" s="2" t="s">
        <v>18</v>
      </c>
      <c r="C337" s="1"/>
      <c r="D337" s="4">
        <f t="shared" si="43"/>
        <v>5.160878285869819E-3</v>
      </c>
      <c r="E337" s="5">
        <f t="shared" si="44"/>
        <v>0.24968315967464488</v>
      </c>
      <c r="F337" s="4">
        <f t="shared" si="45"/>
        <v>4.0940674100621698E-3</v>
      </c>
      <c r="G337" s="5">
        <f t="shared" si="46"/>
        <v>9.2789494030667552E-2</v>
      </c>
      <c r="H337" s="4">
        <v>4.0940674100621698E-3</v>
      </c>
      <c r="I337" s="5">
        <f t="shared" si="48"/>
        <v>0.1300498849316957</v>
      </c>
      <c r="J337" s="5">
        <f t="shared" si="47"/>
        <v>0.4725225386370081</v>
      </c>
      <c r="K337" s="4">
        <f t="shared" si="49"/>
        <v>4.5960845565395855E-3</v>
      </c>
    </row>
    <row r="338" spans="1:11" x14ac:dyDescent="0.25">
      <c r="A338" s="13">
        <f>MAX($A$11:A337)+1</f>
        <v>256</v>
      </c>
      <c r="B338" s="2" t="s">
        <v>19</v>
      </c>
      <c r="C338" s="1"/>
      <c r="D338" s="4">
        <f t="shared" si="43"/>
        <v>1.2340280516702763E-2</v>
      </c>
      <c r="E338" s="5">
        <f t="shared" si="44"/>
        <v>0.59702245625862571</v>
      </c>
      <c r="F338" s="4">
        <f t="shared" si="45"/>
        <v>8.7625465207313482E-3</v>
      </c>
      <c r="G338" s="5">
        <f t="shared" si="46"/>
        <v>0.1985976723491471</v>
      </c>
      <c r="H338" s="4">
        <v>8.7625465207313482E-3</v>
      </c>
      <c r="I338" s="5">
        <f t="shared" si="48"/>
        <v>0.27834621480070781</v>
      </c>
      <c r="J338" s="5">
        <f t="shared" si="47"/>
        <v>1.0739663434084807</v>
      </c>
      <c r="K338" s="4">
        <f t="shared" si="49"/>
        <v>1.0446147477792322E-2</v>
      </c>
    </row>
    <row r="339" spans="1:11" x14ac:dyDescent="0.25">
      <c r="A339" s="13">
        <f>MAX($A$11:A338)+1</f>
        <v>257</v>
      </c>
      <c r="B339" s="2" t="s">
        <v>20</v>
      </c>
      <c r="C339" s="1"/>
      <c r="D339" s="4">
        <f t="shared" si="43"/>
        <v>1.9119037017231864E-2</v>
      </c>
      <c r="E339" s="5">
        <f t="shared" si="44"/>
        <v>0.92497852264198199</v>
      </c>
      <c r="F339" s="4">
        <f t="shared" si="45"/>
        <v>1.3236584435144274E-2</v>
      </c>
      <c r="G339" s="5">
        <f t="shared" si="46"/>
        <v>0.29999896176907254</v>
      </c>
      <c r="H339" s="4">
        <v>1.3236584435144274E-2</v>
      </c>
      <c r="I339" s="5">
        <f t="shared" si="48"/>
        <v>0.42046603298430957</v>
      </c>
      <c r="J339" s="5">
        <f t="shared" si="47"/>
        <v>1.6454435173953641</v>
      </c>
      <c r="K339" s="4">
        <f t="shared" si="49"/>
        <v>1.6004733998029663E-2</v>
      </c>
    </row>
    <row r="340" spans="1:11" x14ac:dyDescent="0.25">
      <c r="A340" s="13">
        <f>MAX($A$11:A339)+1</f>
        <v>258</v>
      </c>
      <c r="B340" s="2" t="s">
        <v>21</v>
      </c>
      <c r="C340" s="1"/>
      <c r="D340" s="4">
        <f t="shared" si="43"/>
        <v>6.8752703074819829E-2</v>
      </c>
      <c r="E340" s="5">
        <f t="shared" si="44"/>
        <v>3.3262540189901899</v>
      </c>
      <c r="F340" s="4">
        <f t="shared" si="45"/>
        <v>9.9165010090687913E-2</v>
      </c>
      <c r="G340" s="5">
        <f t="shared" si="46"/>
        <v>2.2475133382626074</v>
      </c>
      <c r="H340" s="4">
        <v>9.9165010090687913E-2</v>
      </c>
      <c r="I340" s="5">
        <f t="shared" si="48"/>
        <v>3.1500209595592783</v>
      </c>
      <c r="J340" s="5">
        <f t="shared" si="47"/>
        <v>8.723788316812076</v>
      </c>
      <c r="K340" s="4">
        <f t="shared" si="49"/>
        <v>8.4853664066639675E-2</v>
      </c>
    </row>
    <row r="341" spans="1:11" x14ac:dyDescent="0.25">
      <c r="A341" s="13">
        <f>MAX($A$11:A340)+1</f>
        <v>259</v>
      </c>
      <c r="B341" s="2" t="s">
        <v>22</v>
      </c>
      <c r="C341" s="1"/>
      <c r="D341" s="4">
        <f t="shared" si="43"/>
        <v>0.10576906853748835</v>
      </c>
      <c r="E341" s="5">
        <f t="shared" si="44"/>
        <v>5.1171048347700392</v>
      </c>
      <c r="F341" s="4">
        <f t="shared" si="45"/>
        <v>6.1022128758420044E-2</v>
      </c>
      <c r="G341" s="5">
        <f t="shared" si="46"/>
        <v>1.3830286326629049</v>
      </c>
      <c r="H341" s="4">
        <v>6.1022128758420044E-2</v>
      </c>
      <c r="I341" s="5">
        <f t="shared" si="48"/>
        <v>1.9383952506046147</v>
      </c>
      <c r="J341" s="5">
        <f t="shared" si="47"/>
        <v>8.4385287180375581</v>
      </c>
      <c r="K341" s="4">
        <f t="shared" si="49"/>
        <v>8.2079029780804239E-2</v>
      </c>
    </row>
    <row r="342" spans="1:11" x14ac:dyDescent="0.25">
      <c r="A342" s="13">
        <f>MAX($A$11:A341)+1</f>
        <v>260</v>
      </c>
      <c r="B342" s="2" t="s">
        <v>23</v>
      </c>
      <c r="C342" s="1"/>
      <c r="D342" s="4">
        <f t="shared" si="43"/>
        <v>2.8085254524027708E-5</v>
      </c>
      <c r="E342" s="5">
        <f t="shared" si="44"/>
        <v>1.3587638966463195E-3</v>
      </c>
      <c r="F342" s="4">
        <f t="shared" si="45"/>
        <v>0.15717330030713608</v>
      </c>
      <c r="G342" s="5">
        <f t="shared" si="46"/>
        <v>3.5622351929979232</v>
      </c>
      <c r="H342" s="4">
        <v>0.15717330030713608</v>
      </c>
      <c r="I342" s="5">
        <f t="shared" si="48"/>
        <v>4.9926802790400329</v>
      </c>
      <c r="J342" s="5">
        <f t="shared" si="47"/>
        <v>8.5562742359346018</v>
      </c>
      <c r="K342" s="4">
        <f t="shared" si="49"/>
        <v>8.3224305005070498E-2</v>
      </c>
    </row>
    <row r="343" spans="1:11" x14ac:dyDescent="0.25">
      <c r="A343" s="13">
        <f>MAX($A$11:A342)+1</f>
        <v>261</v>
      </c>
      <c r="B343" s="2" t="s">
        <v>24</v>
      </c>
      <c r="C343" s="1"/>
      <c r="D343" s="4">
        <f t="shared" si="43"/>
        <v>0</v>
      </c>
      <c r="E343" s="5">
        <f t="shared" si="44"/>
        <v>0</v>
      </c>
      <c r="F343" s="4">
        <f t="shared" si="45"/>
        <v>0</v>
      </c>
      <c r="G343" s="5">
        <f t="shared" si="46"/>
        <v>0</v>
      </c>
      <c r="H343" s="4">
        <v>0</v>
      </c>
      <c r="I343" s="5">
        <f t="shared" si="48"/>
        <v>0</v>
      </c>
      <c r="J343" s="5">
        <f t="shared" si="47"/>
        <v>0</v>
      </c>
      <c r="K343" s="4">
        <f t="shared" si="49"/>
        <v>0</v>
      </c>
    </row>
    <row r="344" spans="1:11" x14ac:dyDescent="0.25">
      <c r="A344" s="13">
        <f>MAX($A$11:A343)+1</f>
        <v>262</v>
      </c>
      <c r="B344" s="2" t="s">
        <v>25</v>
      </c>
      <c r="C344" s="1"/>
      <c r="D344" s="4">
        <f t="shared" si="43"/>
        <v>0</v>
      </c>
      <c r="E344" s="5">
        <f t="shared" si="44"/>
        <v>0</v>
      </c>
      <c r="F344" s="4">
        <f t="shared" si="45"/>
        <v>0</v>
      </c>
      <c r="G344" s="5">
        <f t="shared" si="46"/>
        <v>0</v>
      </c>
      <c r="H344" s="4">
        <v>0</v>
      </c>
      <c r="I344" s="5">
        <f t="shared" si="48"/>
        <v>0</v>
      </c>
      <c r="J344" s="5">
        <f t="shared" si="47"/>
        <v>0</v>
      </c>
      <c r="K344" s="4">
        <f t="shared" si="49"/>
        <v>0</v>
      </c>
    </row>
    <row r="345" spans="1:11" x14ac:dyDescent="0.25">
      <c r="A345" s="13">
        <f>MAX($A$11:A344)+1</f>
        <v>263</v>
      </c>
      <c r="B345" s="2" t="s">
        <v>26</v>
      </c>
      <c r="C345" s="1"/>
      <c r="D345" s="4">
        <f t="shared" si="43"/>
        <v>6.4438807979929166E-2</v>
      </c>
      <c r="E345" s="5">
        <f t="shared" si="44"/>
        <v>3.1175478844653148</v>
      </c>
      <c r="F345" s="4">
        <f t="shared" si="45"/>
        <v>7.4354313448390316E-2</v>
      </c>
      <c r="G345" s="5">
        <f t="shared" si="46"/>
        <v>1.6851943148071</v>
      </c>
      <c r="H345" s="4">
        <v>7.4354313448390316E-2</v>
      </c>
      <c r="I345" s="5">
        <f t="shared" si="48"/>
        <v>2.3618980685009179</v>
      </c>
      <c r="J345" s="5">
        <f t="shared" si="47"/>
        <v>7.1646402677733327</v>
      </c>
      <c r="K345" s="4">
        <f t="shared" si="49"/>
        <v>6.9688300123967095E-2</v>
      </c>
    </row>
    <row r="346" spans="1:11" x14ac:dyDescent="0.25">
      <c r="A346" s="13">
        <f>MAX($A$11:A345)+1</f>
        <v>264</v>
      </c>
      <c r="B346" s="2" t="s">
        <v>27</v>
      </c>
      <c r="C346" s="1"/>
      <c r="D346" s="4">
        <f t="shared" si="43"/>
        <v>1.8510055081635862E-2</v>
      </c>
      <c r="E346" s="5">
        <f t="shared" si="44"/>
        <v>0.89551599214970101</v>
      </c>
      <c r="F346" s="4">
        <f t="shared" si="45"/>
        <v>4.2716570359762125E-2</v>
      </c>
      <c r="G346" s="5">
        <f t="shared" si="46"/>
        <v>0.96814452558013664</v>
      </c>
      <c r="H346" s="4">
        <v>4.2716570359762125E-2</v>
      </c>
      <c r="I346" s="5">
        <f t="shared" si="48"/>
        <v>1.3569109893770384</v>
      </c>
      <c r="J346" s="5">
        <f t="shared" si="47"/>
        <v>3.2205715071068761</v>
      </c>
      <c r="K346" s="4">
        <f t="shared" si="49"/>
        <v>3.1325530015439633E-2</v>
      </c>
    </row>
    <row r="347" spans="1:11" x14ac:dyDescent="0.25">
      <c r="A347" s="13">
        <f>MAX($A$11:A346)+1</f>
        <v>265</v>
      </c>
      <c r="B347" s="2" t="s">
        <v>28</v>
      </c>
      <c r="C347" s="1"/>
      <c r="D347" s="4">
        <f t="shared" si="43"/>
        <v>1.4042627262013854E-5</v>
      </c>
      <c r="E347" s="5">
        <f t="shared" si="44"/>
        <v>6.7938194832315975E-4</v>
      </c>
      <c r="F347" s="4">
        <f t="shared" si="45"/>
        <v>2.5169332626503577E-2</v>
      </c>
      <c r="G347" s="5">
        <f t="shared" si="46"/>
        <v>0.57044728520172927</v>
      </c>
      <c r="H347" s="4">
        <v>2.5169332626503577E-2</v>
      </c>
      <c r="I347" s="5">
        <f t="shared" si="48"/>
        <v>0.79951512372256195</v>
      </c>
      <c r="J347" s="5">
        <f t="shared" si="47"/>
        <v>1.3706417908726145</v>
      </c>
      <c r="K347" s="4">
        <f t="shared" si="49"/>
        <v>1.3331820288929597E-2</v>
      </c>
    </row>
    <row r="348" spans="1:11" x14ac:dyDescent="0.25">
      <c r="A348" s="13">
        <f>MAX($A$11:A347)+1</f>
        <v>266</v>
      </c>
      <c r="B348" s="2" t="s">
        <v>29</v>
      </c>
      <c r="C348" s="1"/>
      <c r="D348" s="4">
        <f t="shared" si="43"/>
        <v>0</v>
      </c>
      <c r="E348" s="5">
        <f t="shared" si="44"/>
        <v>0</v>
      </c>
      <c r="F348" s="4">
        <f t="shared" si="45"/>
        <v>0</v>
      </c>
      <c r="G348" s="5">
        <f t="shared" si="46"/>
        <v>0</v>
      </c>
      <c r="H348" s="4">
        <v>0</v>
      </c>
      <c r="I348" s="5">
        <f t="shared" si="48"/>
        <v>0</v>
      </c>
      <c r="J348" s="5">
        <f t="shared" si="47"/>
        <v>0</v>
      </c>
      <c r="K348" s="4">
        <f t="shared" si="49"/>
        <v>0</v>
      </c>
    </row>
    <row r="349" spans="1:11" x14ac:dyDescent="0.25">
      <c r="A349" s="13">
        <f>MAX($A$11:A348)+1</f>
        <v>267</v>
      </c>
      <c r="B349" s="2" t="s">
        <v>30</v>
      </c>
      <c r="C349" s="1"/>
      <c r="D349" s="4">
        <f t="shared" si="43"/>
        <v>0</v>
      </c>
      <c r="E349" s="5">
        <f t="shared" si="44"/>
        <v>0</v>
      </c>
      <c r="F349" s="4">
        <f t="shared" si="45"/>
        <v>0</v>
      </c>
      <c r="G349" s="5">
        <f t="shared" si="46"/>
        <v>0</v>
      </c>
      <c r="H349" s="4">
        <v>0</v>
      </c>
      <c r="I349" s="5">
        <f t="shared" si="48"/>
        <v>0</v>
      </c>
      <c r="J349" s="5">
        <f t="shared" si="47"/>
        <v>0</v>
      </c>
      <c r="K349" s="4">
        <f t="shared" si="49"/>
        <v>0</v>
      </c>
    </row>
    <row r="350" spans="1:11" x14ac:dyDescent="0.25">
      <c r="A350" s="13">
        <f>MAX($A$11:A349)+1</f>
        <v>268</v>
      </c>
      <c r="B350" s="2" t="s">
        <v>31</v>
      </c>
      <c r="C350" s="1"/>
      <c r="D350" s="4">
        <f t="shared" si="43"/>
        <v>4.2127881786041562E-5</v>
      </c>
      <c r="E350" s="5">
        <f t="shared" si="44"/>
        <v>2.0381458449694793E-3</v>
      </c>
      <c r="F350" s="4">
        <f t="shared" si="45"/>
        <v>1.5148589531664074E-2</v>
      </c>
      <c r="G350" s="5">
        <f t="shared" si="46"/>
        <v>0.34333336927152147</v>
      </c>
      <c r="H350" s="4">
        <v>1.5148589531664074E-2</v>
      </c>
      <c r="I350" s="5">
        <f t="shared" si="48"/>
        <v>0.48120173122417803</v>
      </c>
      <c r="J350" s="5">
        <f t="shared" si="47"/>
        <v>0.82657324634066898</v>
      </c>
      <c r="K350" s="4">
        <f t="shared" si="49"/>
        <v>8.0398292604483192E-3</v>
      </c>
    </row>
    <row r="351" spans="1:11" x14ac:dyDescent="0.25">
      <c r="A351" s="13">
        <f>MAX($A$11:A350)+1</f>
        <v>269</v>
      </c>
      <c r="B351" s="2" t="s">
        <v>32</v>
      </c>
      <c r="C351" s="1"/>
      <c r="D351" s="4">
        <f t="shared" si="43"/>
        <v>2.3035993848182928E-2</v>
      </c>
      <c r="E351" s="5">
        <f t="shared" si="44"/>
        <v>1.1144807940942554</v>
      </c>
      <c r="F351" s="4">
        <f t="shared" si="45"/>
        <v>1.3290325821331765E-2</v>
      </c>
      <c r="G351" s="5">
        <f t="shared" si="46"/>
        <v>0.30121697689520066</v>
      </c>
      <c r="H351" s="4">
        <v>1.3290325821331765E-2</v>
      </c>
      <c r="I351" s="5">
        <f t="shared" si="48"/>
        <v>0.42217315218624935</v>
      </c>
      <c r="J351" s="5">
        <f t="shared" si="47"/>
        <v>1.8378709231757053</v>
      </c>
      <c r="K351" s="4">
        <f t="shared" si="49"/>
        <v>1.787641747478633E-2</v>
      </c>
    </row>
    <row r="352" spans="1:11" x14ac:dyDescent="0.25">
      <c r="A352" s="13">
        <f>MAX($A$11:A351)+1</f>
        <v>270</v>
      </c>
      <c r="B352" s="2" t="s">
        <v>33</v>
      </c>
      <c r="C352" s="1"/>
      <c r="D352" s="4">
        <f t="shared" si="43"/>
        <v>0</v>
      </c>
      <c r="E352" s="5">
        <f t="shared" si="44"/>
        <v>0</v>
      </c>
      <c r="F352" s="4">
        <f t="shared" si="45"/>
        <v>0</v>
      </c>
      <c r="G352" s="5">
        <f t="shared" si="46"/>
        <v>0</v>
      </c>
      <c r="H352" s="4">
        <v>0</v>
      </c>
      <c r="I352" s="5">
        <f t="shared" si="48"/>
        <v>0</v>
      </c>
      <c r="J352" s="5">
        <f t="shared" si="47"/>
        <v>0</v>
      </c>
      <c r="K352" s="4">
        <f t="shared" si="49"/>
        <v>0</v>
      </c>
    </row>
    <row r="353" spans="1:11" x14ac:dyDescent="0.25">
      <c r="A353" s="13">
        <f>MAX($A$11:A352)+1</f>
        <v>271</v>
      </c>
      <c r="B353" s="2" t="s">
        <v>34</v>
      </c>
      <c r="C353" s="1"/>
      <c r="D353" s="4">
        <f t="shared" si="43"/>
        <v>1.4042627262013854E-5</v>
      </c>
      <c r="E353" s="5">
        <f t="shared" si="44"/>
        <v>6.7938194832315975E-4</v>
      </c>
      <c r="F353" s="4">
        <f t="shared" si="45"/>
        <v>4.2128925855521006E-2</v>
      </c>
      <c r="G353" s="5">
        <f t="shared" si="46"/>
        <v>0.95482592802006183</v>
      </c>
      <c r="H353" s="4">
        <v>4.2128925855521006E-2</v>
      </c>
      <c r="I353" s="5">
        <f t="shared" si="48"/>
        <v>1.3382441985055757</v>
      </c>
      <c r="J353" s="5">
        <f t="shared" si="47"/>
        <v>2.2937495084739608</v>
      </c>
      <c r="K353" s="4">
        <f t="shared" si="49"/>
        <v>2.2310611305180531E-2</v>
      </c>
    </row>
    <row r="354" spans="1:11" x14ac:dyDescent="0.25">
      <c r="A354" s="13">
        <f>MAX($A$11:A353)+1</f>
        <v>272</v>
      </c>
      <c r="B354" s="2" t="s">
        <v>35</v>
      </c>
      <c r="D354" s="6">
        <f>SUM(D327:D353)</f>
        <v>0.99999999999999989</v>
      </c>
      <c r="E354" s="5">
        <v>48.379974462537255</v>
      </c>
      <c r="F354" s="6">
        <f>SUM(F327:F353)</f>
        <v>0.99999999999999989</v>
      </c>
      <c r="G354" s="5">
        <v>22.664378657423843</v>
      </c>
      <c r="H354" s="6">
        <f>SUM(H327:H353)</f>
        <v>0.99999999999999989</v>
      </c>
      <c r="I354" s="5">
        <v>31.765447880038899</v>
      </c>
      <c r="J354" s="5">
        <f>SUM(J327:J353)</f>
        <v>102.80980100000001</v>
      </c>
      <c r="K354" s="6">
        <f>SUM(K327:K353)</f>
        <v>0.99999999999999989</v>
      </c>
    </row>
    <row r="356" spans="1:11" x14ac:dyDescent="0.25">
      <c r="C356" s="14" t="s">
        <v>63</v>
      </c>
      <c r="D356" s="15"/>
      <c r="E356" s="47" t="s">
        <v>36</v>
      </c>
      <c r="F356" s="47"/>
      <c r="G356" s="16" t="s">
        <v>37</v>
      </c>
      <c r="H356" s="47" t="s">
        <v>35</v>
      </c>
      <c r="I356" s="47"/>
    </row>
    <row r="357" spans="1:11" ht="17.25" x14ac:dyDescent="0.25">
      <c r="C357" s="15"/>
      <c r="D357" s="17" t="s">
        <v>54</v>
      </c>
      <c r="E357" s="17" t="s">
        <v>42</v>
      </c>
      <c r="F357" s="17" t="s">
        <v>43</v>
      </c>
      <c r="G357" s="17" t="s">
        <v>43</v>
      </c>
      <c r="H357" s="17" t="s">
        <v>42</v>
      </c>
      <c r="I357" s="17" t="s">
        <v>43</v>
      </c>
    </row>
    <row r="358" spans="1:11" x14ac:dyDescent="0.25">
      <c r="A358" s="13">
        <f>MAX($A$11:A357)+1</f>
        <v>273</v>
      </c>
      <c r="C358" s="15" t="s">
        <v>44</v>
      </c>
      <c r="D358" s="18">
        <f>+I318</f>
        <v>2136352.367704852</v>
      </c>
      <c r="E358" s="19"/>
      <c r="F358" s="19"/>
      <c r="G358" s="19"/>
      <c r="H358" s="19"/>
      <c r="I358" s="19"/>
    </row>
    <row r="359" spans="1:11" x14ac:dyDescent="0.25">
      <c r="A359" s="13">
        <f>MAX($A$11:A358)+1</f>
        <v>274</v>
      </c>
      <c r="C359" s="20" t="s">
        <v>45</v>
      </c>
      <c r="D359" s="18">
        <f>+D318*30</f>
        <v>260610</v>
      </c>
      <c r="E359" s="21">
        <f>E362/(E362+F362)</f>
        <v>8.3071922340089283E-2</v>
      </c>
      <c r="F359" s="19"/>
      <c r="G359" s="19"/>
      <c r="H359" s="21">
        <f>H362/(H362+I362)</f>
        <v>5.7404945128561119E-2</v>
      </c>
      <c r="I359" s="19"/>
    </row>
    <row r="360" spans="1:11" x14ac:dyDescent="0.25">
      <c r="A360" s="13">
        <f>MAX($A$11:A359)+1</f>
        <v>275</v>
      </c>
      <c r="C360" s="15" t="s">
        <v>46</v>
      </c>
      <c r="D360" s="18">
        <f>D358-D359</f>
        <v>1875742.367704852</v>
      </c>
      <c r="E360" s="19"/>
      <c r="F360" s="21">
        <f>100%-E359-F361</f>
        <v>0.56900840863465496</v>
      </c>
      <c r="G360" s="19"/>
      <c r="H360" s="21"/>
      <c r="I360" s="21">
        <f>F362/(H362+I362)</f>
        <v>0.63362210121268314</v>
      </c>
    </row>
    <row r="361" spans="1:11" x14ac:dyDescent="0.25">
      <c r="A361" s="13">
        <f>MAX($A$11:A360)+1</f>
        <v>276</v>
      </c>
      <c r="C361" s="15" t="s">
        <v>41</v>
      </c>
      <c r="D361" s="18">
        <f>+'Ajustement - 500 min'!D361</f>
        <v>3702919</v>
      </c>
      <c r="E361" s="19"/>
      <c r="F361" s="22">
        <f>G354/F362</f>
        <v>0.34791966902525573</v>
      </c>
      <c r="G361" s="22">
        <v>1</v>
      </c>
      <c r="H361" s="19"/>
      <c r="I361" s="21">
        <f>G362/(H362+I362)</f>
        <v>0.30897295365875577</v>
      </c>
    </row>
    <row r="362" spans="1:11" x14ac:dyDescent="0.25">
      <c r="A362" s="13">
        <f>MAX($A$11:A361)+1</f>
        <v>277</v>
      </c>
      <c r="C362" s="15" t="s">
        <v>58</v>
      </c>
      <c r="D362" s="19"/>
      <c r="E362" s="23">
        <f>D359/D358*E354</f>
        <v>5.9017909850832879</v>
      </c>
      <c r="F362" s="23">
        <f>E354+G354-E362</f>
        <v>65.142562134877807</v>
      </c>
      <c r="G362" s="23">
        <f>I354</f>
        <v>31.765447880038899</v>
      </c>
      <c r="H362" s="23">
        <f>+E362</f>
        <v>5.9017909850832879</v>
      </c>
      <c r="I362" s="23">
        <f>+F362+G362</f>
        <v>96.908010014916698</v>
      </c>
    </row>
    <row r="365" spans="1:11" ht="18.75" x14ac:dyDescent="0.3">
      <c r="A365" s="26" t="s">
        <v>70</v>
      </c>
      <c r="B365" s="27"/>
      <c r="C365" s="28"/>
      <c r="D365" s="27"/>
      <c r="E365" s="27"/>
      <c r="F365" s="27"/>
      <c r="G365" s="27"/>
      <c r="H365" s="27"/>
      <c r="I365" s="27"/>
      <c r="J365" s="27"/>
      <c r="K365" s="43"/>
    </row>
    <row r="366" spans="1:11" s="39" customFormat="1" ht="18.75" x14ac:dyDescent="0.3">
      <c r="A366" s="36"/>
      <c r="B366" s="37"/>
      <c r="C366" s="38"/>
      <c r="D366" s="37"/>
      <c r="E366" s="37"/>
      <c r="F366" s="37"/>
      <c r="G366" s="37"/>
      <c r="H366" s="37"/>
      <c r="I366" s="37"/>
      <c r="J366" s="37"/>
    </row>
    <row r="367" spans="1:11" x14ac:dyDescent="0.25">
      <c r="A367" s="13" t="s">
        <v>66</v>
      </c>
      <c r="B367" s="12" t="s">
        <v>51</v>
      </c>
    </row>
    <row r="368" spans="1:11" ht="45" x14ac:dyDescent="0.25">
      <c r="A368" s="40" t="s">
        <v>67</v>
      </c>
      <c r="B368" s="29" t="s">
        <v>3</v>
      </c>
      <c r="C368" s="29" t="s">
        <v>4</v>
      </c>
      <c r="D368" s="48" t="s">
        <v>0</v>
      </c>
      <c r="E368" s="49"/>
      <c r="F368" s="41" t="s">
        <v>1</v>
      </c>
      <c r="G368" s="50" t="s">
        <v>77</v>
      </c>
      <c r="H368" s="51"/>
      <c r="I368" s="50" t="s">
        <v>81</v>
      </c>
      <c r="J368" s="51"/>
    </row>
    <row r="369" spans="1:11" s="42" customFormat="1" ht="11.25" x14ac:dyDescent="0.2">
      <c r="B369" s="33"/>
      <c r="C369" s="33"/>
      <c r="D369" s="33" t="s">
        <v>5</v>
      </c>
      <c r="E369" s="33" t="s">
        <v>6</v>
      </c>
      <c r="F369" s="46" t="s">
        <v>80</v>
      </c>
      <c r="G369" s="33" t="s">
        <v>72</v>
      </c>
      <c r="H369" s="33" t="s">
        <v>6</v>
      </c>
      <c r="I369" s="33" t="s">
        <v>72</v>
      </c>
      <c r="J369" s="33" t="s">
        <v>6</v>
      </c>
    </row>
    <row r="370" spans="1:11" ht="18" x14ac:dyDescent="0.35">
      <c r="A370" s="13">
        <f>MAX($A$11:A364)+1</f>
        <v>278</v>
      </c>
      <c r="B370" s="2" t="s">
        <v>7</v>
      </c>
      <c r="C370" s="1" t="s">
        <v>8</v>
      </c>
      <c r="D370" s="3">
        <v>806</v>
      </c>
      <c r="E370" s="4">
        <f>D370/$D$397</f>
        <v>8.5191840186026851E-2</v>
      </c>
      <c r="F370" s="3">
        <v>1.1426799007444168</v>
      </c>
      <c r="G370" s="3">
        <v>921</v>
      </c>
      <c r="H370" s="4">
        <v>2.4872269687778751E-4</v>
      </c>
      <c r="I370" s="3">
        <f t="shared" ref="I370:I396" si="50">MAX(D370*30,G370)</f>
        <v>24180</v>
      </c>
      <c r="J370" s="4">
        <f t="shared" ref="J370:J396" si="51">I370/$I$397</f>
        <v>9.306815412994638E-3</v>
      </c>
      <c r="K370" s="5"/>
    </row>
    <row r="371" spans="1:11" ht="18" x14ac:dyDescent="0.35">
      <c r="A371" s="13">
        <f>MAX($A$11:A370)+1</f>
        <v>279</v>
      </c>
      <c r="B371" s="2" t="s">
        <v>7</v>
      </c>
      <c r="C371" s="1" t="s">
        <v>9</v>
      </c>
      <c r="D371" s="3">
        <v>1274</v>
      </c>
      <c r="E371" s="4">
        <f t="shared" ref="E371:E396" si="52">D371/$D$397</f>
        <v>0.13465806997146179</v>
      </c>
      <c r="F371" s="3">
        <v>6.9544740973312402</v>
      </c>
      <c r="G371" s="3">
        <v>8860</v>
      </c>
      <c r="H371" s="4">
        <v>2.3927069428199754E-3</v>
      </c>
      <c r="I371" s="3">
        <f t="shared" si="50"/>
        <v>38220</v>
      </c>
      <c r="J371" s="4">
        <f t="shared" si="51"/>
        <v>1.4710772749572169E-2</v>
      </c>
      <c r="K371" s="5"/>
    </row>
    <row r="372" spans="1:11" ht="18" x14ac:dyDescent="0.35">
      <c r="A372" s="13">
        <f>MAX($A$11:A371)+1</f>
        <v>280</v>
      </c>
      <c r="B372" s="2" t="s">
        <v>7</v>
      </c>
      <c r="C372" s="1" t="s">
        <v>10</v>
      </c>
      <c r="D372" s="3">
        <v>2175</v>
      </c>
      <c r="E372" s="4">
        <f t="shared" si="52"/>
        <v>0.22989113201564318</v>
      </c>
      <c r="F372" s="3">
        <v>21.196781609195401</v>
      </c>
      <c r="G372" s="3">
        <v>46103</v>
      </c>
      <c r="H372" s="4">
        <v>1.245044787639157E-2</v>
      </c>
      <c r="I372" s="3">
        <f t="shared" si="50"/>
        <v>65250</v>
      </c>
      <c r="J372" s="4">
        <f t="shared" si="51"/>
        <v>2.5114545314222501E-2</v>
      </c>
      <c r="K372" s="5"/>
    </row>
    <row r="373" spans="1:11" ht="18" x14ac:dyDescent="0.35">
      <c r="A373" s="13">
        <f>MAX($A$11:A372)+1</f>
        <v>281</v>
      </c>
      <c r="B373" s="2" t="s">
        <v>7</v>
      </c>
      <c r="C373" s="1" t="s">
        <v>11</v>
      </c>
      <c r="D373" s="3">
        <v>2081</v>
      </c>
      <c r="E373" s="4">
        <f t="shared" si="52"/>
        <v>0.21995560722967974</v>
      </c>
      <c r="F373" s="3">
        <v>67.053820278712152</v>
      </c>
      <c r="G373" s="3">
        <v>139539</v>
      </c>
      <c r="H373" s="4">
        <v>3.7683514006112473E-2</v>
      </c>
      <c r="I373" s="3">
        <f t="shared" si="50"/>
        <v>139539</v>
      </c>
      <c r="J373" s="4">
        <f t="shared" si="51"/>
        <v>5.3708176836801437E-2</v>
      </c>
      <c r="K373" s="5"/>
    </row>
    <row r="374" spans="1:11" ht="18" x14ac:dyDescent="0.35">
      <c r="A374" s="13">
        <f>MAX($A$11:A373)+1</f>
        <v>282</v>
      </c>
      <c r="B374" s="2" t="s">
        <v>7</v>
      </c>
      <c r="C374" s="1" t="s">
        <v>12</v>
      </c>
      <c r="D374" s="3">
        <v>1906</v>
      </c>
      <c r="E374" s="4">
        <f t="shared" si="52"/>
        <v>0.20145861959623718</v>
      </c>
      <c r="F374" s="3">
        <v>179.89926547743966</v>
      </c>
      <c r="G374" s="3">
        <v>342888</v>
      </c>
      <c r="H374" s="4">
        <v>9.2599379030435178E-2</v>
      </c>
      <c r="I374" s="3">
        <f t="shared" si="50"/>
        <v>342888</v>
      </c>
      <c r="J374" s="4">
        <f t="shared" si="51"/>
        <v>0.1319766469533046</v>
      </c>
      <c r="K374" s="5"/>
    </row>
    <row r="375" spans="1:11" ht="18" x14ac:dyDescent="0.35">
      <c r="A375" s="13">
        <f>MAX($A$11:A374)+1</f>
        <v>283</v>
      </c>
      <c r="B375" s="2" t="s">
        <v>7</v>
      </c>
      <c r="C375" s="1" t="s">
        <v>13</v>
      </c>
      <c r="D375" s="3">
        <v>788</v>
      </c>
      <c r="E375" s="4">
        <f t="shared" si="52"/>
        <v>8.3289292886587041E-2</v>
      </c>
      <c r="F375" s="3">
        <v>516.17258883248724</v>
      </c>
      <c r="G375" s="3">
        <v>401582.2741116751</v>
      </c>
      <c r="H375" s="4">
        <v>0.10845019135219407</v>
      </c>
      <c r="I375" s="3">
        <f t="shared" si="50"/>
        <v>401582.2741116751</v>
      </c>
      <c r="J375" s="4">
        <f t="shared" si="51"/>
        <v>0.15456791142630169</v>
      </c>
      <c r="K375" s="5"/>
    </row>
    <row r="376" spans="1:11" ht="18" x14ac:dyDescent="0.35">
      <c r="A376" s="13">
        <f>MAX($A$11:A375)+1</f>
        <v>284</v>
      </c>
      <c r="B376" s="2" t="s">
        <v>7</v>
      </c>
      <c r="C376" s="1" t="s">
        <v>14</v>
      </c>
      <c r="D376" s="3">
        <v>146</v>
      </c>
      <c r="E376" s="4">
        <f t="shared" si="52"/>
        <v>1.5431772539900645E-2</v>
      </c>
      <c r="F376" s="3">
        <v>1919.4794520547948</v>
      </c>
      <c r="G376" s="3">
        <v>272566.08219178085</v>
      </c>
      <c r="H376" s="4">
        <v>7.3608437611457564E-2</v>
      </c>
      <c r="I376" s="3">
        <f t="shared" si="50"/>
        <v>272566.08219178085</v>
      </c>
      <c r="J376" s="4">
        <f t="shared" si="51"/>
        <v>0.10490993444177127</v>
      </c>
      <c r="K376" s="5"/>
    </row>
    <row r="377" spans="1:11" ht="18" x14ac:dyDescent="0.35">
      <c r="A377" s="13">
        <f>MAX($A$11:A376)+1</f>
        <v>285</v>
      </c>
      <c r="B377" s="2" t="s">
        <v>7</v>
      </c>
      <c r="C377" s="1" t="s">
        <v>15</v>
      </c>
      <c r="D377" s="3">
        <v>21</v>
      </c>
      <c r="E377" s="4">
        <f t="shared" si="52"/>
        <v>2.2196385160131063E-3</v>
      </c>
      <c r="F377" s="3">
        <v>4453.2380952380954</v>
      </c>
      <c r="G377" s="3">
        <v>80158.28571428571</v>
      </c>
      <c r="H377" s="4">
        <v>2.1647323561300075E-2</v>
      </c>
      <c r="I377" s="3">
        <f t="shared" si="50"/>
        <v>80158.28571428571</v>
      </c>
      <c r="J377" s="4">
        <f t="shared" si="51"/>
        <v>3.0852703431139043E-2</v>
      </c>
      <c r="K377" s="5"/>
    </row>
    <row r="378" spans="1:11" ht="18" x14ac:dyDescent="0.35">
      <c r="A378" s="13">
        <f>MAX($A$11:A377)+1</f>
        <v>286</v>
      </c>
      <c r="B378" s="2" t="s">
        <v>7</v>
      </c>
      <c r="C378" s="1" t="s">
        <v>16</v>
      </c>
      <c r="D378" s="3">
        <v>4</v>
      </c>
      <c r="E378" s="4">
        <f t="shared" si="52"/>
        <v>4.2278828876440123E-4</v>
      </c>
      <c r="F378" s="3">
        <v>3970.5</v>
      </c>
      <c r="G378" s="3">
        <v>7941</v>
      </c>
      <c r="H378" s="4">
        <v>2.1445243603762328E-3</v>
      </c>
      <c r="I378" s="3">
        <f t="shared" si="50"/>
        <v>7941</v>
      </c>
      <c r="J378" s="4">
        <f t="shared" si="51"/>
        <v>3.0564690320343431E-3</v>
      </c>
      <c r="K378" s="5"/>
    </row>
    <row r="379" spans="1:11" ht="18" x14ac:dyDescent="0.35">
      <c r="A379" s="13">
        <f>MAX($A$11:A378)+1</f>
        <v>287</v>
      </c>
      <c r="B379" s="2" t="s">
        <v>17</v>
      </c>
      <c r="C379" s="1"/>
      <c r="D379" s="3">
        <v>201</v>
      </c>
      <c r="E379" s="4">
        <f t="shared" si="52"/>
        <v>2.1245111510411162E-2</v>
      </c>
      <c r="F379" s="3">
        <v>1924.7711442786069</v>
      </c>
      <c r="G379" s="3">
        <v>383029.45771144278</v>
      </c>
      <c r="H379" s="4">
        <v>0.10343986938721662</v>
      </c>
      <c r="I379" s="3">
        <f t="shared" si="50"/>
        <v>383029.45771144278</v>
      </c>
      <c r="J379" s="4">
        <f t="shared" si="51"/>
        <v>0.14742698348469122</v>
      </c>
      <c r="K379" s="5"/>
    </row>
    <row r="380" spans="1:11" x14ac:dyDescent="0.25">
      <c r="A380" s="13">
        <f>MAX($A$11:A379)+1</f>
        <v>288</v>
      </c>
      <c r="B380" s="2" t="s">
        <v>18</v>
      </c>
      <c r="C380" s="1"/>
      <c r="D380" s="3">
        <v>13</v>
      </c>
      <c r="E380" s="4">
        <f t="shared" si="52"/>
        <v>1.3740619384843039E-3</v>
      </c>
      <c r="F380" s="3">
        <v>464.07692307692309</v>
      </c>
      <c r="G380" s="3">
        <v>5568.9230769230771</v>
      </c>
      <c r="H380" s="4">
        <v>1.5039278679666169E-3</v>
      </c>
      <c r="I380" s="3">
        <f t="shared" si="50"/>
        <v>5568.9230769230771</v>
      </c>
      <c r="J380" s="4">
        <f t="shared" si="51"/>
        <v>2.1434631565793718E-3</v>
      </c>
      <c r="K380" s="5"/>
    </row>
    <row r="381" spans="1:11" x14ac:dyDescent="0.25">
      <c r="A381" s="13">
        <f>MAX($A$11:A380)+1</f>
        <v>289</v>
      </c>
      <c r="B381" s="2" t="s">
        <v>19</v>
      </c>
      <c r="C381" s="1"/>
      <c r="D381" s="3">
        <v>17</v>
      </c>
      <c r="E381" s="4">
        <f t="shared" si="52"/>
        <v>1.7968502272487051E-3</v>
      </c>
      <c r="F381" s="3">
        <v>1788.7058823529412</v>
      </c>
      <c r="G381" s="3">
        <v>26830.588235294119</v>
      </c>
      <c r="H381" s="4">
        <v>7.2457939899020531E-3</v>
      </c>
      <c r="I381" s="3">
        <f t="shared" si="50"/>
        <v>26830.588235294119</v>
      </c>
      <c r="J381" s="4">
        <f t="shared" si="51"/>
        <v>1.0327019525556157E-2</v>
      </c>
      <c r="K381" s="5"/>
    </row>
    <row r="382" spans="1:11" x14ac:dyDescent="0.25">
      <c r="A382" s="13">
        <f>MAX($A$11:A381)+1</f>
        <v>290</v>
      </c>
      <c r="B382" s="2" t="s">
        <v>20</v>
      </c>
      <c r="C382" s="1"/>
      <c r="D382" s="3">
        <v>4</v>
      </c>
      <c r="E382" s="4">
        <f t="shared" si="52"/>
        <v>4.2278828876440123E-4</v>
      </c>
      <c r="F382" s="3">
        <v>4154.75</v>
      </c>
      <c r="G382" s="3">
        <v>16619</v>
      </c>
      <c r="H382" s="4">
        <v>4.4880808896981001E-3</v>
      </c>
      <c r="I382" s="3">
        <f t="shared" si="50"/>
        <v>16619</v>
      </c>
      <c r="J382" s="4">
        <f t="shared" si="51"/>
        <v>6.396607334514387E-3</v>
      </c>
      <c r="K382" s="5"/>
    </row>
    <row r="383" spans="1:11" x14ac:dyDescent="0.25">
      <c r="A383" s="13">
        <f>MAX($A$11:A382)+1</f>
        <v>291</v>
      </c>
      <c r="B383" s="2" t="s">
        <v>21</v>
      </c>
      <c r="C383" s="1"/>
      <c r="D383" s="3">
        <v>5</v>
      </c>
      <c r="E383" s="4">
        <f t="shared" si="52"/>
        <v>5.2848536095550158E-4</v>
      </c>
      <c r="F383" s="3">
        <v>142104</v>
      </c>
      <c r="G383" s="3">
        <v>426312</v>
      </c>
      <c r="H383" s="4">
        <v>0.11512863230332611</v>
      </c>
      <c r="I383" s="3">
        <f t="shared" si="50"/>
        <v>426312</v>
      </c>
      <c r="J383" s="4">
        <f t="shared" si="51"/>
        <v>0.16408631481987468</v>
      </c>
      <c r="K383" s="5"/>
    </row>
    <row r="384" spans="1:11" x14ac:dyDescent="0.25">
      <c r="A384" s="13">
        <f>MAX($A$11:A383)+1</f>
        <v>292</v>
      </c>
      <c r="B384" s="2" t="s">
        <v>22</v>
      </c>
      <c r="C384" s="1"/>
      <c r="D384" s="3">
        <v>2</v>
      </c>
      <c r="E384" s="4">
        <f t="shared" si="52"/>
        <v>2.1139414438220062E-4</v>
      </c>
      <c r="F384" s="3">
        <v>0</v>
      </c>
      <c r="G384" s="3">
        <v>0</v>
      </c>
      <c r="H384" s="4">
        <v>0</v>
      </c>
      <c r="I384" s="3">
        <f t="shared" si="50"/>
        <v>60</v>
      </c>
      <c r="J384" s="4">
        <f t="shared" si="51"/>
        <v>2.3093834771698852E-5</v>
      </c>
      <c r="K384" s="5"/>
    </row>
    <row r="385" spans="1:11" x14ac:dyDescent="0.25">
      <c r="A385" s="13">
        <f>MAX($A$11:A384)+1</f>
        <v>293</v>
      </c>
      <c r="B385" s="2" t="s">
        <v>23</v>
      </c>
      <c r="C385" s="1"/>
      <c r="D385" s="3">
        <v>0</v>
      </c>
      <c r="E385" s="4">
        <f t="shared" si="52"/>
        <v>0</v>
      </c>
      <c r="F385" s="3">
        <v>0</v>
      </c>
      <c r="G385" s="3">
        <v>0</v>
      </c>
      <c r="H385" s="4">
        <v>0</v>
      </c>
      <c r="I385" s="3">
        <f t="shared" si="50"/>
        <v>0</v>
      </c>
      <c r="J385" s="4">
        <f t="shared" si="51"/>
        <v>0</v>
      </c>
      <c r="K385" s="5"/>
    </row>
    <row r="386" spans="1:11" x14ac:dyDescent="0.25">
      <c r="A386" s="13">
        <f>MAX($A$11:A385)+1</f>
        <v>294</v>
      </c>
      <c r="B386" s="2" t="s">
        <v>24</v>
      </c>
      <c r="C386" s="1"/>
      <c r="D386" s="3">
        <v>0</v>
      </c>
      <c r="E386" s="4">
        <f t="shared" si="52"/>
        <v>0</v>
      </c>
      <c r="F386" s="3">
        <v>0</v>
      </c>
      <c r="G386" s="3">
        <v>0</v>
      </c>
      <c r="H386" s="4">
        <v>0</v>
      </c>
      <c r="I386" s="3">
        <f t="shared" si="50"/>
        <v>0</v>
      </c>
      <c r="J386" s="4">
        <f t="shared" si="51"/>
        <v>0</v>
      </c>
      <c r="K386" s="5"/>
    </row>
    <row r="387" spans="1:11" x14ac:dyDescent="0.25">
      <c r="A387" s="13">
        <f>MAX($A$11:A386)+1</f>
        <v>295</v>
      </c>
      <c r="B387" s="2" t="s">
        <v>25</v>
      </c>
      <c r="C387" s="1"/>
      <c r="D387" s="3">
        <v>0</v>
      </c>
      <c r="E387" s="4">
        <f t="shared" si="52"/>
        <v>0</v>
      </c>
      <c r="F387" s="3">
        <v>0</v>
      </c>
      <c r="G387" s="3">
        <v>0</v>
      </c>
      <c r="H387" s="4">
        <v>0</v>
      </c>
      <c r="I387" s="3">
        <f t="shared" si="50"/>
        <v>0</v>
      </c>
      <c r="J387" s="4">
        <f t="shared" si="51"/>
        <v>0</v>
      </c>
      <c r="K387" s="5"/>
    </row>
    <row r="388" spans="1:11" x14ac:dyDescent="0.25">
      <c r="A388" s="13">
        <f>MAX($A$11:A387)+1</f>
        <v>296</v>
      </c>
      <c r="B388" s="2" t="s">
        <v>26</v>
      </c>
      <c r="C388" s="1"/>
      <c r="D388" s="3">
        <v>10</v>
      </c>
      <c r="E388" s="4">
        <f t="shared" si="52"/>
        <v>1.0569707219110032E-3</v>
      </c>
      <c r="F388" s="3">
        <v>27532.799999999999</v>
      </c>
      <c r="G388" s="3">
        <v>220262.39999999999</v>
      </c>
      <c r="H388" s="4">
        <v>5.9483450758712246E-2</v>
      </c>
      <c r="I388" s="3">
        <f t="shared" si="50"/>
        <v>220262.39999999999</v>
      </c>
      <c r="J388" s="4">
        <f t="shared" si="51"/>
        <v>8.4778391200297357E-2</v>
      </c>
      <c r="K388" s="5"/>
    </row>
    <row r="389" spans="1:11" x14ac:dyDescent="0.25">
      <c r="A389" s="13">
        <f>MAX($A$11:A388)+1</f>
        <v>297</v>
      </c>
      <c r="B389" s="2" t="s">
        <v>27</v>
      </c>
      <c r="C389" s="1"/>
      <c r="D389" s="3">
        <v>3</v>
      </c>
      <c r="E389" s="4">
        <f t="shared" si="52"/>
        <v>3.1709121657330094E-4</v>
      </c>
      <c r="F389" s="3">
        <v>39544</v>
      </c>
      <c r="G389" s="3">
        <v>79088</v>
      </c>
      <c r="H389" s="4">
        <v>2.1358285179881063E-2</v>
      </c>
      <c r="I389" s="3">
        <f t="shared" si="50"/>
        <v>79088</v>
      </c>
      <c r="J389" s="4">
        <f t="shared" si="51"/>
        <v>3.0440753407068647E-2</v>
      </c>
      <c r="K389" s="5"/>
    </row>
    <row r="390" spans="1:11" x14ac:dyDescent="0.25">
      <c r="A390" s="13">
        <f>MAX($A$11:A389)+1</f>
        <v>298</v>
      </c>
      <c r="B390" s="2" t="s">
        <v>28</v>
      </c>
      <c r="C390" s="1"/>
      <c r="D390" s="3">
        <v>0</v>
      </c>
      <c r="E390" s="4">
        <f t="shared" si="52"/>
        <v>0</v>
      </c>
      <c r="F390" s="3">
        <v>0</v>
      </c>
      <c r="G390" s="3">
        <v>0</v>
      </c>
      <c r="H390" s="4">
        <v>0</v>
      </c>
      <c r="I390" s="3">
        <f t="shared" si="50"/>
        <v>0</v>
      </c>
      <c r="J390" s="4">
        <f t="shared" si="51"/>
        <v>0</v>
      </c>
      <c r="K390" s="5"/>
    </row>
    <row r="391" spans="1:11" x14ac:dyDescent="0.25">
      <c r="A391" s="13">
        <f>MAX($A$11:A390)+1</f>
        <v>299</v>
      </c>
      <c r="B391" s="2" t="s">
        <v>29</v>
      </c>
      <c r="C391" s="1"/>
      <c r="D391" s="3">
        <v>1</v>
      </c>
      <c r="E391" s="4">
        <f t="shared" si="52"/>
        <v>1.0569707219110031E-4</v>
      </c>
      <c r="F391" s="3">
        <v>0</v>
      </c>
      <c r="G391" s="3">
        <v>0</v>
      </c>
      <c r="H391" s="4">
        <v>0</v>
      </c>
      <c r="I391" s="3">
        <f t="shared" si="50"/>
        <v>30</v>
      </c>
      <c r="J391" s="4">
        <f t="shared" si="51"/>
        <v>1.1546917385849426E-5</v>
      </c>
      <c r="K391" s="5"/>
    </row>
    <row r="392" spans="1:11" x14ac:dyDescent="0.25">
      <c r="A392" s="13">
        <f>MAX($A$11:A391)+1</f>
        <v>300</v>
      </c>
      <c r="B392" s="2" t="s">
        <v>30</v>
      </c>
      <c r="C392" s="1"/>
      <c r="D392" s="3">
        <v>1</v>
      </c>
      <c r="E392" s="4">
        <f t="shared" si="52"/>
        <v>1.0569707219110031E-4</v>
      </c>
      <c r="F392" s="3">
        <v>0</v>
      </c>
      <c r="G392" s="3">
        <v>0</v>
      </c>
      <c r="H392" s="4">
        <v>0</v>
      </c>
      <c r="I392" s="3">
        <f t="shared" si="50"/>
        <v>30</v>
      </c>
      <c r="J392" s="4">
        <f t="shared" si="51"/>
        <v>1.1546917385849426E-5</v>
      </c>
      <c r="K392" s="5"/>
    </row>
    <row r="393" spans="1:11" x14ac:dyDescent="0.25">
      <c r="A393" s="13">
        <f>MAX($A$11:A392)+1</f>
        <v>301</v>
      </c>
      <c r="B393" s="2" t="s">
        <v>31</v>
      </c>
      <c r="C393" s="1"/>
      <c r="D393" s="3">
        <v>1</v>
      </c>
      <c r="E393" s="4">
        <f t="shared" si="52"/>
        <v>1.0569707219110031E-4</v>
      </c>
      <c r="F393" s="3">
        <v>18698</v>
      </c>
      <c r="G393" s="3">
        <v>18698</v>
      </c>
      <c r="H393" s="4">
        <v>5.0495298438880242E-3</v>
      </c>
      <c r="I393" s="3">
        <f t="shared" si="50"/>
        <v>18698</v>
      </c>
      <c r="J393" s="4">
        <f t="shared" si="51"/>
        <v>7.1968087093537518E-3</v>
      </c>
      <c r="K393" s="5"/>
    </row>
    <row r="394" spans="1:11" x14ac:dyDescent="0.25">
      <c r="A394" s="13">
        <f>MAX($A$11:A393)+1</f>
        <v>302</v>
      </c>
      <c r="B394" s="2" t="s">
        <v>32</v>
      </c>
      <c r="C394" s="1"/>
      <c r="D394" s="3">
        <v>1</v>
      </c>
      <c r="E394" s="4">
        <f t="shared" si="52"/>
        <v>1.0569707219110031E-4</v>
      </c>
      <c r="F394" s="3">
        <v>49213</v>
      </c>
      <c r="G394" s="3">
        <v>49213</v>
      </c>
      <c r="H394" s="4">
        <v>1.3290325821331765E-2</v>
      </c>
      <c r="I394" s="3">
        <f t="shared" si="50"/>
        <v>49213</v>
      </c>
      <c r="J394" s="4">
        <f t="shared" si="51"/>
        <v>1.8941948176993594E-2</v>
      </c>
      <c r="K394" s="5"/>
    </row>
    <row r="395" spans="1:11" x14ac:dyDescent="0.25">
      <c r="A395" s="13">
        <f>MAX($A$11:A394)+1</f>
        <v>303</v>
      </c>
      <c r="B395" s="2" t="s">
        <v>33</v>
      </c>
      <c r="C395" s="1"/>
      <c r="D395" s="3">
        <v>1</v>
      </c>
      <c r="E395" s="4">
        <f t="shared" si="52"/>
        <v>1.0569707219110031E-4</v>
      </c>
      <c r="F395" s="3">
        <v>0</v>
      </c>
      <c r="G395" s="3">
        <v>0</v>
      </c>
      <c r="H395" s="4">
        <v>0</v>
      </c>
      <c r="I395" s="3">
        <f t="shared" si="50"/>
        <v>30</v>
      </c>
      <c r="J395" s="4">
        <f t="shared" si="51"/>
        <v>1.1546917385849426E-5</v>
      </c>
      <c r="K395" s="5"/>
    </row>
    <row r="396" spans="1:11" x14ac:dyDescent="0.25">
      <c r="A396" s="13">
        <f>MAX($A$11:A395)+1</f>
        <v>304</v>
      </c>
      <c r="B396" s="2" t="s">
        <v>34</v>
      </c>
      <c r="C396" s="1"/>
      <c r="D396" s="3">
        <v>0</v>
      </c>
      <c r="E396" s="4">
        <f t="shared" si="52"/>
        <v>0</v>
      </c>
      <c r="F396" s="3">
        <v>0</v>
      </c>
      <c r="G396" s="3">
        <v>0</v>
      </c>
      <c r="H396" s="4">
        <v>0</v>
      </c>
      <c r="I396" s="3">
        <f t="shared" si="50"/>
        <v>0</v>
      </c>
      <c r="J396" s="4">
        <f t="shared" si="51"/>
        <v>0</v>
      </c>
      <c r="K396" s="5"/>
    </row>
    <row r="397" spans="1:11" x14ac:dyDescent="0.25">
      <c r="A397" s="13">
        <f>MAX($A$11:A396)+1</f>
        <v>305</v>
      </c>
      <c r="B397" s="2" t="s">
        <v>35</v>
      </c>
      <c r="D397" s="3">
        <f t="shared" ref="D397:J397" si="53">SUM(D370:D396)</f>
        <v>9461</v>
      </c>
      <c r="E397" s="6">
        <f t="shared" si="53"/>
        <v>1.0000000000000002</v>
      </c>
      <c r="F397" s="3">
        <f t="shared" si="53"/>
        <v>296559.74110719725</v>
      </c>
      <c r="G397" s="3">
        <f t="shared" si="53"/>
        <v>2526180.0110414014</v>
      </c>
      <c r="H397" s="6">
        <f t="shared" si="53"/>
        <v>0.68221314347988737</v>
      </c>
      <c r="I397" s="3">
        <f t="shared" si="53"/>
        <v>2598096.0110414014</v>
      </c>
      <c r="J397" s="6">
        <f t="shared" si="53"/>
        <v>1</v>
      </c>
      <c r="K397" s="5"/>
    </row>
    <row r="400" spans="1:11" ht="18.75" x14ac:dyDescent="0.3">
      <c r="A400" s="26" t="s">
        <v>70</v>
      </c>
      <c r="B400" s="27"/>
      <c r="C400" s="28"/>
      <c r="D400" s="27"/>
      <c r="E400" s="27"/>
      <c r="F400" s="27"/>
      <c r="G400" s="27"/>
      <c r="H400" s="27"/>
      <c r="I400" s="27"/>
      <c r="J400" s="27"/>
      <c r="K400" s="43"/>
    </row>
    <row r="402" spans="1:11" x14ac:dyDescent="0.25">
      <c r="A402" s="13" t="s">
        <v>66</v>
      </c>
      <c r="B402" s="12" t="s">
        <v>51</v>
      </c>
    </row>
    <row r="403" spans="1:11" x14ac:dyDescent="0.25">
      <c r="A403" s="13" t="s">
        <v>67</v>
      </c>
      <c r="D403" s="48" t="s">
        <v>38</v>
      </c>
      <c r="E403" s="49"/>
      <c r="F403" s="48" t="s">
        <v>39</v>
      </c>
      <c r="G403" s="49"/>
      <c r="H403" s="48" t="s">
        <v>37</v>
      </c>
      <c r="I403" s="49"/>
      <c r="J403" s="48" t="s">
        <v>35</v>
      </c>
      <c r="K403" s="49"/>
    </row>
    <row r="404" spans="1:11" s="9" customFormat="1" ht="45" x14ac:dyDescent="0.25">
      <c r="B404" s="29" t="s">
        <v>3</v>
      </c>
      <c r="C404" s="29" t="s">
        <v>4</v>
      </c>
      <c r="D404" s="30" t="s">
        <v>40</v>
      </c>
      <c r="E404" s="31" t="s">
        <v>68</v>
      </c>
      <c r="F404" s="30" t="s">
        <v>41</v>
      </c>
      <c r="G404" s="31" t="s">
        <v>68</v>
      </c>
      <c r="H404" s="30" t="s">
        <v>41</v>
      </c>
      <c r="I404" s="31" t="s">
        <v>68</v>
      </c>
      <c r="J404" s="31" t="s">
        <v>68</v>
      </c>
      <c r="K404" s="31"/>
    </row>
    <row r="405" spans="1:11" s="32" customFormat="1" ht="11.25" x14ac:dyDescent="0.2">
      <c r="B405" s="33"/>
      <c r="C405" s="33"/>
      <c r="D405" s="34"/>
      <c r="E405" s="35" t="s">
        <v>69</v>
      </c>
      <c r="F405" s="34"/>
      <c r="G405" s="35" t="s">
        <v>69</v>
      </c>
      <c r="H405" s="34"/>
      <c r="I405" s="35" t="s">
        <v>69</v>
      </c>
      <c r="J405" s="35" t="s">
        <v>69</v>
      </c>
      <c r="K405" s="35" t="s">
        <v>6</v>
      </c>
    </row>
    <row r="406" spans="1:11" ht="18" x14ac:dyDescent="0.35">
      <c r="A406" s="13">
        <f>MAX($A$11:A398)+1</f>
        <v>306</v>
      </c>
      <c r="B406" s="2" t="s">
        <v>7</v>
      </c>
      <c r="C406" s="1" t="s">
        <v>8</v>
      </c>
      <c r="D406" s="4">
        <f t="shared" ref="D406:D432" si="54">+J370</f>
        <v>9.306815412994638E-3</v>
      </c>
      <c r="E406" s="5">
        <f t="shared" ref="E406:E432" si="55">D406*$E$433</f>
        <v>0.87207645509106724</v>
      </c>
      <c r="F406" s="4">
        <f t="shared" ref="F406:F432" si="56">+H406</f>
        <v>2.2759949013760256E-4</v>
      </c>
      <c r="G406" s="5">
        <f t="shared" ref="G406:G432" si="57">F406*$G$433</f>
        <v>1.647668729879782E-3</v>
      </c>
      <c r="H406" s="4">
        <v>2.2759949013760256E-4</v>
      </c>
      <c r="I406" s="5">
        <f>H406*$I$433</f>
        <v>9.4854496569275817E-3</v>
      </c>
      <c r="J406" s="5">
        <f t="shared" ref="J406:J432" si="58">+E406+G406+I406</f>
        <v>0.88320957347787454</v>
      </c>
      <c r="K406" s="4">
        <f>J406/'Ajustement - 500 min'!$H$433</f>
        <v>6.1928171005293216E-3</v>
      </c>
    </row>
    <row r="407" spans="1:11" ht="18" x14ac:dyDescent="0.35">
      <c r="A407" s="13">
        <f>MAX($A$11:A406)+1</f>
        <v>307</v>
      </c>
      <c r="B407" s="2" t="s">
        <v>7</v>
      </c>
      <c r="C407" s="1" t="s">
        <v>9</v>
      </c>
      <c r="D407" s="4">
        <f t="shared" si="54"/>
        <v>1.4710772749572169E-2</v>
      </c>
      <c r="E407" s="5">
        <f t="shared" si="55"/>
        <v>1.3784434290149126</v>
      </c>
      <c r="F407" s="4">
        <f t="shared" si="56"/>
        <v>2.1895021526809541E-3</v>
      </c>
      <c r="G407" s="5">
        <f t="shared" si="57"/>
        <v>1.5850537401449368E-2</v>
      </c>
      <c r="H407" s="4">
        <v>2.1895021526809541E-3</v>
      </c>
      <c r="I407" s="5">
        <f t="shared" ref="I407:I432" si="59">H407*$I$433</f>
        <v>9.1249819718108999E-2</v>
      </c>
      <c r="J407" s="5">
        <f t="shared" si="58"/>
        <v>1.4855437861344709</v>
      </c>
      <c r="K407" s="4">
        <f>J407/'Ajustement - 500 min'!$H$433</f>
        <v>1.0416215175445092E-2</v>
      </c>
    </row>
    <row r="408" spans="1:11" ht="18" x14ac:dyDescent="0.35">
      <c r="A408" s="13">
        <f>MAX($A$11:A407)+1</f>
        <v>308</v>
      </c>
      <c r="B408" s="2" t="s">
        <v>7</v>
      </c>
      <c r="C408" s="1" t="s">
        <v>10</v>
      </c>
      <c r="D408" s="4">
        <f t="shared" si="54"/>
        <v>2.5114545314222501E-2</v>
      </c>
      <c r="E408" s="5">
        <f t="shared" si="55"/>
        <v>2.3533080518896661</v>
      </c>
      <c r="F408" s="4">
        <f t="shared" si="56"/>
        <v>1.1393071980253952E-2</v>
      </c>
      <c r="G408" s="5">
        <f t="shared" si="57"/>
        <v>8.2478253478444716E-2</v>
      </c>
      <c r="H408" s="4">
        <v>1.1393071980253952E-2</v>
      </c>
      <c r="I408" s="5">
        <f t="shared" si="59"/>
        <v>0.4748183339124129</v>
      </c>
      <c r="J408" s="5">
        <f t="shared" si="58"/>
        <v>2.9106046392805234</v>
      </c>
      <c r="K408" s="4">
        <f>J408/'Ajustement - 500 min'!$H$433</f>
        <v>2.040834103738114E-2</v>
      </c>
    </row>
    <row r="409" spans="1:11" ht="18" x14ac:dyDescent="0.35">
      <c r="A409" s="13">
        <f>MAX($A$11:A408)+1</f>
        <v>309</v>
      </c>
      <c r="B409" s="2" t="s">
        <v>7</v>
      </c>
      <c r="C409" s="1" t="s">
        <v>11</v>
      </c>
      <c r="D409" s="4">
        <f t="shared" si="54"/>
        <v>5.3708176836801437E-2</v>
      </c>
      <c r="E409" s="5">
        <f t="shared" si="55"/>
        <v>5.0326168927606458</v>
      </c>
      <c r="F409" s="4">
        <f t="shared" si="56"/>
        <v>3.4483176171890249E-2</v>
      </c>
      <c r="G409" s="5">
        <f t="shared" si="57"/>
        <v>0.24963523007458727</v>
      </c>
      <c r="H409" s="4">
        <v>3.4483176171890249E-2</v>
      </c>
      <c r="I409" s="5">
        <f t="shared" si="59"/>
        <v>1.4371228660999107</v>
      </c>
      <c r="J409" s="5">
        <f t="shared" si="58"/>
        <v>6.7193749889351437</v>
      </c>
      <c r="K409" s="4">
        <f>J409/'Ajustement - 500 min'!$H$433</f>
        <v>4.7114367400354046E-2</v>
      </c>
    </row>
    <row r="410" spans="1:11" ht="18" x14ac:dyDescent="0.35">
      <c r="A410" s="13">
        <f>MAX($A$11:A409)+1</f>
        <v>310</v>
      </c>
      <c r="B410" s="2" t="s">
        <v>7</v>
      </c>
      <c r="C410" s="1" t="s">
        <v>12</v>
      </c>
      <c r="D410" s="4">
        <f t="shared" si="54"/>
        <v>0.1319766469533046</v>
      </c>
      <c r="E410" s="5">
        <f t="shared" si="55"/>
        <v>12.366606763162359</v>
      </c>
      <c r="F410" s="4">
        <f t="shared" si="56"/>
        <v>8.4735216041587694E-2</v>
      </c>
      <c r="G410" s="5">
        <f t="shared" si="57"/>
        <v>0.61342653143433079</v>
      </c>
      <c r="H410" s="4">
        <v>8.4735216041587694E-2</v>
      </c>
      <c r="I410" s="5">
        <f t="shared" si="59"/>
        <v>3.5314298175511238</v>
      </c>
      <c r="J410" s="5">
        <f t="shared" si="58"/>
        <v>16.511463112147815</v>
      </c>
      <c r="K410" s="4">
        <f>J410/'Ajustement - 500 min'!$H$433</f>
        <v>0.11577373500722093</v>
      </c>
    </row>
    <row r="411" spans="1:11" ht="18" x14ac:dyDescent="0.35">
      <c r="A411" s="13">
        <f>MAX($A$11:A410)+1</f>
        <v>311</v>
      </c>
      <c r="B411" s="2" t="s">
        <v>7</v>
      </c>
      <c r="C411" s="1" t="s">
        <v>13</v>
      </c>
      <c r="D411" s="4">
        <f t="shared" si="54"/>
        <v>0.15456791142630169</v>
      </c>
      <c r="E411" s="5">
        <f t="shared" si="55"/>
        <v>14.483475849243954</v>
      </c>
      <c r="F411" s="4">
        <f t="shared" si="56"/>
        <v>0.1005154473577948</v>
      </c>
      <c r="G411" s="5">
        <f t="shared" si="57"/>
        <v>0.72766489670599566</v>
      </c>
      <c r="H411" s="4">
        <v>0.1005154473577948</v>
      </c>
      <c r="I411" s="5">
        <f t="shared" si="59"/>
        <v>4.1890876604314355</v>
      </c>
      <c r="J411" s="5">
        <f t="shared" si="58"/>
        <v>19.400228406381384</v>
      </c>
      <c r="K411" s="4">
        <f>J411/'Ajustement - 500 min'!$H$433</f>
        <v>0.13602894470009166</v>
      </c>
    </row>
    <row r="412" spans="1:11" ht="18" x14ac:dyDescent="0.35">
      <c r="A412" s="13">
        <f>MAX($A$11:A411)+1</f>
        <v>312</v>
      </c>
      <c r="B412" s="2" t="s">
        <v>7</v>
      </c>
      <c r="C412" s="1" t="s">
        <v>14</v>
      </c>
      <c r="D412" s="4">
        <f t="shared" si="54"/>
        <v>0.10490993444177127</v>
      </c>
      <c r="E412" s="5">
        <f t="shared" si="55"/>
        <v>9.8303748029722371</v>
      </c>
      <c r="F412" s="4">
        <f t="shared" si="56"/>
        <v>6.9254496758004658E-2</v>
      </c>
      <c r="G412" s="5">
        <f t="shared" si="57"/>
        <v>0.5013564338071983</v>
      </c>
      <c r="H412" s="4">
        <v>6.9254496758004658E-2</v>
      </c>
      <c r="I412" s="5">
        <f t="shared" si="59"/>
        <v>2.886254455652566</v>
      </c>
      <c r="J412" s="5">
        <f t="shared" si="58"/>
        <v>13.217985692432</v>
      </c>
      <c r="K412" s="4">
        <f>J412/'Ajustement - 500 min'!$H$433</f>
        <v>9.2680797727670239E-2</v>
      </c>
    </row>
    <row r="413" spans="1:11" ht="18" x14ac:dyDescent="0.35">
      <c r="A413" s="13">
        <f>MAX($A$11:A412)+1</f>
        <v>313</v>
      </c>
      <c r="B413" s="2" t="s">
        <v>7</v>
      </c>
      <c r="C413" s="1" t="s">
        <v>15</v>
      </c>
      <c r="D413" s="4">
        <f t="shared" si="54"/>
        <v>3.0852703431139043E-2</v>
      </c>
      <c r="E413" s="5">
        <f t="shared" si="55"/>
        <v>2.8909906390360303</v>
      </c>
      <c r="F413" s="4">
        <f t="shared" si="56"/>
        <v>2.311036820704486E-2</v>
      </c>
      <c r="G413" s="5">
        <f t="shared" si="57"/>
        <v>0.16730367457209278</v>
      </c>
      <c r="H413" s="4">
        <v>2.311036820704486E-2</v>
      </c>
      <c r="I413" s="5">
        <f t="shared" si="59"/>
        <v>0.9631490564783427</v>
      </c>
      <c r="J413" s="5">
        <f t="shared" si="58"/>
        <v>4.021443370086466</v>
      </c>
      <c r="K413" s="4">
        <f>J413/'Ajustement - 500 min'!$H$433</f>
        <v>2.8197229761692123E-2</v>
      </c>
    </row>
    <row r="414" spans="1:11" ht="18" x14ac:dyDescent="0.35">
      <c r="A414" s="13">
        <f>MAX($A$11:A413)+1</f>
        <v>314</v>
      </c>
      <c r="B414" s="2" t="s">
        <v>7</v>
      </c>
      <c r="C414" s="1" t="s">
        <v>16</v>
      </c>
      <c r="D414" s="4">
        <f t="shared" si="54"/>
        <v>3.0564690320343431E-3</v>
      </c>
      <c r="E414" s="5">
        <f t="shared" si="55"/>
        <v>0.28640029486675617</v>
      </c>
      <c r="F414" s="4">
        <f t="shared" si="56"/>
        <v>3.9247938136432181E-3</v>
      </c>
      <c r="G414" s="5">
        <f t="shared" si="57"/>
        <v>2.8412893341966013E-2</v>
      </c>
      <c r="H414" s="4">
        <v>3.9247938136432181E-3</v>
      </c>
      <c r="I414" s="5">
        <f t="shared" si="59"/>
        <v>0.16356993642923329</v>
      </c>
      <c r="J414" s="5">
        <f t="shared" si="58"/>
        <v>0.47838312463795546</v>
      </c>
      <c r="K414" s="4">
        <f>J414/'Ajustement - 500 min'!$H$433</f>
        <v>3.3542879106221502E-3</v>
      </c>
    </row>
    <row r="415" spans="1:11" ht="18" x14ac:dyDescent="0.35">
      <c r="A415" s="13">
        <f>MAX($A$11:A414)+1</f>
        <v>315</v>
      </c>
      <c r="B415" s="2" t="s">
        <v>17</v>
      </c>
      <c r="C415" s="1"/>
      <c r="D415" s="4">
        <f t="shared" si="54"/>
        <v>0.14742698348469122</v>
      </c>
      <c r="E415" s="5">
        <f t="shared" si="55"/>
        <v>13.814349531697637</v>
      </c>
      <c r="F415" s="4">
        <f t="shared" si="56"/>
        <v>9.5606366064001663E-2</v>
      </c>
      <c r="G415" s="5">
        <f t="shared" si="57"/>
        <v>0.69212641753220427</v>
      </c>
      <c r="H415" s="4">
        <v>9.5606366064001663E-2</v>
      </c>
      <c r="I415" s="5">
        <f t="shared" si="59"/>
        <v>3.9844965014359239</v>
      </c>
      <c r="J415" s="5">
        <f t="shared" si="58"/>
        <v>18.490972450665765</v>
      </c>
      <c r="K415" s="4">
        <f>J415/'Ajustement - 500 min'!$H$433</f>
        <v>0.12965349769362319</v>
      </c>
    </row>
    <row r="416" spans="1:11" x14ac:dyDescent="0.25">
      <c r="A416" s="13">
        <f>MAX($A$11:A415)+1</f>
        <v>316</v>
      </c>
      <c r="B416" s="2" t="s">
        <v>18</v>
      </c>
      <c r="C416" s="1"/>
      <c r="D416" s="4">
        <f t="shared" si="54"/>
        <v>2.1434631565793718E-3</v>
      </c>
      <c r="E416" s="5">
        <f t="shared" si="55"/>
        <v>0.20084891214218009</v>
      </c>
      <c r="F416" s="4">
        <f t="shared" si="56"/>
        <v>1.4908878653639047E-3</v>
      </c>
      <c r="G416" s="5">
        <f t="shared" si="57"/>
        <v>1.0793035230580591E-2</v>
      </c>
      <c r="H416" s="4">
        <v>1.4908878653639047E-3</v>
      </c>
      <c r="I416" s="5">
        <f t="shared" si="59"/>
        <v>6.213432983739859E-2</v>
      </c>
      <c r="J416" s="5">
        <f t="shared" si="58"/>
        <v>0.27377627721015929</v>
      </c>
      <c r="K416" s="4">
        <f>J416/'Ajustement - 500 min'!$H$433</f>
        <v>1.9196422481586736E-3</v>
      </c>
    </row>
    <row r="417" spans="1:11" x14ac:dyDescent="0.25">
      <c r="A417" s="13">
        <f>MAX($A$11:A416)+1</f>
        <v>317</v>
      </c>
      <c r="B417" s="2" t="s">
        <v>19</v>
      </c>
      <c r="C417" s="1"/>
      <c r="D417" s="4">
        <f t="shared" si="54"/>
        <v>1.0327019525556157E-2</v>
      </c>
      <c r="E417" s="5">
        <f t="shared" si="55"/>
        <v>0.96767263342611187</v>
      </c>
      <c r="F417" s="4">
        <f t="shared" si="56"/>
        <v>7.5144900066278159E-3</v>
      </c>
      <c r="G417" s="5">
        <f t="shared" si="57"/>
        <v>5.4399903081633449E-2</v>
      </c>
      <c r="H417" s="4">
        <v>7.5144900066278159E-3</v>
      </c>
      <c r="I417" s="5">
        <f t="shared" si="59"/>
        <v>0.31317432482937452</v>
      </c>
      <c r="J417" s="5">
        <f t="shared" si="58"/>
        <v>1.33524686133712</v>
      </c>
      <c r="K417" s="4">
        <f>J417/'Ajustement - 500 min'!$H$433</f>
        <v>9.3623754142014709E-3</v>
      </c>
    </row>
    <row r="418" spans="1:11" x14ac:dyDescent="0.25">
      <c r="A418" s="13">
        <f>MAX($A$11:A417)+1</f>
        <v>318</v>
      </c>
      <c r="B418" s="2" t="s">
        <v>20</v>
      </c>
      <c r="C418" s="1"/>
      <c r="D418" s="4">
        <f t="shared" si="54"/>
        <v>6.396607334514387E-3</v>
      </c>
      <c r="E418" s="5">
        <f t="shared" si="55"/>
        <v>0.59938124926213587</v>
      </c>
      <c r="F418" s="4">
        <f t="shared" si="56"/>
        <v>4.1069228301811259E-3</v>
      </c>
      <c r="G418" s="5">
        <f t="shared" si="57"/>
        <v>2.9731386125811179E-2</v>
      </c>
      <c r="H418" s="4">
        <v>4.1069228301811259E-3</v>
      </c>
      <c r="I418" s="5">
        <f t="shared" si="59"/>
        <v>0.17116035597011889</v>
      </c>
      <c r="J418" s="5">
        <f t="shared" si="58"/>
        <v>0.80027299135806595</v>
      </c>
      <c r="K418" s="4">
        <f>J418/'Ajustement - 500 min'!$H$433</f>
        <v>5.6112891150609081E-3</v>
      </c>
    </row>
    <row r="419" spans="1:11" x14ac:dyDescent="0.25">
      <c r="A419" s="13">
        <f>MAX($A$11:A418)+1</f>
        <v>319</v>
      </c>
      <c r="B419" s="2" t="s">
        <v>21</v>
      </c>
      <c r="C419" s="1"/>
      <c r="D419" s="4">
        <f t="shared" si="54"/>
        <v>0.16408631481987468</v>
      </c>
      <c r="E419" s="5">
        <f t="shared" si="55"/>
        <v>15.375378731297891</v>
      </c>
      <c r="F419" s="4">
        <f t="shared" si="56"/>
        <v>0.17558522229377782</v>
      </c>
      <c r="G419" s="5">
        <f t="shared" si="57"/>
        <v>1.2711200716114905</v>
      </c>
      <c r="H419" s="4">
        <v>0.17558522229377782</v>
      </c>
      <c r="I419" s="5">
        <f t="shared" si="59"/>
        <v>7.3176999894030246</v>
      </c>
      <c r="J419" s="5">
        <f t="shared" si="58"/>
        <v>23.964198792312406</v>
      </c>
      <c r="K419" s="4">
        <f>J419/'Ajustement - 500 min'!$H$433</f>
        <v>0.16803022129518858</v>
      </c>
    </row>
    <row r="420" spans="1:11" x14ac:dyDescent="0.25">
      <c r="A420" s="13">
        <f>MAX($A$11:A419)+1</f>
        <v>320</v>
      </c>
      <c r="B420" s="2" t="s">
        <v>22</v>
      </c>
      <c r="C420" s="1"/>
      <c r="D420" s="4">
        <f t="shared" si="54"/>
        <v>2.3093834771698852E-5</v>
      </c>
      <c r="E420" s="5">
        <f t="shared" si="55"/>
        <v>2.1639614270249803E-3</v>
      </c>
      <c r="F420" s="4">
        <f t="shared" si="56"/>
        <v>5.7530033989179018E-2</v>
      </c>
      <c r="G420" s="5">
        <f t="shared" si="57"/>
        <v>0.41647913172205564</v>
      </c>
      <c r="H420" s="4">
        <v>5.7530033989179018E-2</v>
      </c>
      <c r="I420" s="5">
        <f t="shared" si="59"/>
        <v>2.3976250598618254</v>
      </c>
      <c r="J420" s="5">
        <f t="shared" si="58"/>
        <v>2.8162681530109062</v>
      </c>
      <c r="K420" s="4">
        <f>J420/'Ajustement - 500 min'!$H$433</f>
        <v>1.9746880130572967E-2</v>
      </c>
    </row>
    <row r="421" spans="1:11" x14ac:dyDescent="0.25">
      <c r="A421" s="13">
        <f>MAX($A$11:A420)+1</f>
        <v>321</v>
      </c>
      <c r="B421" s="2" t="s">
        <v>23</v>
      </c>
      <c r="C421" s="1"/>
      <c r="D421" s="4">
        <f t="shared" si="54"/>
        <v>0</v>
      </c>
      <c r="E421" s="5">
        <f t="shared" si="55"/>
        <v>0</v>
      </c>
      <c r="F421" s="4">
        <f t="shared" si="56"/>
        <v>0</v>
      </c>
      <c r="G421" s="5">
        <f t="shared" si="57"/>
        <v>0</v>
      </c>
      <c r="H421" s="4">
        <v>0</v>
      </c>
      <c r="I421" s="5">
        <f t="shared" si="59"/>
        <v>0</v>
      </c>
      <c r="J421" s="5">
        <f t="shared" si="58"/>
        <v>0</v>
      </c>
      <c r="K421" s="4">
        <f>J421/'Ajustement - 500 min'!$H$433</f>
        <v>0</v>
      </c>
    </row>
    <row r="422" spans="1:11" x14ac:dyDescent="0.25">
      <c r="A422" s="13">
        <f>MAX($A$11:A421)+1</f>
        <v>322</v>
      </c>
      <c r="B422" s="2" t="s">
        <v>24</v>
      </c>
      <c r="C422" s="1"/>
      <c r="D422" s="4">
        <f t="shared" si="54"/>
        <v>0</v>
      </c>
      <c r="E422" s="5">
        <f t="shared" si="55"/>
        <v>0</v>
      </c>
      <c r="F422" s="4">
        <f t="shared" si="56"/>
        <v>0</v>
      </c>
      <c r="G422" s="5">
        <f t="shared" si="57"/>
        <v>0</v>
      </c>
      <c r="H422" s="4">
        <v>0</v>
      </c>
      <c r="I422" s="5">
        <f t="shared" si="59"/>
        <v>0</v>
      </c>
      <c r="J422" s="5">
        <f t="shared" si="58"/>
        <v>0</v>
      </c>
      <c r="K422" s="4">
        <f>J422/'Ajustement - 500 min'!$H$433</f>
        <v>0</v>
      </c>
    </row>
    <row r="423" spans="1:11" x14ac:dyDescent="0.25">
      <c r="A423" s="13">
        <f>MAX($A$11:A422)+1</f>
        <v>323</v>
      </c>
      <c r="B423" s="2" t="s">
        <v>25</v>
      </c>
      <c r="C423" s="1"/>
      <c r="D423" s="4">
        <f t="shared" si="54"/>
        <v>0</v>
      </c>
      <c r="E423" s="5">
        <f t="shared" si="55"/>
        <v>0</v>
      </c>
      <c r="F423" s="4">
        <f t="shared" si="56"/>
        <v>0</v>
      </c>
      <c r="G423" s="5">
        <f t="shared" si="57"/>
        <v>0</v>
      </c>
      <c r="H423" s="4">
        <v>0</v>
      </c>
      <c r="I423" s="5">
        <f t="shared" si="59"/>
        <v>0</v>
      </c>
      <c r="J423" s="5">
        <f t="shared" si="58"/>
        <v>0</v>
      </c>
      <c r="K423" s="4">
        <f>J423/'Ajustement - 500 min'!$H$433</f>
        <v>0</v>
      </c>
    </row>
    <row r="424" spans="1:11" x14ac:dyDescent="0.25">
      <c r="A424" s="13">
        <f>MAX($A$11:A423)+1</f>
        <v>324</v>
      </c>
      <c r="B424" s="2" t="s">
        <v>26</v>
      </c>
      <c r="C424" s="1"/>
      <c r="D424" s="4">
        <f t="shared" si="54"/>
        <v>8.4778391200297357E-2</v>
      </c>
      <c r="E424" s="5">
        <f t="shared" si="55"/>
        <v>7.9439889570657849</v>
      </c>
      <c r="F424" s="4">
        <f t="shared" si="56"/>
        <v>6.8039644322047593E-2</v>
      </c>
      <c r="G424" s="5">
        <f t="shared" si="57"/>
        <v>0.4925617112490126</v>
      </c>
      <c r="H424" s="4">
        <v>6.8039644322047593E-2</v>
      </c>
      <c r="I424" s="5">
        <f t="shared" si="59"/>
        <v>2.8356241945087484</v>
      </c>
      <c r="J424" s="5">
        <f t="shared" si="58"/>
        <v>11.272174862823546</v>
      </c>
      <c r="K424" s="4">
        <f>J424/'Ajustement - 500 min'!$H$433</f>
        <v>7.9037319507043527E-2</v>
      </c>
    </row>
    <row r="425" spans="1:11" x14ac:dyDescent="0.25">
      <c r="A425" s="13">
        <f>MAX($A$11:A424)+1</f>
        <v>325</v>
      </c>
      <c r="B425" s="2" t="s">
        <v>27</v>
      </c>
      <c r="C425" s="1"/>
      <c r="D425" s="4">
        <f t="shared" si="54"/>
        <v>3.0440753407068647E-2</v>
      </c>
      <c r="E425" s="5">
        <f t="shared" si="55"/>
        <v>2.8523896890091942</v>
      </c>
      <c r="F425" s="4">
        <f t="shared" si="56"/>
        <v>2.9316593609124936E-2</v>
      </c>
      <c r="G425" s="5">
        <f t="shared" si="57"/>
        <v>0.21223261320640424</v>
      </c>
      <c r="H425" s="4">
        <v>2.9316593609124936E-2</v>
      </c>
      <c r="I425" s="5">
        <f t="shared" si="59"/>
        <v>1.2218000691646396</v>
      </c>
      <c r="J425" s="5">
        <f t="shared" si="58"/>
        <v>4.2864223713802376</v>
      </c>
      <c r="K425" s="4">
        <f>J425/'Ajustement - 500 min'!$H$433</f>
        <v>3.0055187985617963E-2</v>
      </c>
    </row>
    <row r="426" spans="1:11" x14ac:dyDescent="0.25">
      <c r="A426" s="13">
        <f>MAX($A$11:A425)+1</f>
        <v>326</v>
      </c>
      <c r="B426" s="2" t="s">
        <v>28</v>
      </c>
      <c r="C426" s="1"/>
      <c r="D426" s="4">
        <f t="shared" si="54"/>
        <v>0</v>
      </c>
      <c r="E426" s="5">
        <f t="shared" si="55"/>
        <v>0</v>
      </c>
      <c r="F426" s="4">
        <f t="shared" si="56"/>
        <v>0</v>
      </c>
      <c r="G426" s="5">
        <f t="shared" si="57"/>
        <v>0</v>
      </c>
      <c r="H426" s="4">
        <v>0</v>
      </c>
      <c r="I426" s="5">
        <f t="shared" si="59"/>
        <v>0</v>
      </c>
      <c r="J426" s="5">
        <f t="shared" si="58"/>
        <v>0</v>
      </c>
      <c r="K426" s="4">
        <f>J426/'Ajustement - 500 min'!$H$433</f>
        <v>0</v>
      </c>
    </row>
    <row r="427" spans="1:11" x14ac:dyDescent="0.25">
      <c r="A427" s="13">
        <f>MAX($A$11:A426)+1</f>
        <v>327</v>
      </c>
      <c r="B427" s="2" t="s">
        <v>29</v>
      </c>
      <c r="C427" s="1"/>
      <c r="D427" s="4">
        <f t="shared" si="54"/>
        <v>1.1546917385849426E-5</v>
      </c>
      <c r="E427" s="5">
        <f t="shared" si="55"/>
        <v>1.0819807135124902E-3</v>
      </c>
      <c r="F427" s="4">
        <f t="shared" si="56"/>
        <v>0.14249062542165214</v>
      </c>
      <c r="G427" s="5">
        <f t="shared" si="57"/>
        <v>1.0315372308889057</v>
      </c>
      <c r="H427" s="4">
        <v>0.14249062542165214</v>
      </c>
      <c r="I427" s="5">
        <f t="shared" si="59"/>
        <v>5.9384476353794176</v>
      </c>
      <c r="J427" s="5">
        <f t="shared" si="58"/>
        <v>6.9710668469818362</v>
      </c>
      <c r="K427" s="4">
        <f>J427/'Ajustement - 500 min'!$H$433</f>
        <v>4.8879159913231628E-2</v>
      </c>
    </row>
    <row r="428" spans="1:11" x14ac:dyDescent="0.25">
      <c r="A428" s="13">
        <f>MAX($A$11:A427)+1</f>
        <v>328</v>
      </c>
      <c r="B428" s="2" t="s">
        <v>30</v>
      </c>
      <c r="C428" s="1"/>
      <c r="D428" s="4">
        <f t="shared" si="54"/>
        <v>1.1546917385849426E-5</v>
      </c>
      <c r="E428" s="5">
        <f t="shared" si="55"/>
        <v>1.0819807135124902E-3</v>
      </c>
      <c r="F428" s="4">
        <f t="shared" si="56"/>
        <v>5.2512466076308349E-2</v>
      </c>
      <c r="G428" s="5">
        <f t="shared" si="57"/>
        <v>0.38015528167701862</v>
      </c>
      <c r="H428" s="4">
        <v>5.2512466076308349E-2</v>
      </c>
      <c r="I428" s="5">
        <f t="shared" si="59"/>
        <v>2.1885126061872784</v>
      </c>
      <c r="J428" s="5">
        <f t="shared" si="58"/>
        <v>2.5697498685778095</v>
      </c>
      <c r="K428" s="4">
        <f>J428/'Ajustement - 500 min'!$H$433</f>
        <v>1.8018363260654011E-2</v>
      </c>
    </row>
    <row r="429" spans="1:11" x14ac:dyDescent="0.25">
      <c r="A429" s="13">
        <f>MAX($A$11:A428)+1</f>
        <v>329</v>
      </c>
      <c r="B429" s="2" t="s">
        <v>31</v>
      </c>
      <c r="C429" s="1"/>
      <c r="D429" s="4">
        <f t="shared" si="54"/>
        <v>7.1968087093537518E-3</v>
      </c>
      <c r="E429" s="5">
        <f t="shared" si="55"/>
        <v>0.67436251270855141</v>
      </c>
      <c r="F429" s="4">
        <f t="shared" si="56"/>
        <v>4.6206897574298505E-3</v>
      </c>
      <c r="G429" s="5">
        <f t="shared" si="57"/>
        <v>3.3450716516060977E-2</v>
      </c>
      <c r="H429" s="4">
        <v>4.6206897574298505E-3</v>
      </c>
      <c r="I429" s="5">
        <f t="shared" si="59"/>
        <v>0.19257213646604987</v>
      </c>
      <c r="J429" s="5">
        <f t="shared" si="58"/>
        <v>0.9003853656906623</v>
      </c>
      <c r="K429" s="4">
        <f>J429/'Ajustement - 500 min'!$H$433</f>
        <v>6.3132489243281093E-3</v>
      </c>
    </row>
    <row r="430" spans="1:11" x14ac:dyDescent="0.25">
      <c r="A430" s="13">
        <f>MAX($A$11:A429)+1</f>
        <v>330</v>
      </c>
      <c r="B430" s="2" t="s">
        <v>32</v>
      </c>
      <c r="C430" s="1"/>
      <c r="D430" s="4">
        <f t="shared" si="54"/>
        <v>1.8941948176993594E-2</v>
      </c>
      <c r="E430" s="5">
        <f t="shared" si="55"/>
        <v>1.7749172284696728</v>
      </c>
      <c r="F430" s="4">
        <f t="shared" si="56"/>
        <v>1.2161621832944445E-2</v>
      </c>
      <c r="G430" s="5">
        <f t="shared" si="57"/>
        <v>8.8042042566312387E-2</v>
      </c>
      <c r="H430" s="4">
        <v>1.2161621832944445E-2</v>
      </c>
      <c r="I430" s="5">
        <f t="shared" si="59"/>
        <v>0.50684846250420967</v>
      </c>
      <c r="J430" s="5">
        <f t="shared" si="58"/>
        <v>2.369807733540195</v>
      </c>
      <c r="K430" s="4">
        <f>J430/'Ajustement - 500 min'!$H$433</f>
        <v>1.6616425249382782E-2</v>
      </c>
    </row>
    <row r="431" spans="1:11" x14ac:dyDescent="0.25">
      <c r="A431" s="13">
        <f>MAX($A$11:A430)+1</f>
        <v>331</v>
      </c>
      <c r="B431" s="2" t="s">
        <v>33</v>
      </c>
      <c r="C431" s="1"/>
      <c r="D431" s="4">
        <f t="shared" si="54"/>
        <v>1.1546917385849426E-5</v>
      </c>
      <c r="E431" s="5">
        <f t="shared" si="55"/>
        <v>1.0819807135124902E-3</v>
      </c>
      <c r="F431" s="4">
        <f t="shared" si="56"/>
        <v>1.9190763958323344E-2</v>
      </c>
      <c r="G431" s="5">
        <f t="shared" si="57"/>
        <v>0.13892835022396766</v>
      </c>
      <c r="H431" s="4">
        <v>1.9190763958323344E-2</v>
      </c>
      <c r="I431" s="5">
        <f t="shared" si="59"/>
        <v>0.79979540066017929</v>
      </c>
      <c r="J431" s="5">
        <f t="shared" si="58"/>
        <v>0.93980573159765946</v>
      </c>
      <c r="K431" s="4">
        <f>J431/'Ajustement - 500 min'!$H$433</f>
        <v>6.5896534419293794E-3</v>
      </c>
    </row>
    <row r="432" spans="1:11" x14ac:dyDescent="0.25">
      <c r="A432" s="13">
        <f>MAX($A$11:A431)+1</f>
        <v>332</v>
      </c>
      <c r="B432" s="2" t="s">
        <v>34</v>
      </c>
      <c r="C432" s="1"/>
      <c r="D432" s="4">
        <f t="shared" si="54"/>
        <v>0</v>
      </c>
      <c r="E432" s="5">
        <f t="shared" si="55"/>
        <v>0</v>
      </c>
      <c r="F432" s="4">
        <f t="shared" si="56"/>
        <v>0</v>
      </c>
      <c r="G432" s="5">
        <f t="shared" si="57"/>
        <v>0</v>
      </c>
      <c r="H432" s="4">
        <v>0</v>
      </c>
      <c r="I432" s="5">
        <f t="shared" si="59"/>
        <v>0</v>
      </c>
      <c r="J432" s="5">
        <f t="shared" si="58"/>
        <v>0</v>
      </c>
      <c r="K432" s="4">
        <f>J432/'Ajustement - 500 min'!$H$433</f>
        <v>0</v>
      </c>
    </row>
    <row r="433" spans="1:11" x14ac:dyDescent="0.25">
      <c r="A433" s="13">
        <f>MAX($A$11:A432)+1</f>
        <v>333</v>
      </c>
      <c r="B433" s="2" t="s">
        <v>35</v>
      </c>
      <c r="D433" s="6">
        <f>SUM(D406:D432)</f>
        <v>1</v>
      </c>
      <c r="E433" s="5">
        <v>93.702992526684341</v>
      </c>
      <c r="F433" s="6">
        <f>SUM(F406:F432)</f>
        <v>0.99999999999999978</v>
      </c>
      <c r="G433" s="5">
        <v>7.2393340111774025</v>
      </c>
      <c r="H433" s="6">
        <f>SUM(H406:H432)</f>
        <v>0.99999999999999978</v>
      </c>
      <c r="I433" s="5">
        <v>41.676058462138251</v>
      </c>
      <c r="J433" s="5">
        <f>SUM(J406:J432)</f>
        <v>142.61838500000002</v>
      </c>
      <c r="K433" s="6">
        <f>SUM(K406:K432)</f>
        <v>1</v>
      </c>
    </row>
    <row r="435" spans="1:11" x14ac:dyDescent="0.25">
      <c r="C435" s="14" t="s">
        <v>64</v>
      </c>
      <c r="D435" s="15"/>
      <c r="E435" s="47" t="s">
        <v>36</v>
      </c>
      <c r="F435" s="47"/>
      <c r="G435" s="16" t="s">
        <v>37</v>
      </c>
      <c r="H435" s="47" t="s">
        <v>35</v>
      </c>
      <c r="I435" s="47"/>
    </row>
    <row r="436" spans="1:11" ht="17.25" x14ac:dyDescent="0.25">
      <c r="C436" s="15"/>
      <c r="D436" s="17" t="s">
        <v>54</v>
      </c>
      <c r="E436" s="17" t="s">
        <v>42</v>
      </c>
      <c r="F436" s="17" t="s">
        <v>43</v>
      </c>
      <c r="G436" s="17" t="s">
        <v>43</v>
      </c>
      <c r="H436" s="17" t="s">
        <v>42</v>
      </c>
      <c r="I436" s="17" t="s">
        <v>43</v>
      </c>
    </row>
    <row r="437" spans="1:11" x14ac:dyDescent="0.25">
      <c r="A437" s="13">
        <f>MAX($A$11:A436)+1</f>
        <v>334</v>
      </c>
      <c r="C437" s="15" t="s">
        <v>44</v>
      </c>
      <c r="D437" s="18">
        <f>+I397</f>
        <v>2598096.0110414014</v>
      </c>
      <c r="E437" s="19"/>
      <c r="F437" s="19"/>
      <c r="G437" s="19"/>
      <c r="H437" s="19"/>
      <c r="I437" s="19"/>
    </row>
    <row r="438" spans="1:11" x14ac:dyDescent="0.25">
      <c r="A438" s="13">
        <f>MAX($A$11:A437)+1</f>
        <v>335</v>
      </c>
      <c r="C438" s="20" t="s">
        <v>45</v>
      </c>
      <c r="D438" s="18">
        <f>+D397*30</f>
        <v>283830</v>
      </c>
      <c r="E438" s="21">
        <f>E441/(E441+F441)</f>
        <v>0.10141057653057055</v>
      </c>
      <c r="F438" s="19"/>
      <c r="G438" s="19"/>
      <c r="H438" s="21">
        <f>H441/(H441+I441)</f>
        <v>7.1776296797510866E-2</v>
      </c>
      <c r="I438" s="19"/>
    </row>
    <row r="439" spans="1:11" x14ac:dyDescent="0.25">
      <c r="A439" s="13">
        <f>MAX($A$11:A438)+1</f>
        <v>336</v>
      </c>
      <c r="C439" s="15" t="s">
        <v>46</v>
      </c>
      <c r="D439" s="18">
        <f>D437-D438</f>
        <v>2314266.0110414014</v>
      </c>
      <c r="E439" s="19"/>
      <c r="F439" s="21">
        <f>100%-E438-F440</f>
        <v>0.81877819383430661</v>
      </c>
      <c r="G439" s="19"/>
      <c r="H439" s="21"/>
      <c r="I439" s="21">
        <f>F441/(H441+I441)</f>
        <v>0.6360029038845173</v>
      </c>
    </row>
    <row r="440" spans="1:11" x14ac:dyDescent="0.25">
      <c r="A440" s="13">
        <f>MAX($A$11:A439)+1</f>
        <v>337</v>
      </c>
      <c r="C440" s="15" t="s">
        <v>41</v>
      </c>
      <c r="D440" s="18">
        <f>+'Ajustement - 500 min'!D440</f>
        <v>4046582</v>
      </c>
      <c r="E440" s="19"/>
      <c r="F440" s="22">
        <f>G433/F441</f>
        <v>7.9811229635122938E-2</v>
      </c>
      <c r="G440" s="22">
        <v>1</v>
      </c>
      <c r="H440" s="19"/>
      <c r="I440" s="21">
        <f>G441/(H441+I441)</f>
        <v>0.2922207993179719</v>
      </c>
    </row>
    <row r="441" spans="1:11" x14ac:dyDescent="0.25">
      <c r="A441" s="13">
        <f>MAX($A$11:A440)+1</f>
        <v>338</v>
      </c>
      <c r="C441" s="15" t="s">
        <v>58</v>
      </c>
      <c r="D441" s="19"/>
      <c r="E441" s="23">
        <f>D438/D437*E433</f>
        <v>10.23661953054167</v>
      </c>
      <c r="F441" s="23">
        <f>E433+G433-E441</f>
        <v>90.705707007320072</v>
      </c>
      <c r="G441" s="23">
        <f>I433</f>
        <v>41.676058462138251</v>
      </c>
      <c r="H441" s="23">
        <f>+E441</f>
        <v>10.23661953054167</v>
      </c>
      <c r="I441" s="23">
        <f>+F441+G441</f>
        <v>132.38176546945832</v>
      </c>
    </row>
    <row r="444" spans="1:11" ht="18.75" x14ac:dyDescent="0.3">
      <c r="A444" s="26" t="s">
        <v>70</v>
      </c>
      <c r="B444" s="27"/>
      <c r="C444" s="28"/>
      <c r="D444" s="27"/>
      <c r="E444" s="27"/>
      <c r="F444" s="27"/>
      <c r="G444" s="27"/>
      <c r="H444" s="27"/>
      <c r="I444" s="27"/>
      <c r="J444" s="27"/>
      <c r="K444" s="43"/>
    </row>
    <row r="445" spans="1:11" s="39" customFormat="1" ht="18.75" x14ac:dyDescent="0.3">
      <c r="A445" s="36"/>
      <c r="B445" s="37"/>
      <c r="C445" s="38"/>
      <c r="D445" s="37"/>
      <c r="E445" s="37"/>
      <c r="F445" s="37"/>
      <c r="G445" s="37"/>
      <c r="H445" s="37"/>
      <c r="I445" s="37"/>
      <c r="J445" s="37"/>
    </row>
    <row r="446" spans="1:11" x14ac:dyDescent="0.25">
      <c r="A446" s="13" t="s">
        <v>66</v>
      </c>
      <c r="B446" s="12" t="s">
        <v>52</v>
      </c>
    </row>
    <row r="447" spans="1:11" ht="45" x14ac:dyDescent="0.25">
      <c r="A447" s="40" t="s">
        <v>67</v>
      </c>
      <c r="B447" s="29" t="s">
        <v>3</v>
      </c>
      <c r="C447" s="29" t="s">
        <v>4</v>
      </c>
      <c r="D447" s="48" t="s">
        <v>0</v>
      </c>
      <c r="E447" s="49"/>
      <c r="F447" s="41" t="s">
        <v>1</v>
      </c>
      <c r="G447" s="50" t="s">
        <v>77</v>
      </c>
      <c r="H447" s="51"/>
      <c r="I447" s="50" t="s">
        <v>81</v>
      </c>
      <c r="J447" s="51"/>
    </row>
    <row r="448" spans="1:11" s="42" customFormat="1" ht="11.25" x14ac:dyDescent="0.2">
      <c r="B448" s="33"/>
      <c r="C448" s="33"/>
      <c r="D448" s="33" t="s">
        <v>5</v>
      </c>
      <c r="E448" s="33" t="s">
        <v>6</v>
      </c>
      <c r="F448" s="46" t="s">
        <v>80</v>
      </c>
      <c r="G448" s="33" t="s">
        <v>72</v>
      </c>
      <c r="H448" s="33" t="s">
        <v>6</v>
      </c>
      <c r="I448" s="33" t="s">
        <v>72</v>
      </c>
      <c r="J448" s="33" t="s">
        <v>6</v>
      </c>
    </row>
    <row r="449" spans="1:11" ht="18" x14ac:dyDescent="0.35">
      <c r="A449" s="13">
        <f>MAX($A$11:A443)+1</f>
        <v>339</v>
      </c>
      <c r="B449" s="2" t="s">
        <v>7</v>
      </c>
      <c r="C449" s="1" t="s">
        <v>8</v>
      </c>
      <c r="D449" s="3">
        <v>103</v>
      </c>
      <c r="E449" s="4">
        <f>D449/$D$476</f>
        <v>3.8361266294227189E-2</v>
      </c>
      <c r="F449" s="3">
        <v>0.60194174757281549</v>
      </c>
      <c r="G449" s="3">
        <v>62</v>
      </c>
      <c r="H449" s="4">
        <v>1.6743547455399375E-5</v>
      </c>
      <c r="I449" s="3">
        <f t="shared" ref="I449:I475" si="60">MAX(D449*30,G449)</f>
        <v>3090</v>
      </c>
      <c r="J449" s="4">
        <f t="shared" ref="J449:J475" si="61">I449/$I$476</f>
        <v>4.3815290546475654E-3</v>
      </c>
      <c r="K449" s="5"/>
    </row>
    <row r="450" spans="1:11" ht="18" x14ac:dyDescent="0.35">
      <c r="A450" s="13">
        <f>MAX($A$11:A449)+1</f>
        <v>340</v>
      </c>
      <c r="B450" s="2" t="s">
        <v>7</v>
      </c>
      <c r="C450" s="1" t="s">
        <v>9</v>
      </c>
      <c r="D450" s="3">
        <v>266</v>
      </c>
      <c r="E450" s="4">
        <f t="shared" ref="E450:E475" si="62">D450/$D$476</f>
        <v>9.9068901303538182E-2</v>
      </c>
      <c r="F450" s="3">
        <v>8.7142857142857135</v>
      </c>
      <c r="G450" s="3">
        <v>2318</v>
      </c>
      <c r="H450" s="4">
        <v>6.2599262905831858E-4</v>
      </c>
      <c r="I450" s="3">
        <f t="shared" si="60"/>
        <v>7980</v>
      </c>
      <c r="J450" s="4">
        <f t="shared" si="61"/>
        <v>1.1315405131419926E-2</v>
      </c>
      <c r="K450" s="5"/>
    </row>
    <row r="451" spans="1:11" ht="18" x14ac:dyDescent="0.35">
      <c r="A451" s="13">
        <f>MAX($A$11:A450)+1</f>
        <v>341</v>
      </c>
      <c r="B451" s="2" t="s">
        <v>7</v>
      </c>
      <c r="C451" s="1" t="s">
        <v>10</v>
      </c>
      <c r="D451" s="3">
        <v>824</v>
      </c>
      <c r="E451" s="4">
        <f t="shared" si="62"/>
        <v>0.30689013035381751</v>
      </c>
      <c r="F451" s="3">
        <v>20.771844660194176</v>
      </c>
      <c r="G451" s="3">
        <v>17116</v>
      </c>
      <c r="H451" s="4">
        <v>4.6222993265583176E-3</v>
      </c>
      <c r="I451" s="3">
        <f t="shared" si="60"/>
        <v>24720</v>
      </c>
      <c r="J451" s="4">
        <f t="shared" si="61"/>
        <v>3.5052232437180524E-2</v>
      </c>
      <c r="K451" s="5"/>
    </row>
    <row r="452" spans="1:11" ht="18" x14ac:dyDescent="0.35">
      <c r="A452" s="13">
        <f>MAX($A$11:A451)+1</f>
        <v>342</v>
      </c>
      <c r="B452" s="2" t="s">
        <v>7</v>
      </c>
      <c r="C452" s="1" t="s">
        <v>11</v>
      </c>
      <c r="D452" s="3">
        <v>667</v>
      </c>
      <c r="E452" s="4">
        <f t="shared" si="62"/>
        <v>0.24841713221601489</v>
      </c>
      <c r="F452" s="3">
        <v>63.389805097451273</v>
      </c>
      <c r="G452" s="3">
        <v>42281</v>
      </c>
      <c r="H452" s="4">
        <v>1.1418289192931306E-2</v>
      </c>
      <c r="I452" s="3">
        <f t="shared" si="60"/>
        <v>42281</v>
      </c>
      <c r="J452" s="4">
        <f t="shared" si="61"/>
        <v>5.9953213579143592E-2</v>
      </c>
      <c r="K452" s="5"/>
    </row>
    <row r="453" spans="1:11" ht="18" x14ac:dyDescent="0.35">
      <c r="A453" s="13">
        <f>MAX($A$11:A452)+1</f>
        <v>343</v>
      </c>
      <c r="B453" s="2" t="s">
        <v>7</v>
      </c>
      <c r="C453" s="1" t="s">
        <v>12</v>
      </c>
      <c r="D453" s="3">
        <v>526</v>
      </c>
      <c r="E453" s="4">
        <f t="shared" si="62"/>
        <v>0.19590316573556796</v>
      </c>
      <c r="F453" s="3">
        <v>162.06463878326997</v>
      </c>
      <c r="G453" s="3">
        <v>85246</v>
      </c>
      <c r="H453" s="4">
        <v>2.3021297522306052E-2</v>
      </c>
      <c r="I453" s="3">
        <f t="shared" si="60"/>
        <v>85246</v>
      </c>
      <c r="J453" s="4">
        <f t="shared" si="61"/>
        <v>0.12087631902669461</v>
      </c>
      <c r="K453" s="5"/>
    </row>
    <row r="454" spans="1:11" ht="18" x14ac:dyDescent="0.35">
      <c r="A454" s="13">
        <f>MAX($A$11:A453)+1</f>
        <v>344</v>
      </c>
      <c r="B454" s="2" t="s">
        <v>7</v>
      </c>
      <c r="C454" s="1" t="s">
        <v>13</v>
      </c>
      <c r="D454" s="3">
        <v>203</v>
      </c>
      <c r="E454" s="4">
        <f t="shared" si="62"/>
        <v>7.560521415270019E-2</v>
      </c>
      <c r="F454" s="3">
        <v>483.12807881773398</v>
      </c>
      <c r="G454" s="3">
        <v>95176.231527093594</v>
      </c>
      <c r="H454" s="4">
        <v>2.570302821290274E-2</v>
      </c>
      <c r="I454" s="3">
        <f t="shared" si="60"/>
        <v>95176.231527093594</v>
      </c>
      <c r="J454" s="4">
        <f t="shared" si="61"/>
        <v>0.13495709506402076</v>
      </c>
      <c r="K454" s="5"/>
    </row>
    <row r="455" spans="1:11" ht="18" x14ac:dyDescent="0.35">
      <c r="A455" s="13">
        <f>MAX($A$11:A454)+1</f>
        <v>345</v>
      </c>
      <c r="B455" s="2" t="s">
        <v>7</v>
      </c>
      <c r="C455" s="1" t="s">
        <v>14</v>
      </c>
      <c r="D455" s="3">
        <v>40</v>
      </c>
      <c r="E455" s="4">
        <f t="shared" si="62"/>
        <v>1.4897579143389199E-2</v>
      </c>
      <c r="F455" s="3">
        <v>1477.3500000000001</v>
      </c>
      <c r="G455" s="3">
        <v>56139.3</v>
      </c>
      <c r="H455" s="4">
        <v>1.5160823123595197E-2</v>
      </c>
      <c r="I455" s="3">
        <f t="shared" si="60"/>
        <v>56139.3</v>
      </c>
      <c r="J455" s="4">
        <f t="shared" si="61"/>
        <v>7.9603875099539187E-2</v>
      </c>
      <c r="K455" s="5"/>
    </row>
    <row r="456" spans="1:11" ht="18" x14ac:dyDescent="0.35">
      <c r="A456" s="13">
        <f>MAX($A$11:A455)+1</f>
        <v>346</v>
      </c>
      <c r="B456" s="2" t="s">
        <v>7</v>
      </c>
      <c r="C456" s="1" t="s">
        <v>15</v>
      </c>
      <c r="D456" s="3">
        <v>4</v>
      </c>
      <c r="E456" s="4">
        <f t="shared" si="62"/>
        <v>1.4897579143389199E-3</v>
      </c>
      <c r="F456" s="3">
        <v>5403</v>
      </c>
      <c r="G456" s="3">
        <v>21612</v>
      </c>
      <c r="H456" s="4">
        <v>5.8364765742917948E-3</v>
      </c>
      <c r="I456" s="3">
        <f t="shared" si="60"/>
        <v>21612</v>
      </c>
      <c r="J456" s="4">
        <f t="shared" si="61"/>
        <v>3.0645179912311707E-2</v>
      </c>
      <c r="K456" s="5"/>
    </row>
    <row r="457" spans="1:11" ht="18" x14ac:dyDescent="0.35">
      <c r="A457" s="13">
        <f>MAX($A$11:A456)+1</f>
        <v>347</v>
      </c>
      <c r="B457" s="2" t="s">
        <v>7</v>
      </c>
      <c r="C457" s="1" t="s">
        <v>16</v>
      </c>
      <c r="D457" s="3">
        <v>0</v>
      </c>
      <c r="E457" s="4">
        <f t="shared" si="62"/>
        <v>0</v>
      </c>
      <c r="F457" s="3">
        <v>0</v>
      </c>
      <c r="G457" s="3">
        <v>0</v>
      </c>
      <c r="H457" s="4">
        <v>0</v>
      </c>
      <c r="I457" s="3">
        <f t="shared" si="60"/>
        <v>0</v>
      </c>
      <c r="J457" s="4">
        <f t="shared" si="61"/>
        <v>0</v>
      </c>
      <c r="K457" s="5"/>
    </row>
    <row r="458" spans="1:11" ht="18" x14ac:dyDescent="0.35">
      <c r="A458" s="13">
        <f>MAX($A$11:A457)+1</f>
        <v>348</v>
      </c>
      <c r="B458" s="2" t="s">
        <v>17</v>
      </c>
      <c r="C458" s="1"/>
      <c r="D458" s="3">
        <v>29</v>
      </c>
      <c r="E458" s="4">
        <f t="shared" si="62"/>
        <v>1.080074487895717E-2</v>
      </c>
      <c r="F458" s="3">
        <v>3286.7586206896549</v>
      </c>
      <c r="G458" s="3">
        <v>85455.724137931029</v>
      </c>
      <c r="H458" s="4">
        <v>2.3077935039338162E-2</v>
      </c>
      <c r="I458" s="3">
        <f t="shared" si="60"/>
        <v>85455.724137931029</v>
      </c>
      <c r="J458" s="4">
        <f t="shared" si="61"/>
        <v>0.12117370168164791</v>
      </c>
      <c r="K458" s="5"/>
    </row>
    <row r="459" spans="1:11" x14ac:dyDescent="0.25">
      <c r="A459" s="13">
        <f>MAX($A$11:A458)+1</f>
        <v>349</v>
      </c>
      <c r="B459" s="2" t="s">
        <v>18</v>
      </c>
      <c r="C459" s="1"/>
      <c r="D459" s="3">
        <v>7</v>
      </c>
      <c r="E459" s="4">
        <f t="shared" si="62"/>
        <v>2.6070763500931097E-3</v>
      </c>
      <c r="F459" s="3">
        <v>534.57142857142856</v>
      </c>
      <c r="G459" s="3">
        <v>3742</v>
      </c>
      <c r="H459" s="4">
        <v>1.0105541060984591E-3</v>
      </c>
      <c r="I459" s="3">
        <f t="shared" si="60"/>
        <v>3742</v>
      </c>
      <c r="J459" s="4">
        <f t="shared" si="61"/>
        <v>5.3060458648838803E-3</v>
      </c>
      <c r="K459" s="5"/>
    </row>
    <row r="460" spans="1:11" x14ac:dyDescent="0.25">
      <c r="A460" s="13">
        <f>MAX($A$11:A459)+1</f>
        <v>350</v>
      </c>
      <c r="B460" s="2" t="s">
        <v>19</v>
      </c>
      <c r="C460" s="1"/>
      <c r="D460" s="3">
        <v>0</v>
      </c>
      <c r="E460" s="4">
        <f t="shared" si="62"/>
        <v>0</v>
      </c>
      <c r="F460" s="3">
        <v>0</v>
      </c>
      <c r="G460" s="3">
        <v>0</v>
      </c>
      <c r="H460" s="4">
        <v>0</v>
      </c>
      <c r="I460" s="3">
        <f t="shared" si="60"/>
        <v>0</v>
      </c>
      <c r="J460" s="4">
        <f t="shared" si="61"/>
        <v>0</v>
      </c>
      <c r="K460" s="5"/>
    </row>
    <row r="461" spans="1:11" x14ac:dyDescent="0.25">
      <c r="A461" s="13">
        <f>MAX($A$11:A460)+1</f>
        <v>351</v>
      </c>
      <c r="B461" s="2" t="s">
        <v>20</v>
      </c>
      <c r="C461" s="1"/>
      <c r="D461" s="3">
        <v>1</v>
      </c>
      <c r="E461" s="4">
        <f t="shared" si="62"/>
        <v>3.7243947858472997E-4</v>
      </c>
      <c r="F461" s="3">
        <v>3608</v>
      </c>
      <c r="G461" s="3">
        <v>3608</v>
      </c>
      <c r="H461" s="4">
        <v>9.7436643901743466E-4</v>
      </c>
      <c r="I461" s="3">
        <f t="shared" si="60"/>
        <v>3608</v>
      </c>
      <c r="J461" s="4">
        <f t="shared" si="61"/>
        <v>5.1160378087923676E-3</v>
      </c>
      <c r="K461" s="5"/>
    </row>
    <row r="462" spans="1:11" x14ac:dyDescent="0.25">
      <c r="A462" s="13">
        <f>MAX($A$11:A461)+1</f>
        <v>352</v>
      </c>
      <c r="B462" s="2" t="s">
        <v>21</v>
      </c>
      <c r="C462" s="1"/>
      <c r="D462" s="3">
        <v>3</v>
      </c>
      <c r="E462" s="4">
        <f t="shared" si="62"/>
        <v>1.1173184357541898E-3</v>
      </c>
      <c r="F462" s="3">
        <v>0</v>
      </c>
      <c r="G462" s="3">
        <v>0</v>
      </c>
      <c r="H462" s="4">
        <v>0</v>
      </c>
      <c r="I462" s="3">
        <f t="shared" si="60"/>
        <v>90</v>
      </c>
      <c r="J462" s="4">
        <f t="shared" si="61"/>
        <v>1.2761735110623977E-4</v>
      </c>
      <c r="K462" s="5"/>
    </row>
    <row r="463" spans="1:11" x14ac:dyDescent="0.25">
      <c r="A463" s="13">
        <f>MAX($A$11:A462)+1</f>
        <v>353</v>
      </c>
      <c r="B463" s="2" t="s">
        <v>22</v>
      </c>
      <c r="C463" s="1"/>
      <c r="D463" s="3">
        <v>4</v>
      </c>
      <c r="E463" s="4">
        <f t="shared" si="62"/>
        <v>1.4897579143389199E-3</v>
      </c>
      <c r="F463" s="3">
        <v>133500</v>
      </c>
      <c r="G463" s="3">
        <v>133500</v>
      </c>
      <c r="H463" s="4">
        <v>3.6052638472513172E-2</v>
      </c>
      <c r="I463" s="3">
        <f t="shared" si="60"/>
        <v>133500</v>
      </c>
      <c r="J463" s="4">
        <f t="shared" si="61"/>
        <v>0.18929907080758898</v>
      </c>
      <c r="K463" s="5"/>
    </row>
    <row r="464" spans="1:11" x14ac:dyDescent="0.25">
      <c r="A464" s="13">
        <f>MAX($A$11:A463)+1</f>
        <v>354</v>
      </c>
      <c r="B464" s="2" t="s">
        <v>23</v>
      </c>
      <c r="C464" s="1"/>
      <c r="D464" s="3">
        <v>2</v>
      </c>
      <c r="E464" s="4">
        <f t="shared" si="62"/>
        <v>7.4487895716945994E-4</v>
      </c>
      <c r="F464" s="3">
        <v>0</v>
      </c>
      <c r="G464" s="3">
        <v>0</v>
      </c>
      <c r="H464" s="4">
        <v>0</v>
      </c>
      <c r="I464" s="3">
        <f t="shared" si="60"/>
        <v>60</v>
      </c>
      <c r="J464" s="4">
        <f t="shared" si="61"/>
        <v>8.5078234070826511E-5</v>
      </c>
      <c r="K464" s="5"/>
    </row>
    <row r="465" spans="1:11" x14ac:dyDescent="0.25">
      <c r="A465" s="13">
        <f>MAX($A$11:A464)+1</f>
        <v>355</v>
      </c>
      <c r="B465" s="2" t="s">
        <v>24</v>
      </c>
      <c r="C465" s="1"/>
      <c r="D465" s="3">
        <v>1</v>
      </c>
      <c r="E465" s="4">
        <f t="shared" si="62"/>
        <v>3.7243947858472997E-4</v>
      </c>
      <c r="F465" s="3">
        <v>0</v>
      </c>
      <c r="G465" s="3">
        <v>0</v>
      </c>
      <c r="H465" s="4">
        <v>0</v>
      </c>
      <c r="I465" s="3">
        <f t="shared" si="60"/>
        <v>30</v>
      </c>
      <c r="J465" s="4">
        <f t="shared" si="61"/>
        <v>4.2539117035413255E-5</v>
      </c>
      <c r="K465" s="5"/>
    </row>
    <row r="466" spans="1:11" x14ac:dyDescent="0.25">
      <c r="A466" s="13">
        <f>MAX($A$11:A465)+1</f>
        <v>356</v>
      </c>
      <c r="B466" s="2" t="s">
        <v>25</v>
      </c>
      <c r="C466" s="1"/>
      <c r="D466" s="3">
        <v>0</v>
      </c>
      <c r="E466" s="4">
        <f t="shared" si="62"/>
        <v>0</v>
      </c>
      <c r="F466" s="3">
        <v>0</v>
      </c>
      <c r="G466" s="3">
        <v>0</v>
      </c>
      <c r="H466" s="4">
        <v>0</v>
      </c>
      <c r="I466" s="3">
        <f t="shared" si="60"/>
        <v>0</v>
      </c>
      <c r="J466" s="4">
        <f t="shared" si="61"/>
        <v>0</v>
      </c>
      <c r="K466" s="5"/>
    </row>
    <row r="467" spans="1:11" x14ac:dyDescent="0.25">
      <c r="A467" s="13">
        <f>MAX($A$11:A466)+1</f>
        <v>357</v>
      </c>
      <c r="B467" s="2" t="s">
        <v>26</v>
      </c>
      <c r="C467" s="1"/>
      <c r="D467" s="3">
        <v>0</v>
      </c>
      <c r="E467" s="4">
        <f t="shared" si="62"/>
        <v>0</v>
      </c>
      <c r="F467" s="3">
        <v>0</v>
      </c>
      <c r="G467" s="3">
        <v>0</v>
      </c>
      <c r="H467" s="4">
        <v>0</v>
      </c>
      <c r="I467" s="3">
        <f t="shared" si="60"/>
        <v>0</v>
      </c>
      <c r="J467" s="4">
        <f t="shared" si="61"/>
        <v>0</v>
      </c>
      <c r="K467" s="5"/>
    </row>
    <row r="468" spans="1:11" x14ac:dyDescent="0.25">
      <c r="A468" s="13">
        <f>MAX($A$11:A467)+1</f>
        <v>358</v>
      </c>
      <c r="B468" s="2" t="s">
        <v>27</v>
      </c>
      <c r="C468" s="1"/>
      <c r="D468" s="3">
        <v>0</v>
      </c>
      <c r="E468" s="4">
        <f t="shared" si="62"/>
        <v>0</v>
      </c>
      <c r="F468" s="3">
        <v>0</v>
      </c>
      <c r="G468" s="3">
        <v>0</v>
      </c>
      <c r="H468" s="4">
        <v>0</v>
      </c>
      <c r="I468" s="3">
        <f t="shared" si="60"/>
        <v>0</v>
      </c>
      <c r="J468" s="4">
        <f t="shared" si="61"/>
        <v>0</v>
      </c>
      <c r="K468" s="5"/>
    </row>
    <row r="469" spans="1:11" x14ac:dyDescent="0.25">
      <c r="A469" s="13">
        <f>MAX($A$11:A468)+1</f>
        <v>359</v>
      </c>
      <c r="B469" s="2" t="s">
        <v>28</v>
      </c>
      <c r="C469" s="1"/>
      <c r="D469" s="3">
        <v>1</v>
      </c>
      <c r="E469" s="4">
        <f t="shared" si="62"/>
        <v>3.7243947858472997E-4</v>
      </c>
      <c r="F469" s="3">
        <v>93200</v>
      </c>
      <c r="G469" s="3">
        <v>93200</v>
      </c>
      <c r="H469" s="4">
        <v>2.5169332626503577E-2</v>
      </c>
      <c r="I469" s="3">
        <f t="shared" si="60"/>
        <v>93200</v>
      </c>
      <c r="J469" s="4">
        <f t="shared" si="61"/>
        <v>0.13215485692335052</v>
      </c>
      <c r="K469" s="5"/>
    </row>
    <row r="470" spans="1:11" x14ac:dyDescent="0.25">
      <c r="A470" s="13">
        <f>MAX($A$11:A469)+1</f>
        <v>360</v>
      </c>
      <c r="B470" s="2" t="s">
        <v>29</v>
      </c>
      <c r="C470" s="1"/>
      <c r="D470" s="3">
        <v>0</v>
      </c>
      <c r="E470" s="4">
        <f t="shared" si="62"/>
        <v>0</v>
      </c>
      <c r="F470" s="3">
        <v>0</v>
      </c>
      <c r="G470" s="3">
        <v>0</v>
      </c>
      <c r="H470" s="4">
        <v>0</v>
      </c>
      <c r="I470" s="3">
        <f t="shared" si="60"/>
        <v>0</v>
      </c>
      <c r="J470" s="4">
        <f t="shared" si="61"/>
        <v>0</v>
      </c>
      <c r="K470" s="5"/>
    </row>
    <row r="471" spans="1:11" x14ac:dyDescent="0.25">
      <c r="A471" s="13">
        <f>MAX($A$11:A470)+1</f>
        <v>361</v>
      </c>
      <c r="B471" s="2" t="s">
        <v>30</v>
      </c>
      <c r="C471" s="1"/>
      <c r="D471" s="3">
        <v>1</v>
      </c>
      <c r="E471" s="4">
        <f t="shared" si="62"/>
        <v>3.7243947858472997E-4</v>
      </c>
      <c r="F471" s="3">
        <v>0</v>
      </c>
      <c r="G471" s="3">
        <v>0</v>
      </c>
      <c r="H471" s="4">
        <v>0</v>
      </c>
      <c r="I471" s="3">
        <f t="shared" si="60"/>
        <v>30</v>
      </c>
      <c r="J471" s="4">
        <f t="shared" si="61"/>
        <v>4.2539117035413255E-5</v>
      </c>
      <c r="K471" s="5"/>
    </row>
    <row r="472" spans="1:11" x14ac:dyDescent="0.25">
      <c r="A472" s="13">
        <f>MAX($A$11:A471)+1</f>
        <v>362</v>
      </c>
      <c r="B472" s="2" t="s">
        <v>31</v>
      </c>
      <c r="C472" s="1"/>
      <c r="D472" s="3">
        <v>1</v>
      </c>
      <c r="E472" s="4">
        <f t="shared" si="62"/>
        <v>3.7243947858472997E-4</v>
      </c>
      <c r="F472" s="3">
        <v>0</v>
      </c>
      <c r="G472" s="3">
        <v>0</v>
      </c>
      <c r="H472" s="4">
        <v>0</v>
      </c>
      <c r="I472" s="3">
        <f t="shared" si="60"/>
        <v>30</v>
      </c>
      <c r="J472" s="4">
        <f t="shared" si="61"/>
        <v>4.2539117035413255E-5</v>
      </c>
      <c r="K472" s="5"/>
    </row>
    <row r="473" spans="1:11" x14ac:dyDescent="0.25">
      <c r="A473" s="13">
        <f>MAX($A$11:A472)+1</f>
        <v>363</v>
      </c>
      <c r="B473" s="2" t="s">
        <v>32</v>
      </c>
      <c r="C473" s="1"/>
      <c r="D473" s="3">
        <v>1</v>
      </c>
      <c r="E473" s="4">
        <f t="shared" si="62"/>
        <v>3.7243947858472997E-4</v>
      </c>
      <c r="F473" s="3">
        <v>49213</v>
      </c>
      <c r="G473" s="3">
        <v>49213</v>
      </c>
      <c r="H473" s="4">
        <v>1.3290325821331765E-2</v>
      </c>
      <c r="I473" s="3">
        <f t="shared" si="60"/>
        <v>49213</v>
      </c>
      <c r="J473" s="4">
        <f t="shared" si="61"/>
        <v>6.9782585555459756E-2</v>
      </c>
      <c r="K473" s="5"/>
    </row>
    <row r="474" spans="1:11" x14ac:dyDescent="0.25">
      <c r="A474" s="13">
        <f>MAX($A$11:A473)+1</f>
        <v>364</v>
      </c>
      <c r="B474" s="2" t="s">
        <v>33</v>
      </c>
      <c r="C474" s="1"/>
      <c r="D474" s="3">
        <v>1</v>
      </c>
      <c r="E474" s="4">
        <f t="shared" si="62"/>
        <v>3.7243947858472997E-4</v>
      </c>
      <c r="F474" s="3">
        <v>0</v>
      </c>
      <c r="G474" s="3">
        <v>0</v>
      </c>
      <c r="H474" s="4">
        <v>0</v>
      </c>
      <c r="I474" s="3">
        <f t="shared" si="60"/>
        <v>30</v>
      </c>
      <c r="J474" s="4">
        <f t="shared" si="61"/>
        <v>4.2539117035413255E-5</v>
      </c>
      <c r="K474" s="5"/>
    </row>
    <row r="475" spans="1:11" x14ac:dyDescent="0.25">
      <c r="A475" s="13">
        <f>MAX($A$11:A474)+1</f>
        <v>365</v>
      </c>
      <c r="B475" s="2" t="s">
        <v>34</v>
      </c>
      <c r="C475" s="1"/>
      <c r="D475" s="3">
        <v>0</v>
      </c>
      <c r="E475" s="4">
        <f t="shared" si="62"/>
        <v>0</v>
      </c>
      <c r="F475" s="3">
        <v>0</v>
      </c>
      <c r="G475" s="3">
        <v>0</v>
      </c>
      <c r="H475" s="4">
        <v>0</v>
      </c>
      <c r="I475" s="3">
        <f t="shared" si="60"/>
        <v>0</v>
      </c>
      <c r="J475" s="4">
        <f t="shared" si="61"/>
        <v>0</v>
      </c>
      <c r="K475" s="5"/>
    </row>
    <row r="476" spans="1:11" x14ac:dyDescent="0.25">
      <c r="A476" s="13">
        <f>MAX($A$11:A475)+1</f>
        <v>366</v>
      </c>
      <c r="B476" s="2" t="s">
        <v>35</v>
      </c>
      <c r="D476" s="3">
        <f t="shared" ref="D476:J476" si="63">SUM(D449:D475)</f>
        <v>2685</v>
      </c>
      <c r="E476" s="6">
        <f t="shared" si="63"/>
        <v>1.0000000000000004</v>
      </c>
      <c r="F476" s="3">
        <f t="shared" si="63"/>
        <v>290961.3506440816</v>
      </c>
      <c r="G476" s="3">
        <f t="shared" si="63"/>
        <v>688669.25566502463</v>
      </c>
      <c r="H476" s="6">
        <f t="shared" si="63"/>
        <v>0.18598010263390172</v>
      </c>
      <c r="I476" s="3">
        <f t="shared" si="63"/>
        <v>705233.25566502463</v>
      </c>
      <c r="J476" s="6">
        <f t="shared" si="63"/>
        <v>1</v>
      </c>
      <c r="K476" s="5"/>
    </row>
    <row r="479" spans="1:11" ht="18.75" x14ac:dyDescent="0.3">
      <c r="A479" s="26" t="s">
        <v>70</v>
      </c>
      <c r="B479" s="27"/>
      <c r="C479" s="28"/>
      <c r="D479" s="27"/>
      <c r="E479" s="27"/>
      <c r="F479" s="27"/>
      <c r="G479" s="27"/>
      <c r="H479" s="27"/>
      <c r="I479" s="27"/>
      <c r="J479" s="27"/>
      <c r="K479" s="43"/>
    </row>
    <row r="481" spans="1:11" x14ac:dyDescent="0.25">
      <c r="A481" s="13" t="s">
        <v>66</v>
      </c>
      <c r="B481" s="12" t="s">
        <v>52</v>
      </c>
    </row>
    <row r="482" spans="1:11" x14ac:dyDescent="0.25">
      <c r="A482" s="13" t="s">
        <v>67</v>
      </c>
      <c r="D482" s="48" t="s">
        <v>38</v>
      </c>
      <c r="E482" s="49"/>
      <c r="F482" s="48" t="s">
        <v>39</v>
      </c>
      <c r="G482" s="49"/>
      <c r="H482" s="48" t="s">
        <v>37</v>
      </c>
      <c r="I482" s="49"/>
      <c r="J482" s="48" t="s">
        <v>35</v>
      </c>
      <c r="K482" s="49"/>
    </row>
    <row r="483" spans="1:11" s="9" customFormat="1" ht="45" x14ac:dyDescent="0.25">
      <c r="B483" s="29" t="s">
        <v>3</v>
      </c>
      <c r="C483" s="29" t="s">
        <v>4</v>
      </c>
      <c r="D483" s="30" t="s">
        <v>40</v>
      </c>
      <c r="E483" s="31" t="s">
        <v>68</v>
      </c>
      <c r="F483" s="30" t="s">
        <v>41</v>
      </c>
      <c r="G483" s="31" t="s">
        <v>68</v>
      </c>
      <c r="H483" s="30" t="s">
        <v>41</v>
      </c>
      <c r="I483" s="31" t="s">
        <v>68</v>
      </c>
      <c r="J483" s="31" t="s">
        <v>68</v>
      </c>
      <c r="K483" s="31"/>
    </row>
    <row r="484" spans="1:11" s="32" customFormat="1" ht="11.25" x14ac:dyDescent="0.2">
      <c r="B484" s="33"/>
      <c r="C484" s="33"/>
      <c r="D484" s="34"/>
      <c r="E484" s="35" t="s">
        <v>69</v>
      </c>
      <c r="F484" s="34"/>
      <c r="G484" s="35" t="s">
        <v>69</v>
      </c>
      <c r="H484" s="34"/>
      <c r="I484" s="35" t="s">
        <v>69</v>
      </c>
      <c r="J484" s="35" t="s">
        <v>69</v>
      </c>
      <c r="K484" s="35" t="s">
        <v>6</v>
      </c>
    </row>
    <row r="485" spans="1:11" ht="18" x14ac:dyDescent="0.35">
      <c r="A485" s="13">
        <f>MAX($A$11:A477)+1</f>
        <v>367</v>
      </c>
      <c r="B485" s="2" t="s">
        <v>7</v>
      </c>
      <c r="C485" s="1" t="s">
        <v>8</v>
      </c>
      <c r="D485" s="4">
        <f t="shared" ref="D485:D511" si="64">+J449</f>
        <v>4.3815290546475654E-3</v>
      </c>
      <c r="E485" s="5">
        <f t="shared" ref="E485:E511" si="65">D485*$E$512</f>
        <v>8.3603034964194689E-2</v>
      </c>
      <c r="F485" s="4">
        <f t="shared" ref="F485:F511" si="66">+H485</f>
        <v>1.3353625099990652E-5</v>
      </c>
      <c r="G485" s="5">
        <f t="shared" ref="G485:G511" si="67">F485*$G$512</f>
        <v>0</v>
      </c>
      <c r="H485" s="4">
        <v>1.3353625099990652E-5</v>
      </c>
      <c r="I485" s="5">
        <f>H485*$I$512</f>
        <v>2.7825195908692487E-4</v>
      </c>
      <c r="J485" s="5">
        <f t="shared" ref="J485:J511" si="68">+E485+G485+I485</f>
        <v>8.3881286923281617E-2</v>
      </c>
      <c r="K485" s="4">
        <f>J485/$J$512</f>
        <v>2.101341235954019E-3</v>
      </c>
    </row>
    <row r="486" spans="1:11" ht="18" x14ac:dyDescent="0.35">
      <c r="A486" s="13">
        <f>MAX($A$11:A485)+1</f>
        <v>368</v>
      </c>
      <c r="B486" s="2" t="s">
        <v>7</v>
      </c>
      <c r="C486" s="1" t="s">
        <v>9</v>
      </c>
      <c r="D486" s="4">
        <f t="shared" si="64"/>
        <v>1.1315405131419926E-2</v>
      </c>
      <c r="E486" s="5">
        <f t="shared" si="65"/>
        <v>0.21590686699491055</v>
      </c>
      <c r="F486" s="4">
        <f t="shared" si="66"/>
        <v>4.9925327389965053E-4</v>
      </c>
      <c r="G486" s="5">
        <f t="shared" si="67"/>
        <v>0</v>
      </c>
      <c r="H486" s="4">
        <v>4.9925327389965053E-4</v>
      </c>
      <c r="I486" s="5">
        <f t="shared" ref="I486:I511" si="69">H486*$I$512</f>
        <v>1.0403032921991805E-2</v>
      </c>
      <c r="J486" s="5">
        <f t="shared" si="68"/>
        <v>0.22630989991690234</v>
      </c>
      <c r="K486" s="4">
        <f t="shared" ref="K486:K511" si="70">J486/$J$512</f>
        <v>5.6693732564565809E-3</v>
      </c>
    </row>
    <row r="487" spans="1:11" ht="18" x14ac:dyDescent="0.35">
      <c r="A487" s="13">
        <f>MAX($A$11:A486)+1</f>
        <v>369</v>
      </c>
      <c r="B487" s="2" t="s">
        <v>7</v>
      </c>
      <c r="C487" s="1" t="s">
        <v>10</v>
      </c>
      <c r="D487" s="4">
        <f t="shared" si="64"/>
        <v>3.5052232437180524E-2</v>
      </c>
      <c r="E487" s="5">
        <f t="shared" si="65"/>
        <v>0.66882427971355751</v>
      </c>
      <c r="F487" s="4">
        <f t="shared" si="66"/>
        <v>3.6864620517974194E-3</v>
      </c>
      <c r="G487" s="5">
        <f t="shared" si="67"/>
        <v>0</v>
      </c>
      <c r="H487" s="4">
        <v>3.6864620517974194E-3</v>
      </c>
      <c r="I487" s="5">
        <f t="shared" si="69"/>
        <v>7.6815492447287193E-2</v>
      </c>
      <c r="J487" s="5">
        <f t="shared" si="68"/>
        <v>0.74563977216084476</v>
      </c>
      <c r="K487" s="4">
        <f t="shared" si="70"/>
        <v>1.8679298540590923E-2</v>
      </c>
    </row>
    <row r="488" spans="1:11" ht="18" x14ac:dyDescent="0.35">
      <c r="A488" s="13">
        <f>MAX($A$11:A487)+1</f>
        <v>370</v>
      </c>
      <c r="B488" s="2" t="s">
        <v>7</v>
      </c>
      <c r="C488" s="1" t="s">
        <v>11</v>
      </c>
      <c r="D488" s="4">
        <f t="shared" si="64"/>
        <v>5.9953213579143592E-2</v>
      </c>
      <c r="E488" s="5">
        <f t="shared" si="65"/>
        <v>1.143954667094212</v>
      </c>
      <c r="F488" s="4">
        <f t="shared" si="66"/>
        <v>9.1065261750436256E-3</v>
      </c>
      <c r="G488" s="5">
        <f t="shared" si="67"/>
        <v>0</v>
      </c>
      <c r="H488" s="4">
        <v>9.1065261750436256E-3</v>
      </c>
      <c r="I488" s="5">
        <f t="shared" si="69"/>
        <v>0.18975437229281084</v>
      </c>
      <c r="J488" s="5">
        <f t="shared" si="68"/>
        <v>1.3337090393870228</v>
      </c>
      <c r="K488" s="4">
        <f t="shared" si="70"/>
        <v>3.3411239908512969E-2</v>
      </c>
    </row>
    <row r="489" spans="1:11" ht="18" x14ac:dyDescent="0.35">
      <c r="A489" s="13">
        <f>MAX($A$11:A488)+1</f>
        <v>371</v>
      </c>
      <c r="B489" s="2" t="s">
        <v>7</v>
      </c>
      <c r="C489" s="1" t="s">
        <v>12</v>
      </c>
      <c r="D489" s="4">
        <f t="shared" si="64"/>
        <v>0.12087631902669461</v>
      </c>
      <c r="E489" s="5">
        <f t="shared" si="65"/>
        <v>2.3064156370737021</v>
      </c>
      <c r="F489" s="4">
        <f t="shared" si="66"/>
        <v>1.8360372988287146E-2</v>
      </c>
      <c r="G489" s="5">
        <f t="shared" si="67"/>
        <v>0</v>
      </c>
      <c r="H489" s="4">
        <v>1.8360372988287146E-2</v>
      </c>
      <c r="I489" s="5">
        <f t="shared" si="69"/>
        <v>0.38257849200522576</v>
      </c>
      <c r="J489" s="5">
        <f t="shared" si="68"/>
        <v>2.6889941290789281</v>
      </c>
      <c r="K489" s="4">
        <f t="shared" si="70"/>
        <v>6.7362989457228947E-2</v>
      </c>
    </row>
    <row r="490" spans="1:11" ht="18" x14ac:dyDescent="0.35">
      <c r="A490" s="13">
        <f>MAX($A$11:A489)+1</f>
        <v>372</v>
      </c>
      <c r="B490" s="2" t="s">
        <v>7</v>
      </c>
      <c r="C490" s="1" t="s">
        <v>13</v>
      </c>
      <c r="D490" s="4">
        <f t="shared" si="64"/>
        <v>0.13495709506402076</v>
      </c>
      <c r="E490" s="5">
        <f t="shared" si="65"/>
        <v>2.5750879650873442</v>
      </c>
      <c r="F490" s="4">
        <f t="shared" si="66"/>
        <v>2.1123496478735213E-2</v>
      </c>
      <c r="G490" s="5">
        <f t="shared" si="67"/>
        <v>0</v>
      </c>
      <c r="H490" s="4">
        <v>2.1123496478735213E-2</v>
      </c>
      <c r="I490" s="5">
        <f t="shared" si="69"/>
        <v>0.4401542078620993</v>
      </c>
      <c r="J490" s="5">
        <f t="shared" si="68"/>
        <v>3.0152421729494434</v>
      </c>
      <c r="K490" s="4">
        <f t="shared" si="70"/>
        <v>7.5535950231679944E-2</v>
      </c>
    </row>
    <row r="491" spans="1:11" ht="18" x14ac:dyDescent="0.35">
      <c r="A491" s="13">
        <f>MAX($A$11:A490)+1</f>
        <v>373</v>
      </c>
      <c r="B491" s="2" t="s">
        <v>7</v>
      </c>
      <c r="C491" s="1" t="s">
        <v>14</v>
      </c>
      <c r="D491" s="4">
        <f t="shared" si="64"/>
        <v>7.9603875099539187E-2</v>
      </c>
      <c r="E491" s="5">
        <f t="shared" si="65"/>
        <v>1.5189048093091959</v>
      </c>
      <c r="F491" s="4">
        <f t="shared" si="66"/>
        <v>1.2727727768691091E-2</v>
      </c>
      <c r="G491" s="5">
        <f t="shared" si="67"/>
        <v>0</v>
      </c>
      <c r="H491" s="4">
        <v>1.2727727768691091E-2</v>
      </c>
      <c r="I491" s="5">
        <f t="shared" si="69"/>
        <v>0.26521002048843129</v>
      </c>
      <c r="J491" s="5">
        <f t="shared" si="68"/>
        <v>1.7841148297976273</v>
      </c>
      <c r="K491" s="4">
        <f t="shared" si="70"/>
        <v>4.4694522450039804E-2</v>
      </c>
    </row>
    <row r="492" spans="1:11" ht="18" x14ac:dyDescent="0.35">
      <c r="A492" s="13">
        <f>MAX($A$11:A491)+1</f>
        <v>374</v>
      </c>
      <c r="B492" s="2" t="s">
        <v>7</v>
      </c>
      <c r="C492" s="1" t="s">
        <v>15</v>
      </c>
      <c r="D492" s="4">
        <f t="shared" si="64"/>
        <v>3.0645179912311707E-2</v>
      </c>
      <c r="E492" s="5">
        <f t="shared" si="65"/>
        <v>0.58473423677869751</v>
      </c>
      <c r="F492" s="4">
        <f t="shared" si="66"/>
        <v>4.6548152525967418E-3</v>
      </c>
      <c r="G492" s="5">
        <f t="shared" si="67"/>
        <v>0</v>
      </c>
      <c r="H492" s="4">
        <v>4.6548152525967418E-3</v>
      </c>
      <c r="I492" s="5">
        <f t="shared" si="69"/>
        <v>9.6993247415913239E-2</v>
      </c>
      <c r="J492" s="5">
        <f t="shared" si="68"/>
        <v>0.68172748419461071</v>
      </c>
      <c r="K492" s="4">
        <f t="shared" si="70"/>
        <v>1.7078208105361328E-2</v>
      </c>
    </row>
    <row r="493" spans="1:11" ht="18" x14ac:dyDescent="0.35">
      <c r="A493" s="13">
        <f>MAX($A$11:A492)+1</f>
        <v>375</v>
      </c>
      <c r="B493" s="2" t="s">
        <v>7</v>
      </c>
      <c r="C493" s="1" t="s">
        <v>16</v>
      </c>
      <c r="D493" s="4">
        <f t="shared" si="64"/>
        <v>0</v>
      </c>
      <c r="E493" s="5">
        <f t="shared" si="65"/>
        <v>0</v>
      </c>
      <c r="F493" s="4">
        <f t="shared" si="66"/>
        <v>0</v>
      </c>
      <c r="G493" s="5">
        <f t="shared" si="67"/>
        <v>0</v>
      </c>
      <c r="H493" s="4">
        <v>0</v>
      </c>
      <c r="I493" s="5">
        <f t="shared" si="69"/>
        <v>0</v>
      </c>
      <c r="J493" s="5">
        <f t="shared" si="68"/>
        <v>0</v>
      </c>
      <c r="K493" s="4">
        <f t="shared" si="70"/>
        <v>0</v>
      </c>
    </row>
    <row r="494" spans="1:11" ht="18" x14ac:dyDescent="0.35">
      <c r="A494" s="13">
        <f>MAX($A$11:A493)+1</f>
        <v>376</v>
      </c>
      <c r="B494" s="2" t="s">
        <v>17</v>
      </c>
      <c r="C494" s="1"/>
      <c r="D494" s="4">
        <f t="shared" si="64"/>
        <v>0.12117370168164791</v>
      </c>
      <c r="E494" s="5">
        <f t="shared" si="65"/>
        <v>2.3120899330077744</v>
      </c>
      <c r="F494" s="4">
        <f t="shared" si="66"/>
        <v>2.0529260161785631E-2</v>
      </c>
      <c r="G494" s="5">
        <f t="shared" si="67"/>
        <v>0</v>
      </c>
      <c r="H494" s="4">
        <v>2.0529260161785631E-2</v>
      </c>
      <c r="I494" s="5">
        <f t="shared" si="69"/>
        <v>0.42777199568273117</v>
      </c>
      <c r="J494" s="5">
        <f t="shared" si="68"/>
        <v>2.7398619286905057</v>
      </c>
      <c r="K494" s="4">
        <f t="shared" si="70"/>
        <v>6.8637297575603634E-2</v>
      </c>
    </row>
    <row r="495" spans="1:11" x14ac:dyDescent="0.25">
      <c r="A495" s="13">
        <f>MAX($A$11:A494)+1</f>
        <v>377</v>
      </c>
      <c r="B495" s="2" t="s">
        <v>18</v>
      </c>
      <c r="C495" s="1"/>
      <c r="D495" s="4">
        <f t="shared" si="64"/>
        <v>5.3060458648838803E-3</v>
      </c>
      <c r="E495" s="5">
        <f t="shared" si="65"/>
        <v>0.10124354590162347</v>
      </c>
      <c r="F495" s="4">
        <f t="shared" si="66"/>
        <v>8.059558890994358E-4</v>
      </c>
      <c r="G495" s="5">
        <f t="shared" si="67"/>
        <v>0</v>
      </c>
      <c r="H495" s="4">
        <v>8.059558890994358E-4</v>
      </c>
      <c r="I495" s="5">
        <f t="shared" si="69"/>
        <v>1.679385211134311E-2</v>
      </c>
      <c r="J495" s="5">
        <f t="shared" si="68"/>
        <v>0.11803739801296659</v>
      </c>
      <c r="K495" s="4">
        <f t="shared" si="70"/>
        <v>2.9569986456719462E-3</v>
      </c>
    </row>
    <row r="496" spans="1:11" x14ac:dyDescent="0.25">
      <c r="A496" s="13">
        <f>MAX($A$11:A495)+1</f>
        <v>378</v>
      </c>
      <c r="B496" s="2" t="s">
        <v>19</v>
      </c>
      <c r="C496" s="1"/>
      <c r="D496" s="4">
        <f t="shared" si="64"/>
        <v>0</v>
      </c>
      <c r="E496" s="5">
        <f t="shared" si="65"/>
        <v>0</v>
      </c>
      <c r="F496" s="4">
        <f t="shared" si="66"/>
        <v>0</v>
      </c>
      <c r="G496" s="5">
        <f t="shared" si="67"/>
        <v>0</v>
      </c>
      <c r="H496" s="4">
        <v>0</v>
      </c>
      <c r="I496" s="5">
        <f t="shared" si="69"/>
        <v>0</v>
      </c>
      <c r="J496" s="5">
        <f t="shared" si="68"/>
        <v>0</v>
      </c>
      <c r="K496" s="4">
        <f t="shared" si="70"/>
        <v>0</v>
      </c>
    </row>
    <row r="497" spans="1:11" x14ac:dyDescent="0.25">
      <c r="A497" s="13">
        <f>MAX($A$11:A496)+1</f>
        <v>379</v>
      </c>
      <c r="B497" s="2" t="s">
        <v>20</v>
      </c>
      <c r="C497" s="1"/>
      <c r="D497" s="4">
        <f t="shared" si="64"/>
        <v>5.1160378087923676E-3</v>
      </c>
      <c r="E497" s="5">
        <f t="shared" si="65"/>
        <v>9.7618042120004675E-2</v>
      </c>
      <c r="F497" s="4">
        <f t="shared" si="66"/>
        <v>7.77094828399456E-4</v>
      </c>
      <c r="G497" s="5">
        <f t="shared" si="67"/>
        <v>0</v>
      </c>
      <c r="H497" s="4">
        <v>7.77094828399456E-4</v>
      </c>
      <c r="I497" s="5">
        <f t="shared" si="69"/>
        <v>1.6192468844929434E-2</v>
      </c>
      <c r="J497" s="5">
        <f t="shared" si="68"/>
        <v>0.11381051096493411</v>
      </c>
      <c r="K497" s="4">
        <f t="shared" si="70"/>
        <v>2.8511093301935814E-3</v>
      </c>
    </row>
    <row r="498" spans="1:11" x14ac:dyDescent="0.25">
      <c r="A498" s="13">
        <f>MAX($A$11:A497)+1</f>
        <v>380</v>
      </c>
      <c r="B498" s="2" t="s">
        <v>21</v>
      </c>
      <c r="C498" s="1"/>
      <c r="D498" s="4">
        <f t="shared" si="64"/>
        <v>1.2761735110623977E-4</v>
      </c>
      <c r="E498" s="5">
        <f t="shared" si="65"/>
        <v>2.4350398533260586E-3</v>
      </c>
      <c r="F498" s="4">
        <f t="shared" si="66"/>
        <v>4.7814593099966531E-2</v>
      </c>
      <c r="G498" s="5">
        <f t="shared" si="67"/>
        <v>0</v>
      </c>
      <c r="H498" s="4">
        <v>4.7814593099966531E-2</v>
      </c>
      <c r="I498" s="5">
        <f t="shared" si="69"/>
        <v>0.99632153092415043</v>
      </c>
      <c r="J498" s="5">
        <f t="shared" si="68"/>
        <v>0.99875657077747648</v>
      </c>
      <c r="K498" s="4">
        <f t="shared" si="70"/>
        <v>2.5020221360865041E-2</v>
      </c>
    </row>
    <row r="499" spans="1:11" x14ac:dyDescent="0.25">
      <c r="A499" s="13">
        <f>MAX($A$11:A498)+1</f>
        <v>381</v>
      </c>
      <c r="B499" s="2" t="s">
        <v>22</v>
      </c>
      <c r="C499" s="1"/>
      <c r="D499" s="4">
        <f t="shared" si="64"/>
        <v>0.18929907080758898</v>
      </c>
      <c r="E499" s="5">
        <f t="shared" si="65"/>
        <v>3.6119757824336536</v>
      </c>
      <c r="F499" s="4">
        <f t="shared" si="66"/>
        <v>0.11501348069991948</v>
      </c>
      <c r="G499" s="5">
        <f t="shared" si="67"/>
        <v>0</v>
      </c>
      <c r="H499" s="4">
        <v>0.11501348069991948</v>
      </c>
      <c r="I499" s="5">
        <f t="shared" si="69"/>
        <v>2.3965571960067402</v>
      </c>
      <c r="J499" s="5">
        <f t="shared" si="68"/>
        <v>6.0085329784403942</v>
      </c>
      <c r="K499" s="4">
        <f t="shared" si="70"/>
        <v>0.15052198861391128</v>
      </c>
    </row>
    <row r="500" spans="1:11" x14ac:dyDescent="0.25">
      <c r="A500" s="13">
        <f>MAX($A$11:A499)+1</f>
        <v>382</v>
      </c>
      <c r="B500" s="2" t="s">
        <v>23</v>
      </c>
      <c r="C500" s="1"/>
      <c r="D500" s="4">
        <f t="shared" si="64"/>
        <v>8.5078234070826511E-5</v>
      </c>
      <c r="E500" s="5">
        <f t="shared" si="65"/>
        <v>1.6233599022173724E-3</v>
      </c>
      <c r="F500" s="4">
        <f t="shared" si="66"/>
        <v>0.38923663355972754</v>
      </c>
      <c r="G500" s="5">
        <f t="shared" si="67"/>
        <v>0</v>
      </c>
      <c r="H500" s="4">
        <v>0.38923663355972754</v>
      </c>
      <c r="I500" s="5">
        <f t="shared" si="69"/>
        <v>8.1105958139014618</v>
      </c>
      <c r="J500" s="5">
        <f t="shared" si="68"/>
        <v>8.1122191738036786</v>
      </c>
      <c r="K500" s="4">
        <f t="shared" si="70"/>
        <v>0.20322221189335582</v>
      </c>
    </row>
    <row r="501" spans="1:11" x14ac:dyDescent="0.25">
      <c r="A501" s="13">
        <f>MAX($A$11:A500)+1</f>
        <v>383</v>
      </c>
      <c r="B501" s="2" t="s">
        <v>24</v>
      </c>
      <c r="C501" s="1"/>
      <c r="D501" s="4">
        <f t="shared" si="64"/>
        <v>4.2539117035413255E-5</v>
      </c>
      <c r="E501" s="5">
        <f t="shared" si="65"/>
        <v>8.1167995110868621E-4</v>
      </c>
      <c r="F501" s="4">
        <f t="shared" si="66"/>
        <v>0.25845725999981906</v>
      </c>
      <c r="G501" s="5">
        <f t="shared" si="67"/>
        <v>0</v>
      </c>
      <c r="H501" s="4">
        <v>0.25845725999981906</v>
      </c>
      <c r="I501" s="5">
        <f t="shared" si="69"/>
        <v>5.3855217887791911</v>
      </c>
      <c r="J501" s="5">
        <f t="shared" si="68"/>
        <v>5.3863334687302995</v>
      </c>
      <c r="K501" s="4">
        <f t="shared" si="70"/>
        <v>0.13493503788031083</v>
      </c>
    </row>
    <row r="502" spans="1:11" x14ac:dyDescent="0.25">
      <c r="A502" s="13">
        <f>MAX($A$11:A501)+1</f>
        <v>384</v>
      </c>
      <c r="B502" s="2" t="s">
        <v>25</v>
      </c>
      <c r="C502" s="1"/>
      <c r="D502" s="4">
        <f t="shared" si="64"/>
        <v>0</v>
      </c>
      <c r="E502" s="5">
        <f t="shared" si="65"/>
        <v>0</v>
      </c>
      <c r="F502" s="4">
        <f t="shared" si="66"/>
        <v>0</v>
      </c>
      <c r="G502" s="5">
        <f t="shared" si="67"/>
        <v>0</v>
      </c>
      <c r="H502" s="4">
        <v>0</v>
      </c>
      <c r="I502" s="5">
        <f t="shared" si="69"/>
        <v>0</v>
      </c>
      <c r="J502" s="5">
        <f t="shared" si="68"/>
        <v>0</v>
      </c>
      <c r="K502" s="4">
        <f t="shared" si="70"/>
        <v>0</v>
      </c>
    </row>
    <row r="503" spans="1:11" x14ac:dyDescent="0.25">
      <c r="A503" s="13">
        <f>MAX($A$11:A502)+1</f>
        <v>385</v>
      </c>
      <c r="B503" s="2" t="s">
        <v>26</v>
      </c>
      <c r="C503" s="1"/>
      <c r="D503" s="4">
        <f t="shared" si="64"/>
        <v>0</v>
      </c>
      <c r="E503" s="5">
        <f t="shared" si="65"/>
        <v>0</v>
      </c>
      <c r="F503" s="4">
        <f t="shared" si="66"/>
        <v>0</v>
      </c>
      <c r="G503" s="5">
        <f t="shared" si="67"/>
        <v>0</v>
      </c>
      <c r="H503" s="4">
        <v>0</v>
      </c>
      <c r="I503" s="5">
        <f t="shared" si="69"/>
        <v>0</v>
      </c>
      <c r="J503" s="5">
        <f t="shared" si="68"/>
        <v>0</v>
      </c>
      <c r="K503" s="4">
        <f t="shared" si="70"/>
        <v>0</v>
      </c>
    </row>
    <row r="504" spans="1:11" x14ac:dyDescent="0.25">
      <c r="A504" s="13">
        <f>MAX($A$11:A503)+1</f>
        <v>386</v>
      </c>
      <c r="B504" s="2" t="s">
        <v>27</v>
      </c>
      <c r="C504" s="1"/>
      <c r="D504" s="4">
        <f t="shared" si="64"/>
        <v>0</v>
      </c>
      <c r="E504" s="5">
        <f t="shared" si="65"/>
        <v>0</v>
      </c>
      <c r="F504" s="4">
        <f t="shared" si="66"/>
        <v>0</v>
      </c>
      <c r="G504" s="5">
        <f t="shared" si="67"/>
        <v>0</v>
      </c>
      <c r="H504" s="4">
        <v>0</v>
      </c>
      <c r="I504" s="5">
        <f t="shared" si="69"/>
        <v>0</v>
      </c>
      <c r="J504" s="5">
        <f t="shared" si="68"/>
        <v>0</v>
      </c>
      <c r="K504" s="4">
        <f t="shared" si="70"/>
        <v>0</v>
      </c>
    </row>
    <row r="505" spans="1:11" x14ac:dyDescent="0.25">
      <c r="A505" s="13">
        <f>MAX($A$11:A504)+1</f>
        <v>387</v>
      </c>
      <c r="B505" s="2" t="s">
        <v>28</v>
      </c>
      <c r="C505" s="1"/>
      <c r="D505" s="4">
        <f t="shared" si="64"/>
        <v>0.13215485692335052</v>
      </c>
      <c r="E505" s="5">
        <f t="shared" si="65"/>
        <v>2.5216190481109853</v>
      </c>
      <c r="F505" s="4">
        <f t="shared" si="66"/>
        <v>2.0073513859985948E-2</v>
      </c>
      <c r="G505" s="5">
        <f t="shared" si="67"/>
        <v>0</v>
      </c>
      <c r="H505" s="4">
        <v>2.0073513859985948E-2</v>
      </c>
      <c r="I505" s="5">
        <f t="shared" si="69"/>
        <v>0.41827552559518383</v>
      </c>
      <c r="J505" s="5">
        <f t="shared" si="68"/>
        <v>2.939894573706169</v>
      </c>
      <c r="K505" s="4">
        <f t="shared" si="70"/>
        <v>7.364838957151934E-2</v>
      </c>
    </row>
    <row r="506" spans="1:11" x14ac:dyDescent="0.25">
      <c r="A506" s="13">
        <f>MAX($A$11:A505)+1</f>
        <v>388</v>
      </c>
      <c r="B506" s="2" t="s">
        <v>29</v>
      </c>
      <c r="C506" s="1"/>
      <c r="D506" s="4">
        <f t="shared" si="64"/>
        <v>0</v>
      </c>
      <c r="E506" s="5">
        <f t="shared" si="65"/>
        <v>0</v>
      </c>
      <c r="F506" s="4">
        <f t="shared" si="66"/>
        <v>0</v>
      </c>
      <c r="G506" s="5">
        <f t="shared" si="67"/>
        <v>0</v>
      </c>
      <c r="H506" s="4">
        <v>0</v>
      </c>
      <c r="I506" s="5">
        <f t="shared" si="69"/>
        <v>0</v>
      </c>
      <c r="J506" s="5">
        <f t="shared" si="68"/>
        <v>0</v>
      </c>
      <c r="K506" s="4">
        <f t="shared" si="70"/>
        <v>0</v>
      </c>
    </row>
    <row r="507" spans="1:11" x14ac:dyDescent="0.25">
      <c r="A507" s="13">
        <f>MAX($A$11:A506)+1</f>
        <v>389</v>
      </c>
      <c r="B507" s="2" t="s">
        <v>30</v>
      </c>
      <c r="C507" s="1"/>
      <c r="D507" s="4">
        <f t="shared" si="64"/>
        <v>4.2539117035413255E-5</v>
      </c>
      <c r="E507" s="5">
        <f t="shared" si="65"/>
        <v>8.1167995110868621E-4</v>
      </c>
      <c r="F507" s="4">
        <f t="shared" si="66"/>
        <v>4.5767611600767963E-2</v>
      </c>
      <c r="G507" s="5">
        <f t="shared" si="67"/>
        <v>0</v>
      </c>
      <c r="H507" s="4">
        <v>4.5767611600767963E-2</v>
      </c>
      <c r="I507" s="5">
        <f t="shared" si="69"/>
        <v>0.95366819835701921</v>
      </c>
      <c r="J507" s="5">
        <f t="shared" si="68"/>
        <v>0.95447987830812786</v>
      </c>
      <c r="K507" s="4">
        <f t="shared" si="70"/>
        <v>2.3911029512597472E-2</v>
      </c>
    </row>
    <row r="508" spans="1:11" x14ac:dyDescent="0.25">
      <c r="A508" s="13">
        <f>MAX($A$11:A507)+1</f>
        <v>390</v>
      </c>
      <c r="B508" s="2" t="s">
        <v>31</v>
      </c>
      <c r="C508" s="1"/>
      <c r="D508" s="4">
        <f t="shared" si="64"/>
        <v>4.2539117035413255E-5</v>
      </c>
      <c r="E508" s="5">
        <f t="shared" si="65"/>
        <v>8.1167995110868621E-4</v>
      </c>
      <c r="F508" s="4">
        <f t="shared" si="66"/>
        <v>4.0271948728971812E-3</v>
      </c>
      <c r="G508" s="5">
        <f t="shared" si="67"/>
        <v>0</v>
      </c>
      <c r="H508" s="4">
        <v>4.0271948728971812E-3</v>
      </c>
      <c r="I508" s="5">
        <f t="shared" si="69"/>
        <v>8.391540533882777E-2</v>
      </c>
      <c r="J508" s="5">
        <f t="shared" si="68"/>
        <v>8.4727085289936457E-2</v>
      </c>
      <c r="K508" s="4">
        <f t="shared" si="70"/>
        <v>2.1225296446008715E-3</v>
      </c>
    </row>
    <row r="509" spans="1:11" x14ac:dyDescent="0.25">
      <c r="A509" s="13">
        <f>MAX($A$11:A508)+1</f>
        <v>391</v>
      </c>
      <c r="B509" s="2" t="s">
        <v>32</v>
      </c>
      <c r="C509" s="1"/>
      <c r="D509" s="4">
        <f t="shared" si="64"/>
        <v>6.9782585555459756E-2</v>
      </c>
      <c r="E509" s="5">
        <f t="shared" si="65"/>
        <v>1.3315068477970593</v>
      </c>
      <c r="F509" s="4">
        <f t="shared" si="66"/>
        <v>1.059954761364258E-2</v>
      </c>
      <c r="G509" s="5">
        <f t="shared" si="67"/>
        <v>0</v>
      </c>
      <c r="H509" s="4">
        <v>1.059954761364258E-2</v>
      </c>
      <c r="I509" s="5">
        <f t="shared" si="69"/>
        <v>0.22086473649265861</v>
      </c>
      <c r="J509" s="5">
        <f t="shared" si="68"/>
        <v>1.5523715842897179</v>
      </c>
      <c r="K509" s="4">
        <f t="shared" si="70"/>
        <v>3.8889036437587787E-2</v>
      </c>
    </row>
    <row r="510" spans="1:11" x14ac:dyDescent="0.25">
      <c r="A510" s="13">
        <f>MAX($A$11:A509)+1</f>
        <v>392</v>
      </c>
      <c r="B510" s="2" t="s">
        <v>33</v>
      </c>
      <c r="C510" s="1"/>
      <c r="D510" s="4">
        <f t="shared" si="64"/>
        <v>4.2539117035413255E-5</v>
      </c>
      <c r="E510" s="5">
        <f t="shared" si="65"/>
        <v>8.1167995110868621E-4</v>
      </c>
      <c r="F510" s="4">
        <f t="shared" si="66"/>
        <v>1.6725846199838291E-2</v>
      </c>
      <c r="G510" s="5">
        <f t="shared" si="67"/>
        <v>0</v>
      </c>
      <c r="H510" s="4">
        <v>1.6725846199838291E-2</v>
      </c>
      <c r="I510" s="5">
        <f t="shared" si="69"/>
        <v>0.34851955462602136</v>
      </c>
      <c r="J510" s="5">
        <f t="shared" si="68"/>
        <v>0.34933123457713006</v>
      </c>
      <c r="K510" s="4">
        <f t="shared" si="70"/>
        <v>8.7512263479580348E-3</v>
      </c>
    </row>
    <row r="511" spans="1:11" x14ac:dyDescent="0.25">
      <c r="A511" s="13">
        <f>MAX($A$11:A510)+1</f>
        <v>393</v>
      </c>
      <c r="B511" s="2" t="s">
        <v>34</v>
      </c>
      <c r="C511" s="1"/>
      <c r="D511" s="4">
        <f t="shared" si="64"/>
        <v>0</v>
      </c>
      <c r="E511" s="5">
        <f t="shared" si="65"/>
        <v>0</v>
      </c>
      <c r="F511" s="4">
        <f t="shared" si="66"/>
        <v>0</v>
      </c>
      <c r="G511" s="5">
        <f t="shared" si="67"/>
        <v>0</v>
      </c>
      <c r="H511" s="4">
        <v>0</v>
      </c>
      <c r="I511" s="5">
        <f t="shared" si="69"/>
        <v>0</v>
      </c>
      <c r="J511" s="5">
        <f t="shared" si="68"/>
        <v>0</v>
      </c>
      <c r="K511" s="4">
        <f t="shared" si="70"/>
        <v>0</v>
      </c>
    </row>
    <row r="512" spans="1:11" x14ac:dyDescent="0.25">
      <c r="A512" s="13">
        <f>MAX($A$11:A511)+1</f>
        <v>394</v>
      </c>
      <c r="B512" s="2" t="s">
        <v>35</v>
      </c>
      <c r="D512" s="6">
        <f>SUM(D485:D511)</f>
        <v>1</v>
      </c>
      <c r="E512" s="5">
        <v>19.080789815946893</v>
      </c>
      <c r="F512" s="6">
        <f>SUM(F485:F511)</f>
        <v>0.99999999999999978</v>
      </c>
      <c r="G512" s="5">
        <v>0</v>
      </c>
      <c r="H512" s="6">
        <f>SUM(H485:H511)</f>
        <v>0.99999999999999978</v>
      </c>
      <c r="I512" s="5">
        <f>+'Ajustement - 500 min'!G512</f>
        <v>20.837185184053105</v>
      </c>
      <c r="J512" s="5">
        <f>SUM(J485:J511)</f>
        <v>39.917974999999991</v>
      </c>
      <c r="K512" s="6">
        <f>SUM(K485:K511)</f>
        <v>1</v>
      </c>
    </row>
    <row r="514" spans="1:9" x14ac:dyDescent="0.25">
      <c r="C514" s="14" t="s">
        <v>65</v>
      </c>
      <c r="D514" s="15"/>
      <c r="E514" s="47" t="s">
        <v>36</v>
      </c>
      <c r="F514" s="47"/>
      <c r="G514" s="16" t="s">
        <v>37</v>
      </c>
      <c r="H514" s="47" t="s">
        <v>35</v>
      </c>
      <c r="I514" s="47"/>
    </row>
    <row r="515" spans="1:9" ht="17.25" x14ac:dyDescent="0.25">
      <c r="C515" s="15"/>
      <c r="D515" s="17" t="s">
        <v>54</v>
      </c>
      <c r="E515" s="17" t="s">
        <v>42</v>
      </c>
      <c r="F515" s="17" t="s">
        <v>43</v>
      </c>
      <c r="G515" s="17" t="s">
        <v>43</v>
      </c>
      <c r="H515" s="17" t="s">
        <v>42</v>
      </c>
      <c r="I515" s="17" t="s">
        <v>43</v>
      </c>
    </row>
    <row r="516" spans="1:9" x14ac:dyDescent="0.25">
      <c r="A516" s="13">
        <f>MAX($A$11:A515)+1</f>
        <v>395</v>
      </c>
      <c r="C516" s="15" t="s">
        <v>44</v>
      </c>
      <c r="D516" s="18">
        <f>+I476</f>
        <v>705233.25566502463</v>
      </c>
      <c r="E516" s="19"/>
      <c r="F516" s="19"/>
      <c r="G516" s="19"/>
      <c r="H516" s="19"/>
      <c r="I516" s="19"/>
    </row>
    <row r="517" spans="1:9" x14ac:dyDescent="0.25">
      <c r="A517" s="13">
        <f>MAX($A$11:A516)+1</f>
        <v>396</v>
      </c>
      <c r="C517" s="20" t="s">
        <v>45</v>
      </c>
      <c r="D517" s="18">
        <f>+D476*30</f>
        <v>80550</v>
      </c>
      <c r="E517" s="21">
        <f>E520/(E520+F520)</f>
        <v>0.11421752924008458</v>
      </c>
      <c r="F517" s="19"/>
      <c r="G517" s="19"/>
      <c r="H517" s="21">
        <f>H520/(H520+I520)</f>
        <v>5.4595972584451549E-2</v>
      </c>
      <c r="I517" s="19"/>
    </row>
    <row r="518" spans="1:9" x14ac:dyDescent="0.25">
      <c r="A518" s="13">
        <f>MAX($A$11:A517)+1</f>
        <v>397</v>
      </c>
      <c r="C518" s="15" t="s">
        <v>46</v>
      </c>
      <c r="D518" s="18">
        <f>D516-D517</f>
        <v>624683.25566502463</v>
      </c>
      <c r="E518" s="19"/>
      <c r="F518" s="21">
        <f>100%-E517-F519</f>
        <v>0.88578247075991545</v>
      </c>
      <c r="G518" s="19"/>
      <c r="H518" s="21"/>
      <c r="I518" s="21">
        <f>F520/(H520+I520)</f>
        <v>0.42340397144945535</v>
      </c>
    </row>
    <row r="519" spans="1:9" x14ac:dyDescent="0.25">
      <c r="A519" s="13">
        <f>MAX($A$11:A518)+1</f>
        <v>398</v>
      </c>
      <c r="C519" s="15" t="s">
        <v>41</v>
      </c>
      <c r="D519" s="18">
        <f>+'Ajustement - 500 min'!D519</f>
        <v>4642934</v>
      </c>
      <c r="E519" s="19"/>
      <c r="F519" s="22">
        <f>G512/F520</f>
        <v>0</v>
      </c>
      <c r="G519" s="22">
        <v>1</v>
      </c>
      <c r="H519" s="19"/>
      <c r="I519" s="21">
        <f>G520/(H520+I520)</f>
        <v>0.52200005596609311</v>
      </c>
    </row>
    <row r="520" spans="1:9" x14ac:dyDescent="0.25">
      <c r="A520" s="13">
        <f>MAX($A$11:A519)+1</f>
        <v>399</v>
      </c>
      <c r="C520" s="15" t="s">
        <v>58</v>
      </c>
      <c r="D520" s="19"/>
      <c r="E520" s="23">
        <f>D517/D516*E512</f>
        <v>2.1793606687268223</v>
      </c>
      <c r="F520" s="23">
        <f>E512+G512-E520</f>
        <v>16.901429147220071</v>
      </c>
      <c r="G520" s="23">
        <f>I512</f>
        <v>20.837185184053105</v>
      </c>
      <c r="H520" s="23">
        <f>+E520</f>
        <v>2.1793606687268223</v>
      </c>
      <c r="I520" s="23">
        <f>+F520+G520</f>
        <v>37.738614331273176</v>
      </c>
    </row>
  </sheetData>
  <mergeCells count="59">
    <mergeCell ref="D482:E482"/>
    <mergeCell ref="F482:G482"/>
    <mergeCell ref="H482:I482"/>
    <mergeCell ref="J482:K482"/>
    <mergeCell ref="D403:E403"/>
    <mergeCell ref="F403:G403"/>
    <mergeCell ref="H403:I403"/>
    <mergeCell ref="J403:K403"/>
    <mergeCell ref="D447:E447"/>
    <mergeCell ref="G447:H447"/>
    <mergeCell ref="I447:J447"/>
    <mergeCell ref="J245:K245"/>
    <mergeCell ref="D289:E289"/>
    <mergeCell ref="G289:H289"/>
    <mergeCell ref="I289:J289"/>
    <mergeCell ref="D324:E324"/>
    <mergeCell ref="F324:G324"/>
    <mergeCell ref="H324:I324"/>
    <mergeCell ref="J324:K324"/>
    <mergeCell ref="D166:E166"/>
    <mergeCell ref="F166:G166"/>
    <mergeCell ref="H166:I166"/>
    <mergeCell ref="J166:K166"/>
    <mergeCell ref="D210:E210"/>
    <mergeCell ref="G210:H210"/>
    <mergeCell ref="I210:J210"/>
    <mergeCell ref="D8:E8"/>
    <mergeCell ref="F8:G8"/>
    <mergeCell ref="H8:I8"/>
    <mergeCell ref="D52:E52"/>
    <mergeCell ref="G52:H52"/>
    <mergeCell ref="I52:J52"/>
    <mergeCell ref="E40:F40"/>
    <mergeCell ref="H40:I40"/>
    <mergeCell ref="D87:E87"/>
    <mergeCell ref="F87:G87"/>
    <mergeCell ref="J87:K87"/>
    <mergeCell ref="H87:I87"/>
    <mergeCell ref="D131:E131"/>
    <mergeCell ref="E119:F119"/>
    <mergeCell ref="H119:I119"/>
    <mergeCell ref="G131:H131"/>
    <mergeCell ref="I131:J131"/>
    <mergeCell ref="E514:F514"/>
    <mergeCell ref="H514:I514"/>
    <mergeCell ref="E435:F435"/>
    <mergeCell ref="H435:I435"/>
    <mergeCell ref="E198:F198"/>
    <mergeCell ref="H198:I198"/>
    <mergeCell ref="E277:F277"/>
    <mergeCell ref="H277:I277"/>
    <mergeCell ref="E356:F356"/>
    <mergeCell ref="H356:I356"/>
    <mergeCell ref="D245:E245"/>
    <mergeCell ref="F245:G245"/>
    <mergeCell ref="H245:I245"/>
    <mergeCell ref="D368:E368"/>
    <mergeCell ref="G368:H368"/>
    <mergeCell ref="I368:J368"/>
  </mergeCells>
  <printOptions horizontalCentered="1"/>
  <pageMargins left="0.39370078740157483" right="0.39370078740157483" top="0.98425196850393704" bottom="0.59055118110236227" header="0.31496062992125984" footer="0.31496062992125984"/>
  <pageSetup scale="77" fitToHeight="13" orientation="portrait" useFirstPageNumber="1" r:id="rId1"/>
  <headerFooter scaleWithDoc="0" alignWithMargins="0">
    <oddHeader>&amp;R&amp;"Arial,Gras italique"&amp;10Société en commandite Gaz Métro
Demande portant sur l'allocution des coûts et la structure tarifaire de Gaz Métrok,
R-3867-2013</oddHeader>
    <oddFooter>&amp;L&amp;"Arial,Gras italique"&amp;10Original : 2016.10.21
&amp;R&amp;"Arial,Gras italique"&amp;10Gaz Métro - 2, Document 18
Annexe 4 - Page &amp;P de 26</oddFooter>
  </headerFooter>
  <rowBreaks count="12" manualBreakCount="12">
    <brk id="47" max="16383" man="1"/>
    <brk id="82" max="16383" man="1"/>
    <brk id="126" max="16383" man="1"/>
    <brk id="161" max="16383" man="1"/>
    <brk id="205" max="16383" man="1"/>
    <brk id="240" max="16383" man="1"/>
    <brk id="284" max="16383" man="1"/>
    <brk id="319" max="16383" man="1"/>
    <brk id="363" max="16383" man="1"/>
    <brk id="398" max="16383" man="1"/>
    <brk id="442" max="16383" man="1"/>
    <brk id="47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0"/>
  <sheetViews>
    <sheetView tabSelected="1" view="pageBreakPreview" topLeftCell="A79" zoomScale="115" zoomScaleNormal="100" zoomScaleSheetLayoutView="115" workbookViewId="0">
      <selection activeCell="L87" sqref="L87"/>
    </sheetView>
  </sheetViews>
  <sheetFormatPr baseColWidth="10" defaultColWidth="9.140625" defaultRowHeight="15" x14ac:dyDescent="0.25"/>
  <cols>
    <col min="1" max="1" width="6.7109375" customWidth="1"/>
    <col min="3" max="3" width="19" customWidth="1"/>
    <col min="4" max="4" width="11.7109375" bestFit="1" customWidth="1"/>
    <col min="6" max="6" width="11.140625" customWidth="1"/>
    <col min="7" max="7" width="12.7109375" bestFit="1" customWidth="1"/>
    <col min="9" max="9" width="12.140625" bestFit="1" customWidth="1"/>
  </cols>
  <sheetData>
    <row r="1" spans="1:11" s="45" customFormat="1" ht="36.75" customHeight="1" x14ac:dyDescent="0.25">
      <c r="A1" s="44" t="s">
        <v>75</v>
      </c>
      <c r="C1" s="52" t="s">
        <v>76</v>
      </c>
      <c r="D1" s="52"/>
      <c r="E1" s="52"/>
      <c r="F1" s="52"/>
      <c r="G1" s="52"/>
      <c r="H1" s="52"/>
      <c r="I1" s="52"/>
      <c r="J1" s="52"/>
    </row>
    <row r="2" spans="1:11" s="11" customFormat="1" ht="18.75" x14ac:dyDescent="0.3">
      <c r="A2" s="10"/>
    </row>
    <row r="4" spans="1:11" ht="18.75" x14ac:dyDescent="0.3">
      <c r="A4" s="26" t="s">
        <v>74</v>
      </c>
      <c r="B4" s="27"/>
      <c r="C4" s="28"/>
      <c r="D4" s="27"/>
      <c r="E4" s="27"/>
      <c r="F4" s="27"/>
      <c r="G4" s="27"/>
      <c r="H4" s="27"/>
      <c r="I4" s="27"/>
      <c r="J4" s="27"/>
    </row>
    <row r="7" spans="1:11" x14ac:dyDescent="0.25">
      <c r="A7" s="13" t="s">
        <v>66</v>
      </c>
      <c r="B7" s="12" t="s">
        <v>53</v>
      </c>
    </row>
    <row r="8" spans="1:11" x14ac:dyDescent="0.25">
      <c r="A8" s="13" t="s">
        <v>67</v>
      </c>
      <c r="D8" s="48" t="s">
        <v>36</v>
      </c>
      <c r="E8" s="49"/>
      <c r="F8" s="48" t="s">
        <v>37</v>
      </c>
      <c r="G8" s="49"/>
      <c r="H8" s="48" t="s">
        <v>35</v>
      </c>
      <c r="I8" s="49"/>
    </row>
    <row r="9" spans="1:11" s="9" customFormat="1" ht="30" x14ac:dyDescent="0.25">
      <c r="B9" s="29" t="s">
        <v>3</v>
      </c>
      <c r="C9" s="29" t="s">
        <v>4</v>
      </c>
      <c r="D9" s="30" t="s">
        <v>40</v>
      </c>
      <c r="E9" s="31" t="s">
        <v>68</v>
      </c>
      <c r="F9" s="30" t="s">
        <v>41</v>
      </c>
      <c r="G9" s="31" t="s">
        <v>78</v>
      </c>
      <c r="H9" s="31" t="s">
        <v>68</v>
      </c>
      <c r="I9" s="31"/>
    </row>
    <row r="10" spans="1:11" s="32" customFormat="1" ht="11.25" x14ac:dyDescent="0.2">
      <c r="B10" s="33"/>
      <c r="C10" s="33"/>
      <c r="D10" s="34"/>
      <c r="E10" s="35" t="s">
        <v>69</v>
      </c>
      <c r="F10" s="34"/>
      <c r="G10" s="35" t="s">
        <v>69</v>
      </c>
      <c r="H10" s="35" t="s">
        <v>69</v>
      </c>
      <c r="I10" s="35" t="s">
        <v>6</v>
      </c>
    </row>
    <row r="11" spans="1:11" ht="18" x14ac:dyDescent="0.35">
      <c r="A11" s="13">
        <v>1</v>
      </c>
      <c r="B11" s="2" t="s">
        <v>7</v>
      </c>
      <c r="C11" s="1" t="s">
        <v>8</v>
      </c>
      <c r="D11" s="4">
        <f t="shared" ref="D11:D37" si="0">+E11/$E$38</f>
        <v>0.1069455366414522</v>
      </c>
      <c r="E11" s="5">
        <f t="shared" ref="E11:E37" si="1">+E90+E169+E248+E327+E406+E485</f>
        <v>67.87642606427292</v>
      </c>
      <c r="F11" s="4">
        <f t="shared" ref="F11:F37" si="2">+G11/$G$38</f>
        <v>4.2049473038916347E-4</v>
      </c>
      <c r="G11" s="5">
        <f t="shared" ref="G11:G37" si="3">+G90+G169+G248+G327+G406+G485</f>
        <v>0.1067623642482598</v>
      </c>
      <c r="H11" s="5">
        <f t="shared" ref="H11:H37" si="4">+E11+G11</f>
        <v>67.983188428521174</v>
      </c>
      <c r="I11" s="4">
        <f t="shared" ref="I11:I37" si="5">H11/$H$38</f>
        <v>7.6507741418484446E-2</v>
      </c>
      <c r="K11" s="1"/>
    </row>
    <row r="12" spans="1:11" ht="18" x14ac:dyDescent="0.35">
      <c r="A12" s="13">
        <f>MAX($A11:A$11)+1</f>
        <v>2</v>
      </c>
      <c r="B12" s="2" t="s">
        <v>7</v>
      </c>
      <c r="C12" s="1" t="s">
        <v>9</v>
      </c>
      <c r="D12" s="4">
        <f t="shared" si="0"/>
        <v>9.878173067433324E-2</v>
      </c>
      <c r="E12" s="5">
        <f t="shared" si="1"/>
        <v>62.695003916773594</v>
      </c>
      <c r="F12" s="4">
        <f t="shared" si="2"/>
        <v>3.3223468803155938E-3</v>
      </c>
      <c r="G12" s="5">
        <f t="shared" si="3"/>
        <v>0.84353401401023598</v>
      </c>
      <c r="H12" s="5">
        <f t="shared" si="4"/>
        <v>63.538537930783832</v>
      </c>
      <c r="I12" s="4">
        <f t="shared" si="5"/>
        <v>7.1505766976906707E-2</v>
      </c>
      <c r="K12" s="5"/>
    </row>
    <row r="13" spans="1:11" ht="18" x14ac:dyDescent="0.35">
      <c r="A13" s="13">
        <f>MAX($A$11:A12)+1</f>
        <v>3</v>
      </c>
      <c r="B13" s="2" t="s">
        <v>7</v>
      </c>
      <c r="C13" s="1" t="s">
        <v>10</v>
      </c>
      <c r="D13" s="4">
        <f t="shared" si="0"/>
        <v>0.25877694511116817</v>
      </c>
      <c r="E13" s="5">
        <f t="shared" si="1"/>
        <v>164.24111499729909</v>
      </c>
      <c r="F13" s="4">
        <f t="shared" si="2"/>
        <v>3.1107481678941638E-2</v>
      </c>
      <c r="G13" s="5">
        <f t="shared" si="3"/>
        <v>7.8980972883526617</v>
      </c>
      <c r="H13" s="5">
        <f t="shared" si="4"/>
        <v>172.13921228565175</v>
      </c>
      <c r="I13" s="4">
        <f t="shared" si="5"/>
        <v>0.19372410512018595</v>
      </c>
      <c r="K13" s="5"/>
    </row>
    <row r="14" spans="1:11" ht="18" x14ac:dyDescent="0.35">
      <c r="A14" s="13">
        <f>MAX($A$11:A13)+1</f>
        <v>4</v>
      </c>
      <c r="B14" s="2" t="s">
        <v>7</v>
      </c>
      <c r="C14" s="1" t="s">
        <v>11</v>
      </c>
      <c r="D14" s="4">
        <f t="shared" si="0"/>
        <v>0.11365776521653329</v>
      </c>
      <c r="E14" s="5">
        <f t="shared" si="1"/>
        <v>72.136557911854851</v>
      </c>
      <c r="F14" s="4">
        <f t="shared" si="2"/>
        <v>3.9159974456804761E-2</v>
      </c>
      <c r="G14" s="5">
        <f t="shared" si="3"/>
        <v>9.9426013092735843</v>
      </c>
      <c r="H14" s="5">
        <f t="shared" si="4"/>
        <v>82.079159221128435</v>
      </c>
      <c r="I14" s="4">
        <f t="shared" si="5"/>
        <v>9.2371235222944797E-2</v>
      </c>
      <c r="K14" s="5"/>
    </row>
    <row r="15" spans="1:11" ht="18" x14ac:dyDescent="0.35">
      <c r="A15" s="13">
        <f>MAX($A$11:A14)+1</f>
        <v>5</v>
      </c>
      <c r="B15" s="2" t="s">
        <v>7</v>
      </c>
      <c r="C15" s="1" t="s">
        <v>12</v>
      </c>
      <c r="D15" s="4">
        <f t="shared" si="0"/>
        <v>7.8764733348631294E-2</v>
      </c>
      <c r="E15" s="5">
        <f t="shared" si="1"/>
        <v>49.990572468064308</v>
      </c>
      <c r="F15" s="4">
        <f t="shared" si="2"/>
        <v>7.5893977314072381E-2</v>
      </c>
      <c r="G15" s="5">
        <f t="shared" si="3"/>
        <v>19.269255628376772</v>
      </c>
      <c r="H15" s="5">
        <f t="shared" si="4"/>
        <v>69.259828096441083</v>
      </c>
      <c r="I15" s="4">
        <f t="shared" si="5"/>
        <v>7.7944461582036231E-2</v>
      </c>
      <c r="K15" s="5"/>
    </row>
    <row r="16" spans="1:11" ht="18" x14ac:dyDescent="0.35">
      <c r="A16" s="13">
        <f>MAX($A$11:A15)+1</f>
        <v>6</v>
      </c>
      <c r="B16" s="2" t="s">
        <v>7</v>
      </c>
      <c r="C16" s="1" t="s">
        <v>13</v>
      </c>
      <c r="D16" s="4">
        <f t="shared" si="0"/>
        <v>3.8863393140260931E-2</v>
      </c>
      <c r="E16" s="5">
        <f t="shared" si="1"/>
        <v>24.665902981398816</v>
      </c>
      <c r="F16" s="4">
        <f t="shared" si="2"/>
        <v>9.6213843197995363E-2</v>
      </c>
      <c r="G16" s="5">
        <f t="shared" si="3"/>
        <v>24.428409278096517</v>
      </c>
      <c r="H16" s="5">
        <f t="shared" si="4"/>
        <v>49.094312259495332</v>
      </c>
      <c r="I16" s="4">
        <f t="shared" si="5"/>
        <v>5.5250349892268291E-2</v>
      </c>
      <c r="K16" s="5"/>
    </row>
    <row r="17" spans="1:11" ht="18" x14ac:dyDescent="0.35">
      <c r="A17" s="13">
        <f>MAX($A$11:A16)+1</f>
        <v>7</v>
      </c>
      <c r="B17" s="2" t="s">
        <v>7</v>
      </c>
      <c r="C17" s="1" t="s">
        <v>14</v>
      </c>
      <c r="D17" s="4">
        <f t="shared" si="0"/>
        <v>2.836264345068279E-2</v>
      </c>
      <c r="E17" s="5">
        <f t="shared" si="1"/>
        <v>18.001264303548435</v>
      </c>
      <c r="F17" s="4">
        <f t="shared" si="2"/>
        <v>7.1246383414536346E-2</v>
      </c>
      <c r="G17" s="5">
        <f t="shared" si="3"/>
        <v>18.089245328792188</v>
      </c>
      <c r="H17" s="5">
        <f t="shared" si="4"/>
        <v>36.090509632340627</v>
      </c>
      <c r="I17" s="4">
        <f t="shared" si="5"/>
        <v>4.0615973484615556E-2</v>
      </c>
      <c r="K17" s="5"/>
    </row>
    <row r="18" spans="1:11" ht="18" x14ac:dyDescent="0.35">
      <c r="A18" s="13">
        <f>MAX($A$11:A17)+1</f>
        <v>8</v>
      </c>
      <c r="B18" s="2" t="s">
        <v>7</v>
      </c>
      <c r="C18" s="1" t="s">
        <v>15</v>
      </c>
      <c r="D18" s="4">
        <f t="shared" si="0"/>
        <v>1.1451808892675755E-2</v>
      </c>
      <c r="E18" s="5">
        <f t="shared" si="1"/>
        <v>7.2682590037572794</v>
      </c>
      <c r="F18" s="4">
        <f t="shared" si="2"/>
        <v>3.0299584510691754E-2</v>
      </c>
      <c r="G18" s="5">
        <f t="shared" si="3"/>
        <v>7.6929745947293542</v>
      </c>
      <c r="H18" s="5">
        <f t="shared" si="4"/>
        <v>14.961233598486633</v>
      </c>
      <c r="I18" s="4">
        <f t="shared" si="5"/>
        <v>1.6837253708070255E-2</v>
      </c>
      <c r="K18" s="5"/>
    </row>
    <row r="19" spans="1:11" ht="18" x14ac:dyDescent="0.35">
      <c r="A19" s="13">
        <f>MAX($A$11:A18)+1</f>
        <v>9</v>
      </c>
      <c r="B19" s="2" t="s">
        <v>7</v>
      </c>
      <c r="C19" s="1" t="s">
        <v>16</v>
      </c>
      <c r="D19" s="4">
        <f t="shared" si="0"/>
        <v>5.5083911884564419E-3</v>
      </c>
      <c r="E19" s="5">
        <f t="shared" si="1"/>
        <v>3.4960777137419683</v>
      </c>
      <c r="F19" s="4">
        <f t="shared" si="2"/>
        <v>2.1755629876564948E-2</v>
      </c>
      <c r="G19" s="5">
        <f t="shared" si="3"/>
        <v>5.5236898668921057</v>
      </c>
      <c r="H19" s="5">
        <f t="shared" si="4"/>
        <v>9.019767580634074</v>
      </c>
      <c r="I19" s="4">
        <f t="shared" si="5"/>
        <v>1.0150774944007609E-2</v>
      </c>
      <c r="K19" s="5"/>
    </row>
    <row r="20" spans="1:11" ht="18" x14ac:dyDescent="0.35">
      <c r="A20" s="13">
        <f>MAX($A$11:A19)+1</f>
        <v>10</v>
      </c>
      <c r="B20" s="2" t="s">
        <v>17</v>
      </c>
      <c r="C20" s="1"/>
      <c r="D20" s="4">
        <f t="shared" si="0"/>
        <v>3.2595427121109868E-2</v>
      </c>
      <c r="E20" s="5">
        <f t="shared" si="1"/>
        <v>20.687736660174536</v>
      </c>
      <c r="F20" s="4">
        <f t="shared" si="2"/>
        <v>8.4721505668325175E-2</v>
      </c>
      <c r="G20" s="5">
        <f t="shared" si="3"/>
        <v>21.51053888226286</v>
      </c>
      <c r="H20" s="5">
        <f t="shared" si="4"/>
        <v>42.198275542437401</v>
      </c>
      <c r="I20" s="4">
        <f t="shared" si="5"/>
        <v>4.7489604829306566E-2</v>
      </c>
      <c r="K20" s="5"/>
    </row>
    <row r="21" spans="1:11" x14ac:dyDescent="0.25">
      <c r="A21" s="13">
        <f>MAX($A$11:A20)+1</f>
        <v>11</v>
      </c>
      <c r="B21" s="2" t="s">
        <v>18</v>
      </c>
      <c r="C21" s="1"/>
      <c r="D21" s="4">
        <f t="shared" si="0"/>
        <v>5.806685541200799E-4</v>
      </c>
      <c r="E21" s="5">
        <f t="shared" si="1"/>
        <v>0.36853998230631224</v>
      </c>
      <c r="F21" s="4">
        <f t="shared" si="2"/>
        <v>1.2290073331598305E-3</v>
      </c>
      <c r="G21" s="5">
        <f t="shared" si="3"/>
        <v>0.31204131487012249</v>
      </c>
      <c r="H21" s="5">
        <f t="shared" si="4"/>
        <v>0.68058129717643467</v>
      </c>
      <c r="I21" s="4">
        <f t="shared" si="5"/>
        <v>7.6592079751273371E-4</v>
      </c>
      <c r="K21" s="5"/>
    </row>
    <row r="22" spans="1:11" x14ac:dyDescent="0.25">
      <c r="A22" s="13">
        <f>MAX($A$11:A21)+1</f>
        <v>12</v>
      </c>
      <c r="B22" s="2" t="s">
        <v>19</v>
      </c>
      <c r="C22" s="1"/>
      <c r="D22" s="4">
        <f t="shared" si="0"/>
        <v>1.7616745979835422E-3</v>
      </c>
      <c r="E22" s="5">
        <f t="shared" si="1"/>
        <v>1.1181034698084797</v>
      </c>
      <c r="F22" s="4">
        <f t="shared" si="2"/>
        <v>3.7837236490075609E-3</v>
      </c>
      <c r="G22" s="5">
        <f t="shared" si="3"/>
        <v>0.96067620646812824</v>
      </c>
      <c r="H22" s="5">
        <f t="shared" si="4"/>
        <v>2.078779676276608</v>
      </c>
      <c r="I22" s="4">
        <f t="shared" si="5"/>
        <v>2.3394421711448871E-3</v>
      </c>
      <c r="K22" s="5"/>
    </row>
    <row r="23" spans="1:11" x14ac:dyDescent="0.25">
      <c r="A23" s="13">
        <f>MAX($A$11:A22)+1</f>
        <v>13</v>
      </c>
      <c r="B23" s="2" t="s">
        <v>20</v>
      </c>
      <c r="C23" s="1"/>
      <c r="D23" s="4">
        <f t="shared" si="0"/>
        <v>1.7435380897894775E-3</v>
      </c>
      <c r="E23" s="5">
        <f t="shared" si="1"/>
        <v>1.1065925512965111</v>
      </c>
      <c r="F23" s="4">
        <f t="shared" si="2"/>
        <v>3.8541856825484106E-3</v>
      </c>
      <c r="G23" s="5">
        <f t="shared" si="3"/>
        <v>0.97856630769151132</v>
      </c>
      <c r="H23" s="5">
        <f t="shared" si="4"/>
        <v>2.0851588589880223</v>
      </c>
      <c r="I23" s="4">
        <f t="shared" si="5"/>
        <v>2.3466212528065146E-3</v>
      </c>
      <c r="K23" s="5"/>
    </row>
    <row r="24" spans="1:11" x14ac:dyDescent="0.25">
      <c r="A24" s="13">
        <f>MAX($A$11:A23)+1</f>
        <v>14</v>
      </c>
      <c r="B24" s="2" t="s">
        <v>21</v>
      </c>
      <c r="C24" s="1"/>
      <c r="D24" s="4">
        <f t="shared" si="0"/>
        <v>2.9479370592472687E-2</v>
      </c>
      <c r="E24" s="5">
        <f t="shared" si="1"/>
        <v>18.710031117518387</v>
      </c>
      <c r="F24" s="4">
        <f t="shared" si="2"/>
        <v>6.3286448684435004E-2</v>
      </c>
      <c r="G24" s="5">
        <f t="shared" si="3"/>
        <v>16.0682415215365</v>
      </c>
      <c r="H24" s="5">
        <f t="shared" si="4"/>
        <v>34.77827263905489</v>
      </c>
      <c r="I24" s="4">
        <f t="shared" si="5"/>
        <v>3.9139192373243689E-2</v>
      </c>
      <c r="K24" s="5"/>
    </row>
    <row r="25" spans="1:11" x14ac:dyDescent="0.25">
      <c r="A25" s="13">
        <f>MAX($A$11:A24)+1</f>
        <v>15</v>
      </c>
      <c r="B25" s="2" t="s">
        <v>22</v>
      </c>
      <c r="C25" s="1"/>
      <c r="D25" s="4">
        <f t="shared" si="0"/>
        <v>3.3408353760287508E-2</v>
      </c>
      <c r="E25" s="5">
        <f t="shared" si="1"/>
        <v>21.203686709635804</v>
      </c>
      <c r="F25" s="4">
        <f t="shared" si="2"/>
        <v>0.10279615195945668</v>
      </c>
      <c r="G25" s="5">
        <f t="shared" si="3"/>
        <v>26.099637939952196</v>
      </c>
      <c r="H25" s="5">
        <f t="shared" si="4"/>
        <v>47.303324649587999</v>
      </c>
      <c r="I25" s="4">
        <f t="shared" si="5"/>
        <v>5.3234786631557597E-2</v>
      </c>
      <c r="K25" s="5"/>
    </row>
    <row r="26" spans="1:11" x14ac:dyDescent="0.25">
      <c r="A26" s="13">
        <f>MAX($A$11:A25)+1</f>
        <v>16</v>
      </c>
      <c r="B26" s="2" t="s">
        <v>23</v>
      </c>
      <c r="C26" s="1"/>
      <c r="D26" s="4">
        <f t="shared" si="0"/>
        <v>3.3731172368304425E-2</v>
      </c>
      <c r="E26" s="5">
        <f t="shared" si="1"/>
        <v>21.408573926693713</v>
      </c>
      <c r="F26" s="4">
        <f t="shared" si="2"/>
        <v>8.3925346275700641E-2</v>
      </c>
      <c r="G26" s="5">
        <f t="shared" si="3"/>
        <v>21.308396375039557</v>
      </c>
      <c r="H26" s="5">
        <f t="shared" si="4"/>
        <v>42.716970301733269</v>
      </c>
      <c r="I26" s="4">
        <f t="shared" si="5"/>
        <v>4.8073339800211265E-2</v>
      </c>
      <c r="K26" s="5"/>
    </row>
    <row r="27" spans="1:11" x14ac:dyDescent="0.25">
      <c r="A27" s="13">
        <f>MAX($A$11:A26)+1</f>
        <v>17</v>
      </c>
      <c r="B27" s="2" t="s">
        <v>24</v>
      </c>
      <c r="C27" s="1"/>
      <c r="D27" s="4">
        <f t="shared" si="0"/>
        <v>2.2128993673221489E-2</v>
      </c>
      <c r="E27" s="5">
        <f t="shared" si="1"/>
        <v>14.044877889321754</v>
      </c>
      <c r="F27" s="4">
        <f t="shared" si="2"/>
        <v>6.0500103671577384E-2</v>
      </c>
      <c r="G27" s="5">
        <f t="shared" si="3"/>
        <v>15.360796791114513</v>
      </c>
      <c r="H27" s="5">
        <f t="shared" si="4"/>
        <v>29.405674680436267</v>
      </c>
      <c r="I27" s="4">
        <f t="shared" si="5"/>
        <v>3.3092913214159352E-2</v>
      </c>
      <c r="K27" s="5"/>
    </row>
    <row r="28" spans="1:11" x14ac:dyDescent="0.25">
      <c r="A28" s="13">
        <f>MAX($A$11:A27)+1</f>
        <v>18</v>
      </c>
      <c r="B28" s="2" t="s">
        <v>25</v>
      </c>
      <c r="C28" s="1"/>
      <c r="D28" s="4">
        <f t="shared" si="0"/>
        <v>3.5954954946775329E-2</v>
      </c>
      <c r="E28" s="5">
        <f t="shared" si="1"/>
        <v>22.819969095775441</v>
      </c>
      <c r="F28" s="4">
        <f t="shared" si="2"/>
        <v>6.6041948210650042E-2</v>
      </c>
      <c r="G28" s="5">
        <f t="shared" si="3"/>
        <v>16.767854674432407</v>
      </c>
      <c r="H28" s="5">
        <f t="shared" si="4"/>
        <v>39.587823770207848</v>
      </c>
      <c r="I28" s="4">
        <f t="shared" si="5"/>
        <v>4.4551823095442283E-2</v>
      </c>
      <c r="K28" s="5"/>
    </row>
    <row r="29" spans="1:11" x14ac:dyDescent="0.25">
      <c r="A29" s="13">
        <f>MAX($A$11:A28)+1</f>
        <v>19</v>
      </c>
      <c r="B29" s="2" t="s">
        <v>26</v>
      </c>
      <c r="C29" s="1"/>
      <c r="D29" s="4">
        <f t="shared" si="0"/>
        <v>1.6722905431283411E-2</v>
      </c>
      <c r="E29" s="5">
        <f t="shared" si="1"/>
        <v>10.613730032435724</v>
      </c>
      <c r="F29" s="4">
        <f t="shared" si="2"/>
        <v>3.679903656751661E-2</v>
      </c>
      <c r="G29" s="5">
        <f t="shared" si="3"/>
        <v>9.3431661851510519</v>
      </c>
      <c r="H29" s="5">
        <f t="shared" si="4"/>
        <v>19.956896217586774</v>
      </c>
      <c r="I29" s="4">
        <f t="shared" si="5"/>
        <v>2.2459332823673399E-2</v>
      </c>
      <c r="K29" s="5"/>
    </row>
    <row r="30" spans="1:11" x14ac:dyDescent="0.25">
      <c r="A30" s="13">
        <f>MAX($A$11:A29)+1</f>
        <v>20</v>
      </c>
      <c r="B30" s="2" t="s">
        <v>27</v>
      </c>
      <c r="C30" s="1"/>
      <c r="D30" s="4">
        <f t="shared" si="0"/>
        <v>6.8978541933872118E-3</v>
      </c>
      <c r="E30" s="5">
        <f t="shared" si="1"/>
        <v>4.3779451191991727</v>
      </c>
      <c r="F30" s="4">
        <f t="shared" si="2"/>
        <v>1.4846743007919173E-2</v>
      </c>
      <c r="G30" s="5">
        <f t="shared" si="3"/>
        <v>3.7695439927268586</v>
      </c>
      <c r="H30" s="5">
        <f t="shared" si="4"/>
        <v>8.1474891119260313</v>
      </c>
      <c r="I30" s="4">
        <f t="shared" si="5"/>
        <v>9.1691196690568914E-3</v>
      </c>
      <c r="K30" s="5"/>
    </row>
    <row r="31" spans="1:11" x14ac:dyDescent="0.25">
      <c r="A31" s="13">
        <f>MAX($A$11:A30)+1</f>
        <v>21</v>
      </c>
      <c r="B31" s="2" t="s">
        <v>28</v>
      </c>
      <c r="C31" s="1"/>
      <c r="D31" s="4">
        <f t="shared" si="0"/>
        <v>6.3339900911273056E-3</v>
      </c>
      <c r="E31" s="5">
        <f t="shared" si="1"/>
        <v>4.0200706229903478</v>
      </c>
      <c r="F31" s="4">
        <f t="shared" si="2"/>
        <v>2.8151993346211338E-2</v>
      </c>
      <c r="G31" s="5">
        <f t="shared" si="3"/>
        <v>7.1477075709395326</v>
      </c>
      <c r="H31" s="5">
        <f t="shared" si="4"/>
        <v>11.16777819392988</v>
      </c>
      <c r="I31" s="4">
        <f t="shared" si="5"/>
        <v>1.2568129062945197E-2</v>
      </c>
      <c r="K31" s="5"/>
    </row>
    <row r="32" spans="1:11" x14ac:dyDescent="0.25">
      <c r="A32" s="13">
        <f>MAX($A$11:A31)+1</f>
        <v>22</v>
      </c>
      <c r="B32" s="2" t="s">
        <v>29</v>
      </c>
      <c r="C32" s="1"/>
      <c r="D32" s="4">
        <f t="shared" si="0"/>
        <v>1.2730885700434425E-2</v>
      </c>
      <c r="E32" s="5">
        <f t="shared" si="1"/>
        <v>8.0800662572327493</v>
      </c>
      <c r="F32" s="4">
        <f t="shared" si="2"/>
        <v>2.5159421117498578E-2</v>
      </c>
      <c r="G32" s="5">
        <f t="shared" si="3"/>
        <v>6.3879023623811042</v>
      </c>
      <c r="H32" s="5">
        <f t="shared" si="4"/>
        <v>14.467968619613853</v>
      </c>
      <c r="I32" s="4">
        <f t="shared" si="5"/>
        <v>1.6282137210495682E-2</v>
      </c>
      <c r="K32" s="5"/>
    </row>
    <row r="33" spans="1:11" x14ac:dyDescent="0.25">
      <c r="A33" s="13">
        <f>MAX($A$11:A32)+1</f>
        <v>23</v>
      </c>
      <c r="B33" s="2" t="s">
        <v>30</v>
      </c>
      <c r="C33" s="1"/>
      <c r="D33" s="4">
        <f t="shared" si="0"/>
        <v>8.5769393664506602E-3</v>
      </c>
      <c r="E33" s="5">
        <f t="shared" si="1"/>
        <v>5.4436305529649331</v>
      </c>
      <c r="F33" s="4">
        <f t="shared" si="2"/>
        <v>1.8269977814043974E-2</v>
      </c>
      <c r="G33" s="5">
        <f t="shared" si="3"/>
        <v>4.6386931517200658</v>
      </c>
      <c r="H33" s="5">
        <f t="shared" si="4"/>
        <v>10.082323704684999</v>
      </c>
      <c r="I33" s="4">
        <f t="shared" si="5"/>
        <v>1.1346567184128697E-2</v>
      </c>
      <c r="K33" s="5"/>
    </row>
    <row r="34" spans="1:11" x14ac:dyDescent="0.25">
      <c r="A34" s="13">
        <f>MAX($A$11:A33)+1</f>
        <v>24</v>
      </c>
      <c r="B34" s="2" t="s">
        <v>31</v>
      </c>
      <c r="C34" s="1"/>
      <c r="D34" s="4">
        <f t="shared" si="0"/>
        <v>3.617628523142367E-3</v>
      </c>
      <c r="E34" s="5">
        <f t="shared" si="1"/>
        <v>2.2960443482771922</v>
      </c>
      <c r="F34" s="4">
        <f t="shared" si="2"/>
        <v>8.528539763868314E-3</v>
      </c>
      <c r="G34" s="5">
        <f t="shared" si="3"/>
        <v>2.1653709380214905</v>
      </c>
      <c r="H34" s="5">
        <f t="shared" si="4"/>
        <v>4.4614152862986831</v>
      </c>
      <c r="I34" s="4">
        <f t="shared" si="5"/>
        <v>5.020841401745922E-3</v>
      </c>
      <c r="K34" s="5"/>
    </row>
    <row r="35" spans="1:11" x14ac:dyDescent="0.25">
      <c r="A35" s="13">
        <f>MAX($A$11:A34)+1</f>
        <v>25</v>
      </c>
      <c r="B35" s="2" t="s">
        <v>32</v>
      </c>
      <c r="C35" s="1"/>
      <c r="D35" s="4">
        <f t="shared" si="0"/>
        <v>5.5950969662215263E-3</v>
      </c>
      <c r="E35" s="5">
        <f t="shared" si="1"/>
        <v>3.5511083255715028</v>
      </c>
      <c r="F35" s="4">
        <f t="shared" si="2"/>
        <v>1.3284501279579607E-2</v>
      </c>
      <c r="G35" s="5">
        <f t="shared" si="3"/>
        <v>3.3728954537773723</v>
      </c>
      <c r="H35" s="5">
        <f t="shared" si="4"/>
        <v>6.9240037793488751</v>
      </c>
      <c r="I35" s="4">
        <f t="shared" si="5"/>
        <v>7.792218973195284E-3</v>
      </c>
      <c r="K35" s="5"/>
    </row>
    <row r="36" spans="1:11" x14ac:dyDescent="0.25">
      <c r="A36" s="13">
        <f>MAX($A$11:A35)+1</f>
        <v>26</v>
      </c>
      <c r="B36" s="2" t="s">
        <v>33</v>
      </c>
      <c r="C36" s="1"/>
      <c r="D36" s="4">
        <f t="shared" si="0"/>
        <v>4.5227408367294998E-3</v>
      </c>
      <c r="E36" s="5">
        <f t="shared" si="1"/>
        <v>2.8705030023024731</v>
      </c>
      <c r="F36" s="4">
        <f t="shared" si="2"/>
        <v>1.0130835259153339E-2</v>
      </c>
      <c r="G36" s="5">
        <f t="shared" si="3"/>
        <v>2.5721890095408337</v>
      </c>
      <c r="H36" s="5">
        <f t="shared" si="4"/>
        <v>5.4426920118433069</v>
      </c>
      <c r="I36" s="4">
        <f t="shared" si="5"/>
        <v>6.1251624510135771E-3</v>
      </c>
      <c r="K36" s="5"/>
    </row>
    <row r="37" spans="1:11" x14ac:dyDescent="0.25">
      <c r="A37" s="13">
        <f>MAX($A$11:A36)+1</f>
        <v>27</v>
      </c>
      <c r="B37" s="2" t="s">
        <v>34</v>
      </c>
      <c r="C37" s="1"/>
      <c r="D37" s="4">
        <f t="shared" si="0"/>
        <v>2.5048575229651882E-3</v>
      </c>
      <c r="E37" s="5">
        <f t="shared" si="1"/>
        <v>1.5897884268803057</v>
      </c>
      <c r="F37" s="4">
        <f t="shared" si="2"/>
        <v>5.2708146490361794E-3</v>
      </c>
      <c r="G37" s="5">
        <f t="shared" si="3"/>
        <v>1.3382441985055757</v>
      </c>
      <c r="H37" s="5">
        <f t="shared" si="4"/>
        <v>2.9280326253858817</v>
      </c>
      <c r="I37" s="4">
        <f t="shared" si="5"/>
        <v>3.2951847088408498E-3</v>
      </c>
      <c r="K37" s="5"/>
    </row>
    <row r="38" spans="1:11" x14ac:dyDescent="0.25">
      <c r="A38" s="13">
        <f>MAX($A$11:A37)+1</f>
        <v>28</v>
      </c>
      <c r="B38" s="2" t="s">
        <v>35</v>
      </c>
      <c r="D38" s="6">
        <f t="shared" ref="D38:I38" si="6">SUM(D11:D37)</f>
        <v>1.0000000000000002</v>
      </c>
      <c r="E38" s="5">
        <f t="shared" si="6"/>
        <v>634.68217745109655</v>
      </c>
      <c r="F38" s="6">
        <f t="shared" si="6"/>
        <v>0.99999999999999989</v>
      </c>
      <c r="G38" s="5">
        <f t="shared" si="6"/>
        <v>253.89703254890341</v>
      </c>
      <c r="H38" s="5">
        <f t="shared" si="6"/>
        <v>888.57920999999976</v>
      </c>
      <c r="I38" s="6">
        <f t="shared" si="6"/>
        <v>1</v>
      </c>
      <c r="K38" s="5"/>
    </row>
    <row r="39" spans="1:11" x14ac:dyDescent="0.25">
      <c r="K39" s="5"/>
    </row>
    <row r="40" spans="1:11" x14ac:dyDescent="0.25">
      <c r="C40" s="14" t="s">
        <v>60</v>
      </c>
      <c r="D40" s="15"/>
      <c r="E40" s="47" t="s">
        <v>36</v>
      </c>
      <c r="F40" s="47"/>
      <c r="G40" s="16" t="s">
        <v>37</v>
      </c>
      <c r="H40" s="47" t="s">
        <v>35</v>
      </c>
      <c r="I40" s="47"/>
    </row>
    <row r="41" spans="1:11" x14ac:dyDescent="0.25">
      <c r="C41" s="15"/>
      <c r="D41" s="17"/>
      <c r="E41" s="17" t="s">
        <v>42</v>
      </c>
      <c r="F41" s="17" t="s">
        <v>43</v>
      </c>
      <c r="G41" s="17" t="s">
        <v>43</v>
      </c>
      <c r="H41" s="17" t="s">
        <v>42</v>
      </c>
      <c r="I41" s="17" t="s">
        <v>43</v>
      </c>
    </row>
    <row r="42" spans="1:11" x14ac:dyDescent="0.25">
      <c r="A42" s="13">
        <f>MAX($A$11:A41)+1</f>
        <v>29</v>
      </c>
      <c r="C42" s="15" t="s">
        <v>40</v>
      </c>
      <c r="D42" s="18"/>
      <c r="E42" s="19"/>
      <c r="F42" s="19"/>
      <c r="G42" s="19"/>
      <c r="H42" s="19"/>
      <c r="I42" s="19"/>
    </row>
    <row r="43" spans="1:11" x14ac:dyDescent="0.25">
      <c r="A43" s="13">
        <f>MAX($A$11:A42)+1</f>
        <v>30</v>
      </c>
      <c r="C43" s="20" t="s">
        <v>55</v>
      </c>
      <c r="D43" s="18"/>
      <c r="E43" s="21">
        <f>E46/SUM(E46:F46)</f>
        <v>0.70751921369548221</v>
      </c>
      <c r="F43" s="19"/>
      <c r="G43" s="19"/>
      <c r="H43" s="21">
        <f>H46/(H46+I46)</f>
        <v>0.50535712526600352</v>
      </c>
      <c r="I43" s="19"/>
    </row>
    <row r="44" spans="1:11" x14ac:dyDescent="0.25">
      <c r="A44" s="13">
        <f>MAX($A$11:A43)+1</f>
        <v>31</v>
      </c>
      <c r="C44" s="15" t="s">
        <v>56</v>
      </c>
      <c r="D44" s="18"/>
      <c r="E44" s="19"/>
      <c r="F44" s="21">
        <f>F46/(E46+F46)</f>
        <v>0.29248078630451785</v>
      </c>
      <c r="G44" s="19"/>
      <c r="H44" s="21"/>
      <c r="I44" s="21">
        <f>F46/(H46+I46)</f>
        <v>0.20890916670710794</v>
      </c>
    </row>
    <row r="45" spans="1:11" x14ac:dyDescent="0.25">
      <c r="A45" s="13">
        <f>MAX($A$11:A44)+1</f>
        <v>32</v>
      </c>
      <c r="C45" s="15" t="s">
        <v>57</v>
      </c>
      <c r="D45" s="18"/>
      <c r="E45" s="19"/>
      <c r="F45" s="22"/>
      <c r="G45" s="22">
        <v>1</v>
      </c>
      <c r="H45" s="19"/>
      <c r="I45" s="21">
        <f>G46/(H46+I46)</f>
        <v>0.28573370802688869</v>
      </c>
    </row>
    <row r="46" spans="1:11" x14ac:dyDescent="0.25">
      <c r="A46" s="13">
        <f>MAX($A$11:A45)+1</f>
        <v>33</v>
      </c>
      <c r="C46" s="15" t="s">
        <v>58</v>
      </c>
      <c r="D46" s="19"/>
      <c r="E46" s="23">
        <f>+E125+E204+E283+E362+E441+E520</f>
        <v>449.04983513673636</v>
      </c>
      <c r="F46" s="23">
        <f>+F125+F204+F283+F362+F441+F520</f>
        <v>185.63234231436024</v>
      </c>
      <c r="G46" s="23">
        <f>+G125+G204+G283+G362+G441+G520</f>
        <v>253.89703254890335</v>
      </c>
      <c r="H46" s="23">
        <f>+E46</f>
        <v>449.04983513673636</v>
      </c>
      <c r="I46" s="23">
        <f>+F46+G46</f>
        <v>439.52937486326357</v>
      </c>
    </row>
    <row r="48" spans="1:11" x14ac:dyDescent="0.25">
      <c r="B48" s="8"/>
    </row>
    <row r="49" spans="1:10" ht="18.75" x14ac:dyDescent="0.3">
      <c r="A49" s="26" t="s">
        <v>74</v>
      </c>
      <c r="B49" s="27"/>
      <c r="C49" s="28"/>
      <c r="D49" s="27"/>
      <c r="E49" s="27"/>
      <c r="F49" s="27"/>
      <c r="G49" s="27"/>
      <c r="H49" s="27"/>
      <c r="I49" s="27"/>
      <c r="J49" s="27"/>
    </row>
    <row r="50" spans="1:10" s="39" customFormat="1" ht="18.75" x14ac:dyDescent="0.3">
      <c r="A50" s="36"/>
      <c r="B50" s="37"/>
      <c r="C50" s="38"/>
      <c r="D50" s="37"/>
      <c r="E50" s="37"/>
      <c r="F50" s="37"/>
      <c r="G50" s="37"/>
      <c r="H50" s="37"/>
      <c r="I50" s="37"/>
      <c r="J50" s="37"/>
    </row>
    <row r="51" spans="1:10" x14ac:dyDescent="0.25">
      <c r="A51" s="13" t="s">
        <v>66</v>
      </c>
      <c r="B51" s="12" t="s">
        <v>47</v>
      </c>
    </row>
    <row r="52" spans="1:10" ht="45" x14ac:dyDescent="0.25">
      <c r="A52" s="40" t="s">
        <v>67</v>
      </c>
      <c r="B52" s="29" t="s">
        <v>3</v>
      </c>
      <c r="C52" s="29" t="s">
        <v>4</v>
      </c>
      <c r="D52" s="48" t="s">
        <v>0</v>
      </c>
      <c r="E52" s="49"/>
      <c r="F52" s="41" t="s">
        <v>1</v>
      </c>
      <c r="G52" s="50" t="s">
        <v>2</v>
      </c>
      <c r="H52" s="51"/>
      <c r="I52" s="50" t="s">
        <v>79</v>
      </c>
      <c r="J52" s="51"/>
    </row>
    <row r="53" spans="1:10" s="42" customFormat="1" ht="11.25" x14ac:dyDescent="0.2">
      <c r="B53" s="33"/>
      <c r="C53" s="33"/>
      <c r="D53" s="33" t="s">
        <v>5</v>
      </c>
      <c r="E53" s="33" t="s">
        <v>6</v>
      </c>
      <c r="F53" s="46" t="s">
        <v>80</v>
      </c>
      <c r="G53" s="33" t="s">
        <v>72</v>
      </c>
      <c r="H53" s="33" t="s">
        <v>6</v>
      </c>
      <c r="I53" s="33" t="s">
        <v>72</v>
      </c>
      <c r="J53" s="33" t="s">
        <v>6</v>
      </c>
    </row>
    <row r="54" spans="1:10" ht="18" x14ac:dyDescent="0.35">
      <c r="A54" s="13">
        <f>MAX($A$11:A48)+1</f>
        <v>34</v>
      </c>
      <c r="B54" s="2" t="s">
        <v>7</v>
      </c>
      <c r="C54" s="1" t="s">
        <v>8</v>
      </c>
      <c r="D54" s="3">
        <v>30329</v>
      </c>
      <c r="E54" s="4">
        <f t="shared" ref="E54:E80" si="7">D54/$D$81</f>
        <v>0.18113137683496375</v>
      </c>
      <c r="F54" s="3">
        <f t="shared" ref="F54:F79" si="8">+G54/D54</f>
        <v>0.76237264664182791</v>
      </c>
      <c r="G54" s="3">
        <v>23122</v>
      </c>
      <c r="H54" s="4">
        <f t="shared" ref="H54:H80" si="9">G54/$G$81</f>
        <v>7.663618012558231E-4</v>
      </c>
      <c r="I54" s="3">
        <f t="shared" ref="I54:I80" si="10">MAX(D54*500,G54)</f>
        <v>15164500</v>
      </c>
      <c r="J54" s="4">
        <f t="shared" ref="J54:J80" si="11">I54/$I$81</f>
        <v>0.14635719927728719</v>
      </c>
    </row>
    <row r="55" spans="1:10" ht="18" x14ac:dyDescent="0.35">
      <c r="A55" s="13">
        <f>MAX($A$11:A54)+1</f>
        <v>35</v>
      </c>
      <c r="B55" s="2" t="s">
        <v>7</v>
      </c>
      <c r="C55" s="1" t="s">
        <v>9</v>
      </c>
      <c r="D55" s="3">
        <v>25097</v>
      </c>
      <c r="E55" s="4">
        <f t="shared" si="7"/>
        <v>0.14988473620716428</v>
      </c>
      <c r="F55" s="3">
        <f t="shared" si="8"/>
        <v>6.5234490178108935</v>
      </c>
      <c r="G55" s="3">
        <v>163719</v>
      </c>
      <c r="H55" s="4">
        <f t="shared" si="9"/>
        <v>5.426346671559645E-3</v>
      </c>
      <c r="I55" s="3">
        <f t="shared" si="10"/>
        <v>12548500</v>
      </c>
      <c r="J55" s="4">
        <f t="shared" si="11"/>
        <v>0.12110938805308703</v>
      </c>
    </row>
    <row r="56" spans="1:10" ht="18" x14ac:dyDescent="0.35">
      <c r="A56" s="13">
        <f>MAX($A$11:A55)+1</f>
        <v>36</v>
      </c>
      <c r="B56" s="2" t="s">
        <v>7</v>
      </c>
      <c r="C56" s="1" t="s">
        <v>10</v>
      </c>
      <c r="D56" s="3">
        <v>67485</v>
      </c>
      <c r="E56" s="4">
        <f t="shared" si="7"/>
        <v>0.40303508080409933</v>
      </c>
      <c r="F56" s="3">
        <f t="shared" si="8"/>
        <v>21.985241164703268</v>
      </c>
      <c r="G56" s="3">
        <v>1483674</v>
      </c>
      <c r="H56" s="4">
        <f t="shared" si="9"/>
        <v>4.9175291026573482E-2</v>
      </c>
      <c r="I56" s="3">
        <f t="shared" si="10"/>
        <v>33742500</v>
      </c>
      <c r="J56" s="4">
        <f t="shared" si="11"/>
        <v>0.32565912470664138</v>
      </c>
    </row>
    <row r="57" spans="1:10" ht="18" x14ac:dyDescent="0.35">
      <c r="A57" s="13">
        <f>MAX($A$11:A56)+1</f>
        <v>37</v>
      </c>
      <c r="B57" s="2" t="s">
        <v>7</v>
      </c>
      <c r="C57" s="1" t="s">
        <v>11</v>
      </c>
      <c r="D57" s="3">
        <v>22393</v>
      </c>
      <c r="E57" s="4">
        <f t="shared" si="7"/>
        <v>0.13373586077567157</v>
      </c>
      <c r="F57" s="3">
        <f t="shared" si="8"/>
        <v>65.889653016567678</v>
      </c>
      <c r="G57" s="3">
        <v>1475467</v>
      </c>
      <c r="H57" s="4">
        <f t="shared" si="9"/>
        <v>4.8903276006120822E-2</v>
      </c>
      <c r="I57" s="3">
        <f t="shared" si="10"/>
        <v>11196500</v>
      </c>
      <c r="J57" s="4">
        <f t="shared" si="11"/>
        <v>0.10806082506565637</v>
      </c>
    </row>
    <row r="58" spans="1:10" ht="18" x14ac:dyDescent="0.35">
      <c r="A58" s="13">
        <f>MAX($A$11:A57)+1</f>
        <v>38</v>
      </c>
      <c r="B58" s="2" t="s">
        <v>7</v>
      </c>
      <c r="C58" s="1" t="s">
        <v>12</v>
      </c>
      <c r="D58" s="3">
        <v>13443</v>
      </c>
      <c r="E58" s="4">
        <f t="shared" si="7"/>
        <v>8.0284516429569644E-2</v>
      </c>
      <c r="F58" s="3">
        <f t="shared" si="8"/>
        <v>207.22338763668824</v>
      </c>
      <c r="G58" s="3">
        <v>2785704</v>
      </c>
      <c r="H58" s="4">
        <f t="shared" si="9"/>
        <v>9.2330124349344844E-2</v>
      </c>
      <c r="I58" s="3">
        <f t="shared" si="10"/>
        <v>6721500</v>
      </c>
      <c r="J58" s="4">
        <f t="shared" si="11"/>
        <v>6.4871239733739053E-2</v>
      </c>
    </row>
    <row r="59" spans="1:10" ht="18" x14ac:dyDescent="0.35">
      <c r="A59" s="13">
        <f>MAX($A$11:A58)+1</f>
        <v>39</v>
      </c>
      <c r="B59" s="2" t="s">
        <v>7</v>
      </c>
      <c r="C59" s="1" t="s">
        <v>13</v>
      </c>
      <c r="D59" s="3">
        <v>6123</v>
      </c>
      <c r="E59" s="4">
        <f t="shared" si="7"/>
        <v>3.656788619342817E-2</v>
      </c>
      <c r="F59" s="3">
        <f t="shared" si="8"/>
        <v>615.59235668789813</v>
      </c>
      <c r="G59" s="3">
        <v>3769272</v>
      </c>
      <c r="H59" s="4">
        <f t="shared" si="9"/>
        <v>0.1249297672927575</v>
      </c>
      <c r="I59" s="3">
        <f t="shared" si="10"/>
        <v>3769272</v>
      </c>
      <c r="J59" s="4">
        <f t="shared" si="11"/>
        <v>3.6378389873342271E-2</v>
      </c>
    </row>
    <row r="60" spans="1:10" ht="18" x14ac:dyDescent="0.35">
      <c r="A60" s="13">
        <f>MAX($A$11:A59)+1</f>
        <v>40</v>
      </c>
      <c r="B60" s="2" t="s">
        <v>7</v>
      </c>
      <c r="C60" s="1" t="s">
        <v>14</v>
      </c>
      <c r="D60" s="3">
        <v>1311</v>
      </c>
      <c r="E60" s="4">
        <f t="shared" si="7"/>
        <v>7.8295768086859927E-3</v>
      </c>
      <c r="F60" s="3">
        <f t="shared" si="8"/>
        <v>2217.8184591914569</v>
      </c>
      <c r="G60" s="3">
        <v>2907560</v>
      </c>
      <c r="H60" s="4">
        <f t="shared" si="9"/>
        <v>9.6368952463427957E-2</v>
      </c>
      <c r="I60" s="3">
        <f t="shared" si="10"/>
        <v>2907560</v>
      </c>
      <c r="J60" s="4">
        <f t="shared" si="11"/>
        <v>2.8061745414004361E-2</v>
      </c>
    </row>
    <row r="61" spans="1:10" ht="18" x14ac:dyDescent="0.35">
      <c r="A61" s="13">
        <f>MAX($A$11:A60)+1</f>
        <v>41</v>
      </c>
      <c r="B61" s="2" t="s">
        <v>7</v>
      </c>
      <c r="C61" s="1" t="s">
        <v>15</v>
      </c>
      <c r="D61" s="3">
        <v>209</v>
      </c>
      <c r="E61" s="4">
        <f t="shared" si="7"/>
        <v>1.2481934042832743E-3</v>
      </c>
      <c r="F61" s="3">
        <f t="shared" si="8"/>
        <v>6356.0574162679422</v>
      </c>
      <c r="G61" s="3">
        <v>1328416</v>
      </c>
      <c r="H61" s="4">
        <f t="shared" si="9"/>
        <v>4.402937801994012E-2</v>
      </c>
      <c r="I61" s="3">
        <f t="shared" si="10"/>
        <v>1328416</v>
      </c>
      <c r="J61" s="4">
        <f t="shared" si="11"/>
        <v>1.2820946634253471E-2</v>
      </c>
    </row>
    <row r="62" spans="1:10" ht="18" x14ac:dyDescent="0.35">
      <c r="A62" s="13">
        <f>MAX($A$11:A61)+1</f>
        <v>42</v>
      </c>
      <c r="B62" s="2" t="s">
        <v>7</v>
      </c>
      <c r="C62" s="1" t="s">
        <v>16</v>
      </c>
      <c r="D62" s="3">
        <v>35</v>
      </c>
      <c r="E62" s="4">
        <f t="shared" si="7"/>
        <v>2.0902760358810813E-4</v>
      </c>
      <c r="F62" s="3">
        <f t="shared" si="8"/>
        <v>20407.714285714286</v>
      </c>
      <c r="G62" s="3">
        <v>714270</v>
      </c>
      <c r="H62" s="4">
        <f t="shared" si="9"/>
        <v>2.3673957433742617E-2</v>
      </c>
      <c r="I62" s="3">
        <f t="shared" si="10"/>
        <v>714270</v>
      </c>
      <c r="J62" s="4">
        <f t="shared" si="11"/>
        <v>6.893636897213091E-3</v>
      </c>
    </row>
    <row r="63" spans="1:10" ht="18" x14ac:dyDescent="0.35">
      <c r="A63" s="13">
        <f>MAX($A$11:A62)+1</f>
        <v>43</v>
      </c>
      <c r="B63" s="2" t="s">
        <v>17</v>
      </c>
      <c r="C63" s="1"/>
      <c r="D63" s="3">
        <v>747</v>
      </c>
      <c r="E63" s="4">
        <f t="shared" si="7"/>
        <v>4.4612462822947651E-3</v>
      </c>
      <c r="F63" s="3">
        <f t="shared" si="8"/>
        <v>3293.9076305220883</v>
      </c>
      <c r="G63" s="3">
        <v>2460549</v>
      </c>
      <c r="H63" s="4">
        <f t="shared" si="9"/>
        <v>8.1553099373679369E-2</v>
      </c>
      <c r="I63" s="3">
        <f t="shared" si="10"/>
        <v>2460549</v>
      </c>
      <c r="J63" s="4">
        <f t="shared" si="11"/>
        <v>2.374750636846119E-2</v>
      </c>
    </row>
    <row r="64" spans="1:10" x14ac:dyDescent="0.25">
      <c r="A64" s="13">
        <f>MAX($A$11:A63)+1</f>
        <v>44</v>
      </c>
      <c r="B64" s="2" t="s">
        <v>18</v>
      </c>
      <c r="C64" s="1"/>
      <c r="D64" s="3">
        <v>40</v>
      </c>
      <c r="E64" s="4">
        <f t="shared" si="7"/>
        <v>2.388886898149807E-4</v>
      </c>
      <c r="F64" s="3">
        <f t="shared" si="8"/>
        <v>551.65</v>
      </c>
      <c r="G64" s="3">
        <v>22066</v>
      </c>
      <c r="H64" s="4">
        <f t="shared" si="9"/>
        <v>7.3136145257810708E-4</v>
      </c>
      <c r="I64" s="3">
        <f t="shared" si="10"/>
        <v>22066</v>
      </c>
      <c r="J64" s="4">
        <f t="shared" si="11"/>
        <v>2.1296567372828772E-4</v>
      </c>
    </row>
    <row r="65" spans="1:10" x14ac:dyDescent="0.25">
      <c r="A65" s="13">
        <f>MAX($A$11:A64)+1</f>
        <v>45</v>
      </c>
      <c r="B65" s="2" t="s">
        <v>19</v>
      </c>
      <c r="C65" s="1"/>
      <c r="D65" s="3">
        <v>57</v>
      </c>
      <c r="E65" s="4">
        <f t="shared" si="7"/>
        <v>3.4041638298634751E-4</v>
      </c>
      <c r="F65" s="3">
        <f t="shared" si="8"/>
        <v>1609.5087719298247</v>
      </c>
      <c r="G65" s="3">
        <v>91742</v>
      </c>
      <c r="H65" s="4">
        <f t="shared" si="9"/>
        <v>3.0407215799157393E-3</v>
      </c>
      <c r="I65" s="3">
        <f t="shared" si="10"/>
        <v>91742</v>
      </c>
      <c r="J65" s="4">
        <f t="shared" si="11"/>
        <v>8.8542993017223662E-4</v>
      </c>
    </row>
    <row r="66" spans="1:10" x14ac:dyDescent="0.25">
      <c r="A66" s="13">
        <f>MAX($A$11:A65)+1</f>
        <v>46</v>
      </c>
      <c r="B66" s="2" t="s">
        <v>20</v>
      </c>
      <c r="C66" s="1"/>
      <c r="D66" s="3">
        <v>36</v>
      </c>
      <c r="E66" s="4">
        <f t="shared" si="7"/>
        <v>2.1499982083348265E-4</v>
      </c>
      <c r="F66" s="3">
        <f t="shared" si="8"/>
        <v>2735.8611111111113</v>
      </c>
      <c r="G66" s="3">
        <v>98491</v>
      </c>
      <c r="H66" s="4">
        <f t="shared" si="9"/>
        <v>3.2644122553190588E-3</v>
      </c>
      <c r="I66" s="3">
        <f t="shared" si="10"/>
        <v>98491</v>
      </c>
      <c r="J66" s="4">
        <f t="shared" si="11"/>
        <v>9.505665807655573E-4</v>
      </c>
    </row>
    <row r="67" spans="1:10" x14ac:dyDescent="0.25">
      <c r="A67" s="13">
        <f>MAX($A$11:A66)+1</f>
        <v>47</v>
      </c>
      <c r="B67" s="2" t="s">
        <v>21</v>
      </c>
      <c r="C67" s="1"/>
      <c r="D67" s="3">
        <v>25</v>
      </c>
      <c r="E67" s="4">
        <f t="shared" si="7"/>
        <v>1.4930543113436293E-4</v>
      </c>
      <c r="F67" s="3">
        <f t="shared" si="8"/>
        <v>45413.760000000002</v>
      </c>
      <c r="G67" s="3">
        <v>1135344</v>
      </c>
      <c r="H67" s="4">
        <f t="shared" si="9"/>
        <v>3.7630147603364382E-2</v>
      </c>
      <c r="I67" s="3">
        <f t="shared" si="10"/>
        <v>1135344</v>
      </c>
      <c r="J67" s="4">
        <f t="shared" si="11"/>
        <v>1.0957550071302868E-2</v>
      </c>
    </row>
    <row r="68" spans="1:10" x14ac:dyDescent="0.25">
      <c r="A68" s="13">
        <f>MAX($A$11:A67)+1</f>
        <v>48</v>
      </c>
      <c r="B68" s="2" t="s">
        <v>22</v>
      </c>
      <c r="C68" s="1"/>
      <c r="D68" s="3">
        <v>15</v>
      </c>
      <c r="E68" s="4">
        <f t="shared" si="7"/>
        <v>8.9583258680617765E-5</v>
      </c>
      <c r="F68" s="3">
        <f t="shared" si="8"/>
        <v>140923.20000000001</v>
      </c>
      <c r="G68" s="3">
        <v>2113848</v>
      </c>
      <c r="H68" s="4">
        <f t="shared" si="9"/>
        <v>7.0061947965617988E-2</v>
      </c>
      <c r="I68" s="3">
        <f t="shared" si="10"/>
        <v>2113848</v>
      </c>
      <c r="J68" s="4">
        <f t="shared" si="11"/>
        <v>2.0401389625631903E-2</v>
      </c>
    </row>
    <row r="69" spans="1:10" x14ac:dyDescent="0.25">
      <c r="A69" s="13">
        <f>MAX($A$11:A68)+1</f>
        <v>49</v>
      </c>
      <c r="B69" s="2" t="s">
        <v>23</v>
      </c>
      <c r="C69" s="1"/>
      <c r="D69" s="3">
        <v>3</v>
      </c>
      <c r="E69" s="4">
        <f t="shared" si="7"/>
        <v>1.7916651736123554E-5</v>
      </c>
      <c r="F69" s="3">
        <f t="shared" si="8"/>
        <v>552400</v>
      </c>
      <c r="G69" s="3">
        <v>1657200</v>
      </c>
      <c r="H69" s="4">
        <f t="shared" si="9"/>
        <v>5.4926683549915666E-2</v>
      </c>
      <c r="I69" s="3">
        <f t="shared" si="10"/>
        <v>1657200</v>
      </c>
      <c r="J69" s="4">
        <f t="shared" si="11"/>
        <v>1.5994140963587349E-2</v>
      </c>
    </row>
    <row r="70" spans="1:10" x14ac:dyDescent="0.25">
      <c r="A70" s="13">
        <f>MAX($A$11:A69)+1</f>
        <v>50</v>
      </c>
      <c r="B70" s="2" t="s">
        <v>24</v>
      </c>
      <c r="C70" s="1"/>
      <c r="D70" s="3">
        <v>2</v>
      </c>
      <c r="E70" s="4">
        <f t="shared" si="7"/>
        <v>1.1944434490749036E-5</v>
      </c>
      <c r="F70" s="3">
        <f t="shared" si="8"/>
        <v>1324992</v>
      </c>
      <c r="G70" s="3">
        <v>2649984</v>
      </c>
      <c r="H70" s="4">
        <f t="shared" si="9"/>
        <v>8.7831784081788392E-2</v>
      </c>
      <c r="I70" s="3">
        <f t="shared" si="10"/>
        <v>2649984</v>
      </c>
      <c r="J70" s="4">
        <f t="shared" si="11"/>
        <v>2.5575801138819125E-2</v>
      </c>
    </row>
    <row r="71" spans="1:10" x14ac:dyDescent="0.25">
      <c r="A71" s="13">
        <f>MAX($A$11:A70)+1</f>
        <v>51</v>
      </c>
      <c r="B71" s="2" t="s">
        <v>25</v>
      </c>
      <c r="C71" s="1"/>
      <c r="D71" s="3">
        <v>1</v>
      </c>
      <c r="E71" s="4">
        <f t="shared" si="7"/>
        <v>5.9722172453745181E-6</v>
      </c>
      <c r="F71" s="3">
        <f t="shared" si="8"/>
        <v>1800000</v>
      </c>
      <c r="G71" s="3">
        <v>1800000</v>
      </c>
      <c r="H71" s="4">
        <f t="shared" si="9"/>
        <v>5.9659685246106806E-2</v>
      </c>
      <c r="I71" s="3">
        <f t="shared" si="10"/>
        <v>1800000</v>
      </c>
      <c r="J71" s="4">
        <f t="shared" si="11"/>
        <v>1.7372347172614787E-2</v>
      </c>
    </row>
    <row r="72" spans="1:10" x14ac:dyDescent="0.25">
      <c r="A72" s="13">
        <f>MAX($A$11:A71)+1</f>
        <v>52</v>
      </c>
      <c r="B72" s="2" t="s">
        <v>26</v>
      </c>
      <c r="C72" s="1"/>
      <c r="D72" s="3">
        <v>40</v>
      </c>
      <c r="E72" s="4">
        <f t="shared" si="7"/>
        <v>2.388886898149807E-4</v>
      </c>
      <c r="F72" s="3">
        <f t="shared" si="8"/>
        <v>27532.799999999999</v>
      </c>
      <c r="G72" s="3">
        <v>1101312</v>
      </c>
      <c r="H72" s="4">
        <f t="shared" si="9"/>
        <v>3.6502181820977989E-2</v>
      </c>
      <c r="I72" s="3">
        <f t="shared" si="10"/>
        <v>1101312</v>
      </c>
      <c r="J72" s="4">
        <f t="shared" si="11"/>
        <v>1.0629096894092633E-2</v>
      </c>
    </row>
    <row r="73" spans="1:10" x14ac:dyDescent="0.25">
      <c r="A73" s="13">
        <f>MAX($A$11:A72)+1</f>
        <v>53</v>
      </c>
      <c r="B73" s="2" t="s">
        <v>27</v>
      </c>
      <c r="C73" s="1"/>
      <c r="D73" s="3">
        <v>8</v>
      </c>
      <c r="E73" s="4">
        <f t="shared" si="7"/>
        <v>4.7777737962996145E-5</v>
      </c>
      <c r="F73" s="3">
        <f t="shared" si="8"/>
        <v>39543.875</v>
      </c>
      <c r="G73" s="3">
        <v>316351</v>
      </c>
      <c r="H73" s="4">
        <f t="shared" si="9"/>
        <v>1.0485222826272853E-2</v>
      </c>
      <c r="I73" s="3">
        <f t="shared" si="10"/>
        <v>316351</v>
      </c>
      <c r="J73" s="4">
        <f t="shared" si="11"/>
        <v>3.0531996668910336E-3</v>
      </c>
    </row>
    <row r="74" spans="1:10" x14ac:dyDescent="0.25">
      <c r="A74" s="13">
        <f>MAX($A$11:A73)+1</f>
        <v>54</v>
      </c>
      <c r="B74" s="2" t="s">
        <v>28</v>
      </c>
      <c r="C74" s="1"/>
      <c r="D74" s="3">
        <v>5</v>
      </c>
      <c r="E74" s="4">
        <f t="shared" si="7"/>
        <v>2.9861086226872587E-5</v>
      </c>
      <c r="F74" s="3">
        <f t="shared" si="8"/>
        <v>93200</v>
      </c>
      <c r="G74" s="3">
        <v>466000</v>
      </c>
      <c r="H74" s="4">
        <f t="shared" si="9"/>
        <v>1.5445229624825429E-2</v>
      </c>
      <c r="I74" s="3">
        <f t="shared" si="10"/>
        <v>466000</v>
      </c>
      <c r="J74" s="4">
        <f t="shared" si="11"/>
        <v>4.4975076569102731E-3</v>
      </c>
    </row>
    <row r="75" spans="1:10" x14ac:dyDescent="0.25">
      <c r="A75" s="13">
        <f>MAX($A$11:A74)+1</f>
        <v>55</v>
      </c>
      <c r="B75" s="2" t="s">
        <v>29</v>
      </c>
      <c r="C75" s="1"/>
      <c r="D75" s="3">
        <v>1</v>
      </c>
      <c r="E75" s="4">
        <f t="shared" si="7"/>
        <v>5.9722172453745181E-6</v>
      </c>
      <c r="F75" s="3">
        <f t="shared" si="8"/>
        <v>119400</v>
      </c>
      <c r="G75" s="3">
        <v>119400</v>
      </c>
      <c r="H75" s="4">
        <f t="shared" si="9"/>
        <v>3.9574257879917514E-3</v>
      </c>
      <c r="I75" s="3">
        <f t="shared" si="10"/>
        <v>119400</v>
      </c>
      <c r="J75" s="4">
        <f t="shared" si="11"/>
        <v>1.1523656957834476E-3</v>
      </c>
    </row>
    <row r="76" spans="1:10" x14ac:dyDescent="0.25">
      <c r="A76" s="13">
        <f>MAX($A$11:A75)+1</f>
        <v>56</v>
      </c>
      <c r="B76" s="2" t="s">
        <v>30</v>
      </c>
      <c r="C76" s="1"/>
      <c r="D76" s="3">
        <v>1</v>
      </c>
      <c r="E76" s="4">
        <f t="shared" si="7"/>
        <v>5.9722172453745181E-6</v>
      </c>
      <c r="F76" s="3">
        <f t="shared" si="8"/>
        <v>212496</v>
      </c>
      <c r="G76" s="3">
        <v>212496</v>
      </c>
      <c r="H76" s="4">
        <f t="shared" si="9"/>
        <v>7.0430247089203956E-3</v>
      </c>
      <c r="I76" s="3">
        <f t="shared" si="10"/>
        <v>212496</v>
      </c>
      <c r="J76" s="4">
        <f t="shared" si="11"/>
        <v>2.0508634915510845E-3</v>
      </c>
    </row>
    <row r="77" spans="1:10" x14ac:dyDescent="0.25">
      <c r="A77" s="13">
        <f>MAX($A$11:A76)+1</f>
        <v>57</v>
      </c>
      <c r="B77" s="2" t="s">
        <v>31</v>
      </c>
      <c r="C77" s="1"/>
      <c r="D77" s="3">
        <v>20</v>
      </c>
      <c r="E77" s="4">
        <f t="shared" si="7"/>
        <v>1.1944434490749035E-4</v>
      </c>
      <c r="F77" s="3">
        <f t="shared" si="8"/>
        <v>18697.900000000001</v>
      </c>
      <c r="G77" s="3">
        <v>373958</v>
      </c>
      <c r="H77" s="4">
        <f t="shared" si="9"/>
        <v>1.2394564764035339E-2</v>
      </c>
      <c r="I77" s="3">
        <f t="shared" si="10"/>
        <v>373958</v>
      </c>
      <c r="J77" s="4">
        <f t="shared" si="11"/>
        <v>3.6091823355426005E-3</v>
      </c>
    </row>
    <row r="78" spans="1:10" x14ac:dyDescent="0.25">
      <c r="A78" s="13">
        <f>MAX($A$11:A77)+1</f>
        <v>58</v>
      </c>
      <c r="B78" s="2" t="s">
        <v>32</v>
      </c>
      <c r="C78" s="1"/>
      <c r="D78" s="3">
        <v>12</v>
      </c>
      <c r="E78" s="4">
        <f t="shared" si="7"/>
        <v>7.1666606944494217E-5</v>
      </c>
      <c r="F78" s="3">
        <f t="shared" si="8"/>
        <v>49212.833333333336</v>
      </c>
      <c r="G78" s="3">
        <v>590554</v>
      </c>
      <c r="H78" s="4">
        <f t="shared" si="9"/>
        <v>1.9573480978238533E-2</v>
      </c>
      <c r="I78" s="3">
        <f t="shared" si="10"/>
        <v>590554</v>
      </c>
      <c r="J78" s="4">
        <f t="shared" si="11"/>
        <v>5.6996161734313077E-3</v>
      </c>
    </row>
    <row r="79" spans="1:10" x14ac:dyDescent="0.25">
      <c r="A79" s="13">
        <f>MAX($A$11:A78)+1</f>
        <v>59</v>
      </c>
      <c r="B79" s="2" t="s">
        <v>33</v>
      </c>
      <c r="C79" s="1"/>
      <c r="D79" s="3">
        <v>4</v>
      </c>
      <c r="E79" s="4">
        <f t="shared" si="7"/>
        <v>2.3888868981498072E-5</v>
      </c>
      <c r="F79" s="3">
        <f t="shared" si="8"/>
        <v>77657.25</v>
      </c>
      <c r="G79" s="3">
        <v>310629</v>
      </c>
      <c r="H79" s="4">
        <f t="shared" si="9"/>
        <v>1.0295571315729396E-2</v>
      </c>
      <c r="I79" s="3">
        <f t="shared" si="10"/>
        <v>310629</v>
      </c>
      <c r="J79" s="4">
        <f t="shared" si="11"/>
        <v>2.9979749054900883E-3</v>
      </c>
    </row>
    <row r="80" spans="1:10" x14ac:dyDescent="0.25">
      <c r="A80" s="13">
        <f>MAX($A$11:A79)+1</f>
        <v>60</v>
      </c>
      <c r="B80" s="2" t="s">
        <v>34</v>
      </c>
      <c r="C80" s="1"/>
      <c r="D80" s="3">
        <v>0</v>
      </c>
      <c r="E80" s="4">
        <f t="shared" si="7"/>
        <v>0</v>
      </c>
      <c r="F80" s="3">
        <v>0</v>
      </c>
      <c r="G80" s="3">
        <v>0</v>
      </c>
      <c r="H80" s="4">
        <f t="shared" si="9"/>
        <v>0</v>
      </c>
      <c r="I80" s="3">
        <f t="shared" si="10"/>
        <v>0</v>
      </c>
      <c r="J80" s="4">
        <f t="shared" si="11"/>
        <v>0</v>
      </c>
    </row>
    <row r="81" spans="1:10" x14ac:dyDescent="0.25">
      <c r="A81" s="13">
        <f>MAX($A$11:A80)+1</f>
        <v>61</v>
      </c>
      <c r="B81" s="2" t="s">
        <v>35</v>
      </c>
      <c r="D81" s="3">
        <f t="shared" ref="D81:J81" si="12">SUM(D54:D80)</f>
        <v>167442</v>
      </c>
      <c r="E81" s="6">
        <f t="shared" si="12"/>
        <v>1</v>
      </c>
      <c r="F81" s="3">
        <f t="shared" si="12"/>
        <v>4539560.1124682399</v>
      </c>
      <c r="G81" s="3">
        <f t="shared" si="12"/>
        <v>30171128</v>
      </c>
      <c r="H81" s="6">
        <f t="shared" si="12"/>
        <v>1</v>
      </c>
      <c r="I81" s="3">
        <f t="shared" si="12"/>
        <v>103612942</v>
      </c>
      <c r="J81" s="6">
        <f t="shared" si="12"/>
        <v>1</v>
      </c>
    </row>
    <row r="84" spans="1:10" ht="18.75" x14ac:dyDescent="0.3">
      <c r="A84" s="26" t="s">
        <v>74</v>
      </c>
      <c r="B84" s="27"/>
      <c r="C84" s="28"/>
      <c r="D84" s="27"/>
      <c r="E84" s="27"/>
      <c r="F84" s="27"/>
      <c r="G84" s="27"/>
      <c r="H84" s="27"/>
      <c r="I84" s="27"/>
      <c r="J84" s="27"/>
    </row>
    <row r="86" spans="1:10" x14ac:dyDescent="0.25">
      <c r="A86" s="13" t="s">
        <v>66</v>
      </c>
      <c r="B86" s="12" t="s">
        <v>47</v>
      </c>
    </row>
    <row r="87" spans="1:10" x14ac:dyDescent="0.25">
      <c r="A87" s="13" t="s">
        <v>67</v>
      </c>
      <c r="D87" s="48" t="s">
        <v>36</v>
      </c>
      <c r="E87" s="49"/>
      <c r="F87" s="48" t="s">
        <v>37</v>
      </c>
      <c r="G87" s="49"/>
      <c r="H87" s="48" t="s">
        <v>35</v>
      </c>
      <c r="I87" s="49"/>
    </row>
    <row r="88" spans="1:10" s="9" customFormat="1" ht="30" x14ac:dyDescent="0.25">
      <c r="B88" s="29" t="s">
        <v>3</v>
      </c>
      <c r="C88" s="29" t="s">
        <v>4</v>
      </c>
      <c r="D88" s="30" t="s">
        <v>40</v>
      </c>
      <c r="E88" s="31" t="s">
        <v>68</v>
      </c>
      <c r="F88" s="30" t="s">
        <v>41</v>
      </c>
      <c r="G88" s="31" t="s">
        <v>78</v>
      </c>
      <c r="H88" s="31" t="s">
        <v>68</v>
      </c>
      <c r="I88" s="31"/>
    </row>
    <row r="89" spans="1:10" s="32" customFormat="1" ht="11.25" x14ac:dyDescent="0.2">
      <c r="B89" s="33"/>
      <c r="C89" s="33"/>
      <c r="D89" s="34"/>
      <c r="E89" s="35" t="s">
        <v>69</v>
      </c>
      <c r="F89" s="34"/>
      <c r="G89" s="35" t="s">
        <v>69</v>
      </c>
      <c r="H89" s="35" t="s">
        <v>69</v>
      </c>
      <c r="I89" s="35" t="s">
        <v>6</v>
      </c>
    </row>
    <row r="90" spans="1:10" ht="18" x14ac:dyDescent="0.35">
      <c r="A90" s="13">
        <f>MAX($A$11:A82)+1</f>
        <v>62</v>
      </c>
      <c r="B90" s="2" t="s">
        <v>7</v>
      </c>
      <c r="C90" s="1" t="s">
        <v>8</v>
      </c>
      <c r="D90" s="4">
        <f t="shared" ref="D90:D116" si="13">+J54</f>
        <v>0.14635719927728719</v>
      </c>
      <c r="E90" s="5">
        <f t="shared" ref="E90:E116" si="14">D90*$E$117</f>
        <v>57.353407290221419</v>
      </c>
      <c r="F90" s="4">
        <f t="shared" ref="F90:F116" si="15">+H54</f>
        <v>7.663618012558231E-4</v>
      </c>
      <c r="G90" s="5">
        <f t="shared" ref="G90:G116" si="16">F90*$G$117</f>
        <v>8.7037623096591271E-2</v>
      </c>
      <c r="H90" s="5">
        <f t="shared" ref="H90:H116" si="17">+E90+G90</f>
        <v>57.440444913318011</v>
      </c>
      <c r="I90" s="4">
        <f t="shared" ref="I90:I116" si="18">H90/$H$117</f>
        <v>0.1136432446607552</v>
      </c>
    </row>
    <row r="91" spans="1:10" ht="18" x14ac:dyDescent="0.35">
      <c r="A91" s="13">
        <f>MAX($A$11:A90)+1</f>
        <v>63</v>
      </c>
      <c r="B91" s="2" t="s">
        <v>7</v>
      </c>
      <c r="C91" s="1" t="s">
        <v>9</v>
      </c>
      <c r="D91" s="4">
        <f t="shared" si="13"/>
        <v>0.12110938805308703</v>
      </c>
      <c r="E91" s="5">
        <f t="shared" si="14"/>
        <v>47.459476499808332</v>
      </c>
      <c r="F91" s="4">
        <f t="shared" si="15"/>
        <v>5.426346671559645E-3</v>
      </c>
      <c r="G91" s="5">
        <f t="shared" si="16"/>
        <v>0.61628373911213685</v>
      </c>
      <c r="H91" s="5">
        <f t="shared" si="17"/>
        <v>48.075760238920466</v>
      </c>
      <c r="I91" s="4">
        <f t="shared" si="18"/>
        <v>9.5115652243436835E-2</v>
      </c>
    </row>
    <row r="92" spans="1:10" ht="18" x14ac:dyDescent="0.35">
      <c r="A92" s="13">
        <f>MAX($A$11:A91)+1</f>
        <v>64</v>
      </c>
      <c r="B92" s="2" t="s">
        <v>7</v>
      </c>
      <c r="C92" s="1" t="s">
        <v>10</v>
      </c>
      <c r="D92" s="4">
        <f t="shared" si="13"/>
        <v>0.32565912470664138</v>
      </c>
      <c r="E92" s="5">
        <f t="shared" si="14"/>
        <v>127.61695707015043</v>
      </c>
      <c r="F92" s="4">
        <f t="shared" si="15"/>
        <v>4.9175291026573482E-2</v>
      </c>
      <c r="G92" s="5">
        <f t="shared" si="16"/>
        <v>5.584960574786435</v>
      </c>
      <c r="H92" s="5">
        <f t="shared" si="17"/>
        <v>133.20191764493686</v>
      </c>
      <c r="I92" s="4">
        <f t="shared" si="18"/>
        <v>0.26353378945878569</v>
      </c>
    </row>
    <row r="93" spans="1:10" ht="18" x14ac:dyDescent="0.35">
      <c r="A93" s="13">
        <f>MAX($A$11:A92)+1</f>
        <v>65</v>
      </c>
      <c r="B93" s="2" t="s">
        <v>7</v>
      </c>
      <c r="C93" s="1" t="s">
        <v>11</v>
      </c>
      <c r="D93" s="4">
        <f t="shared" si="13"/>
        <v>0.10806082506565637</v>
      </c>
      <c r="E93" s="5">
        <f t="shared" si="14"/>
        <v>42.346099424640713</v>
      </c>
      <c r="F93" s="4">
        <f t="shared" si="15"/>
        <v>4.8903276006120822E-2</v>
      </c>
      <c r="G93" s="5">
        <f t="shared" si="16"/>
        <v>5.5540671497905993</v>
      </c>
      <c r="H93" s="5">
        <f t="shared" si="17"/>
        <v>47.90016657443131</v>
      </c>
      <c r="I93" s="4">
        <f t="shared" si="18"/>
        <v>9.4768248357472273E-2</v>
      </c>
    </row>
    <row r="94" spans="1:10" ht="18" x14ac:dyDescent="0.35">
      <c r="A94" s="13">
        <f>MAX($A$11:A93)+1</f>
        <v>66</v>
      </c>
      <c r="B94" s="2" t="s">
        <v>7</v>
      </c>
      <c r="C94" s="1" t="s">
        <v>12</v>
      </c>
      <c r="D94" s="4">
        <f t="shared" si="13"/>
        <v>6.4871239733739053E-2</v>
      </c>
      <c r="E94" s="5">
        <f t="shared" si="14"/>
        <v>25.421275155872156</v>
      </c>
      <c r="F94" s="4">
        <f t="shared" si="15"/>
        <v>9.2330124349344844E-2</v>
      </c>
      <c r="G94" s="5">
        <f t="shared" si="16"/>
        <v>10.486162737248797</v>
      </c>
      <c r="H94" s="5">
        <f t="shared" si="17"/>
        <v>35.907437893120957</v>
      </c>
      <c r="I94" s="4">
        <f t="shared" si="18"/>
        <v>7.1041193287879459E-2</v>
      </c>
    </row>
    <row r="95" spans="1:10" ht="18" x14ac:dyDescent="0.35">
      <c r="A95" s="13">
        <f>MAX($A$11:A94)+1</f>
        <v>67</v>
      </c>
      <c r="B95" s="2" t="s">
        <v>7</v>
      </c>
      <c r="C95" s="1" t="s">
        <v>13</v>
      </c>
      <c r="D95" s="4">
        <f t="shared" si="13"/>
        <v>3.6378389873342271E-2</v>
      </c>
      <c r="E95" s="5">
        <f t="shared" si="14"/>
        <v>14.255701948869232</v>
      </c>
      <c r="F95" s="4">
        <f t="shared" si="15"/>
        <v>0.1249297672927575</v>
      </c>
      <c r="G95" s="5">
        <f t="shared" si="16"/>
        <v>14.188585575838369</v>
      </c>
      <c r="H95" s="5">
        <f t="shared" si="17"/>
        <v>28.444287524707601</v>
      </c>
      <c r="I95" s="4">
        <f t="shared" si="18"/>
        <v>5.6275697920677714E-2</v>
      </c>
    </row>
    <row r="96" spans="1:10" ht="18" x14ac:dyDescent="0.35">
      <c r="A96" s="13">
        <f>MAX($A$11:A95)+1</f>
        <v>68</v>
      </c>
      <c r="B96" s="2" t="s">
        <v>7</v>
      </c>
      <c r="C96" s="1" t="s">
        <v>14</v>
      </c>
      <c r="D96" s="4">
        <f t="shared" si="13"/>
        <v>2.8061745414004361E-2</v>
      </c>
      <c r="E96" s="5">
        <f t="shared" si="14"/>
        <v>10.996635095173344</v>
      </c>
      <c r="F96" s="4">
        <f t="shared" si="15"/>
        <v>9.6368952463427957E-2</v>
      </c>
      <c r="G96" s="5">
        <f t="shared" si="16"/>
        <v>10.944862529656818</v>
      </c>
      <c r="H96" s="5">
        <f t="shared" si="17"/>
        <v>21.941497624830163</v>
      </c>
      <c r="I96" s="4">
        <f t="shared" si="18"/>
        <v>4.3410231006477035E-2</v>
      </c>
    </row>
    <row r="97" spans="1:9" ht="18" x14ac:dyDescent="0.35">
      <c r="A97" s="13">
        <f>MAX($A$11:A96)+1</f>
        <v>69</v>
      </c>
      <c r="B97" s="2" t="s">
        <v>7</v>
      </c>
      <c r="C97" s="1" t="s">
        <v>15</v>
      </c>
      <c r="D97" s="4">
        <f t="shared" si="13"/>
        <v>1.2820946634253471E-2</v>
      </c>
      <c r="E97" s="5">
        <f t="shared" si="14"/>
        <v>5.024180414708483</v>
      </c>
      <c r="F97" s="4">
        <f t="shared" si="15"/>
        <v>4.402937801994012E-2</v>
      </c>
      <c r="G97" s="5">
        <f t="shared" si="16"/>
        <v>5.0005263871413108</v>
      </c>
      <c r="H97" s="5">
        <f t="shared" si="17"/>
        <v>10.024706801849794</v>
      </c>
      <c r="I97" s="4">
        <f t="shared" si="18"/>
        <v>1.9833415452372504E-2</v>
      </c>
    </row>
    <row r="98" spans="1:9" ht="18" x14ac:dyDescent="0.35">
      <c r="A98" s="13">
        <f>MAX($A$11:A97)+1</f>
        <v>70</v>
      </c>
      <c r="B98" s="2" t="s">
        <v>7</v>
      </c>
      <c r="C98" s="1" t="s">
        <v>16</v>
      </c>
      <c r="D98" s="4">
        <f t="shared" si="13"/>
        <v>6.893636897213091E-3</v>
      </c>
      <c r="E98" s="5">
        <f t="shared" si="14"/>
        <v>2.7014288783135911</v>
      </c>
      <c r="F98" s="4">
        <f t="shared" si="15"/>
        <v>2.3673957433742617E-2</v>
      </c>
      <c r="G98" s="5">
        <f t="shared" si="16"/>
        <v>2.6887104510510444</v>
      </c>
      <c r="H98" s="5">
        <f t="shared" si="17"/>
        <v>5.3901393293646356</v>
      </c>
      <c r="I98" s="4">
        <f t="shared" si="18"/>
        <v>1.0664139588175773E-2</v>
      </c>
    </row>
    <row r="99" spans="1:9" ht="18" x14ac:dyDescent="0.35">
      <c r="A99" s="13">
        <f>MAX($A$11:A98)+1</f>
        <v>71</v>
      </c>
      <c r="B99" s="2" t="s">
        <v>17</v>
      </c>
      <c r="C99" s="1"/>
      <c r="D99" s="4">
        <f t="shared" si="13"/>
        <v>2.374750636846119E-2</v>
      </c>
      <c r="E99" s="5">
        <f t="shared" si="14"/>
        <v>9.3060021071942387</v>
      </c>
      <c r="F99" s="4">
        <f t="shared" si="15"/>
        <v>8.1553099373679369E-2</v>
      </c>
      <c r="G99" s="5">
        <f t="shared" si="16"/>
        <v>9.2621891044327729</v>
      </c>
      <c r="H99" s="5">
        <f t="shared" si="17"/>
        <v>18.56819121162701</v>
      </c>
      <c r="I99" s="4">
        <f t="shared" si="18"/>
        <v>3.6736301397995587E-2</v>
      </c>
    </row>
    <row r="100" spans="1:9" x14ac:dyDescent="0.25">
      <c r="A100" s="13">
        <f>MAX($A$11:A99)+1</f>
        <v>72</v>
      </c>
      <c r="B100" s="2" t="s">
        <v>18</v>
      </c>
      <c r="C100" s="1"/>
      <c r="D100" s="4">
        <f t="shared" si="13"/>
        <v>2.1296567372828772E-4</v>
      </c>
      <c r="E100" s="5">
        <f t="shared" si="14"/>
        <v>8.3455457500479793E-2</v>
      </c>
      <c r="F100" s="4">
        <f t="shared" si="15"/>
        <v>7.3136145257810708E-4</v>
      </c>
      <c r="G100" s="5">
        <f t="shared" si="16"/>
        <v>8.3062546114063787E-2</v>
      </c>
      <c r="H100" s="5">
        <f t="shared" si="17"/>
        <v>0.16651800361454358</v>
      </c>
      <c r="I100" s="4">
        <f t="shared" si="18"/>
        <v>3.2944811367226201E-4</v>
      </c>
    </row>
    <row r="101" spans="1:9" x14ac:dyDescent="0.25">
      <c r="A101" s="13">
        <f>MAX($A$11:A100)+1</f>
        <v>73</v>
      </c>
      <c r="B101" s="2" t="s">
        <v>19</v>
      </c>
      <c r="C101" s="1"/>
      <c r="D101" s="4">
        <f t="shared" si="13"/>
        <v>8.8542993017223662E-4</v>
      </c>
      <c r="E101" s="5">
        <f t="shared" si="14"/>
        <v>0.34697591688611518</v>
      </c>
      <c r="F101" s="4">
        <f t="shared" si="15"/>
        <v>3.0407215799157393E-3</v>
      </c>
      <c r="G101" s="5">
        <f t="shared" si="16"/>
        <v>0.34534234141196596</v>
      </c>
      <c r="H101" s="5">
        <f t="shared" si="17"/>
        <v>0.69231825829808114</v>
      </c>
      <c r="I101" s="4">
        <f t="shared" si="18"/>
        <v>1.3697194255651529E-3</v>
      </c>
    </row>
    <row r="102" spans="1:9" x14ac:dyDescent="0.25">
      <c r="A102" s="13">
        <f>MAX($A$11:A101)+1</f>
        <v>74</v>
      </c>
      <c r="B102" s="2" t="s">
        <v>20</v>
      </c>
      <c r="C102" s="1"/>
      <c r="D102" s="4">
        <f t="shared" si="13"/>
        <v>9.505665807655573E-4</v>
      </c>
      <c r="E102" s="5">
        <f t="shared" si="14"/>
        <v>0.37250119934196302</v>
      </c>
      <c r="F102" s="4">
        <f t="shared" si="15"/>
        <v>3.2644122553190588E-3</v>
      </c>
      <c r="G102" s="5">
        <f t="shared" si="16"/>
        <v>0.37074744989215341</v>
      </c>
      <c r="H102" s="5">
        <f t="shared" si="17"/>
        <v>0.74324864923411638</v>
      </c>
      <c r="I102" s="4">
        <f t="shared" si="18"/>
        <v>1.4704828316729247E-3</v>
      </c>
    </row>
    <row r="103" spans="1:9" x14ac:dyDescent="0.25">
      <c r="A103" s="13">
        <f>MAX($A$11:A102)+1</f>
        <v>75</v>
      </c>
      <c r="B103" s="2" t="s">
        <v>21</v>
      </c>
      <c r="C103" s="1"/>
      <c r="D103" s="4">
        <f t="shared" si="13"/>
        <v>1.0957550071302868E-2</v>
      </c>
      <c r="E103" s="5">
        <f t="shared" si="14"/>
        <v>4.2939659630392786</v>
      </c>
      <c r="F103" s="4">
        <f t="shared" si="15"/>
        <v>3.7630147603364382E-2</v>
      </c>
      <c r="G103" s="5">
        <f t="shared" si="16"/>
        <v>4.2737498121692035</v>
      </c>
      <c r="H103" s="5">
        <f t="shared" si="17"/>
        <v>8.567715775208482</v>
      </c>
      <c r="I103" s="4">
        <f t="shared" si="18"/>
        <v>1.6950826573421583E-2</v>
      </c>
    </row>
    <row r="104" spans="1:9" x14ac:dyDescent="0.25">
      <c r="A104" s="13">
        <f>MAX($A$11:A103)+1</f>
        <v>76</v>
      </c>
      <c r="B104" s="2" t="s">
        <v>22</v>
      </c>
      <c r="C104" s="1"/>
      <c r="D104" s="4">
        <f t="shared" si="13"/>
        <v>2.0401389625631903E-2</v>
      </c>
      <c r="E104" s="5">
        <f t="shared" si="14"/>
        <v>7.9947499286900312</v>
      </c>
      <c r="F104" s="4">
        <f t="shared" si="15"/>
        <v>7.0061947965617988E-2</v>
      </c>
      <c r="G104" s="5">
        <f t="shared" si="16"/>
        <v>7.957110349774382</v>
      </c>
      <c r="H104" s="5">
        <f t="shared" si="17"/>
        <v>15.951860278464412</v>
      </c>
      <c r="I104" s="4">
        <f t="shared" si="18"/>
        <v>3.1560012516536014E-2</v>
      </c>
    </row>
    <row r="105" spans="1:9" x14ac:dyDescent="0.25">
      <c r="A105" s="13">
        <f>MAX($A$11:A104)+1</f>
        <v>77</v>
      </c>
      <c r="B105" s="2" t="s">
        <v>23</v>
      </c>
      <c r="C105" s="1"/>
      <c r="D105" s="4">
        <f t="shared" si="13"/>
        <v>1.5994140963587349E-2</v>
      </c>
      <c r="E105" s="5">
        <f t="shared" si="14"/>
        <v>6.2676690007158129</v>
      </c>
      <c r="F105" s="4">
        <f t="shared" si="15"/>
        <v>5.4926683549915666E-2</v>
      </c>
      <c r="G105" s="5">
        <f t="shared" si="16"/>
        <v>6.2381605828073283</v>
      </c>
      <c r="H105" s="5">
        <f t="shared" si="17"/>
        <v>12.505829583523141</v>
      </c>
      <c r="I105" s="4">
        <f t="shared" si="18"/>
        <v>2.4742201304163536E-2</v>
      </c>
    </row>
    <row r="106" spans="1:9" x14ac:dyDescent="0.25">
      <c r="A106" s="13">
        <f>MAX($A$11:A105)+1</f>
        <v>78</v>
      </c>
      <c r="B106" s="2" t="s">
        <v>24</v>
      </c>
      <c r="C106" s="1"/>
      <c r="D106" s="4">
        <f t="shared" si="13"/>
        <v>2.5575801138819125E-2</v>
      </c>
      <c r="E106" s="5">
        <f t="shared" si="14"/>
        <v>10.022461120681204</v>
      </c>
      <c r="F106" s="4">
        <f t="shared" si="15"/>
        <v>8.7831784081788392E-2</v>
      </c>
      <c r="G106" s="5">
        <f t="shared" si="16"/>
        <v>9.9752750023353229</v>
      </c>
      <c r="H106" s="5">
        <f t="shared" si="17"/>
        <v>19.997736123016526</v>
      </c>
      <c r="I106" s="4">
        <f t="shared" si="18"/>
        <v>3.9564589416372503E-2</v>
      </c>
    </row>
    <row r="107" spans="1:9" x14ac:dyDescent="0.25">
      <c r="A107" s="13">
        <f>MAX($A$11:A106)+1</f>
        <v>79</v>
      </c>
      <c r="B107" s="2" t="s">
        <v>25</v>
      </c>
      <c r="C107" s="1"/>
      <c r="D107" s="4">
        <f t="shared" si="13"/>
        <v>1.7372347172614787E-2</v>
      </c>
      <c r="E107" s="5">
        <f t="shared" si="14"/>
        <v>6.8077505438622143</v>
      </c>
      <c r="F107" s="4">
        <f t="shared" si="15"/>
        <v>5.9659685246106806E-2</v>
      </c>
      <c r="G107" s="5">
        <f t="shared" si="16"/>
        <v>6.7756994020354764</v>
      </c>
      <c r="H107" s="5">
        <f t="shared" si="17"/>
        <v>13.583449945897691</v>
      </c>
      <c r="I107" s="4">
        <f t="shared" si="18"/>
        <v>2.6874222995108839E-2</v>
      </c>
    </row>
    <row r="108" spans="1:9" x14ac:dyDescent="0.25">
      <c r="A108" s="13">
        <f>MAX($A$11:A107)+1</f>
        <v>80</v>
      </c>
      <c r="B108" s="2" t="s">
        <v>26</v>
      </c>
      <c r="C108" s="1"/>
      <c r="D108" s="4">
        <f t="shared" si="13"/>
        <v>1.0629096894092633E-2</v>
      </c>
      <c r="E108" s="5">
        <f t="shared" si="14"/>
        <v>4.1652540927566584</v>
      </c>
      <c r="F108" s="4">
        <f t="shared" si="15"/>
        <v>3.6502181820977989E-2</v>
      </c>
      <c r="G108" s="5">
        <f t="shared" si="16"/>
        <v>4.1456439221413861</v>
      </c>
      <c r="H108" s="5">
        <f t="shared" si="17"/>
        <v>8.3108980148980436</v>
      </c>
      <c r="I108" s="4">
        <f t="shared" si="18"/>
        <v>1.6442724597327391E-2</v>
      </c>
    </row>
    <row r="109" spans="1:9" x14ac:dyDescent="0.25">
      <c r="A109" s="13">
        <f>MAX($A$11:A108)+1</f>
        <v>81</v>
      </c>
      <c r="B109" s="2" t="s">
        <v>27</v>
      </c>
      <c r="C109" s="1"/>
      <c r="D109" s="4">
        <f t="shared" si="13"/>
        <v>3.0531996668910336E-3</v>
      </c>
      <c r="E109" s="5">
        <f t="shared" si="14"/>
        <v>1.1964659401674198</v>
      </c>
      <c r="F109" s="4">
        <f t="shared" si="15"/>
        <v>1.0485222826272853E-2</v>
      </c>
      <c r="G109" s="5">
        <f t="shared" si="16"/>
        <v>1.1908329341851807</v>
      </c>
      <c r="H109" s="5">
        <f t="shared" si="17"/>
        <v>2.3872988743526005</v>
      </c>
      <c r="I109" s="4">
        <f t="shared" si="18"/>
        <v>4.7231596215142647E-3</v>
      </c>
    </row>
    <row r="110" spans="1:9" x14ac:dyDescent="0.25">
      <c r="A110" s="13">
        <f>MAX($A$11:A109)+1</f>
        <v>82</v>
      </c>
      <c r="B110" s="2" t="s">
        <v>28</v>
      </c>
      <c r="C110" s="1"/>
      <c r="D110" s="4">
        <f t="shared" si="13"/>
        <v>4.4975076569102731E-3</v>
      </c>
      <c r="E110" s="5">
        <f t="shared" si="14"/>
        <v>1.7624509741332179</v>
      </c>
      <c r="F110" s="4">
        <f t="shared" si="15"/>
        <v>1.5445229624825429E-2</v>
      </c>
      <c r="G110" s="5">
        <f t="shared" si="16"/>
        <v>1.7541532896380734</v>
      </c>
      <c r="H110" s="5">
        <f t="shared" si="17"/>
        <v>3.5166042637712911</v>
      </c>
      <c r="I110" s="4">
        <f t="shared" si="18"/>
        <v>6.957437730955955E-3</v>
      </c>
    </row>
    <row r="111" spans="1:9" x14ac:dyDescent="0.25">
      <c r="A111" s="13">
        <f>MAX($A$11:A110)+1</f>
        <v>83</v>
      </c>
      <c r="B111" s="2" t="s">
        <v>29</v>
      </c>
      <c r="C111" s="1"/>
      <c r="D111" s="4">
        <f t="shared" si="13"/>
        <v>1.1523656957834476E-3</v>
      </c>
      <c r="E111" s="5">
        <f t="shared" si="14"/>
        <v>0.45158078607619362</v>
      </c>
      <c r="F111" s="4">
        <f t="shared" si="15"/>
        <v>3.9574257879917514E-3</v>
      </c>
      <c r="G111" s="5">
        <f t="shared" si="16"/>
        <v>0.44945472700168659</v>
      </c>
      <c r="H111" s="5">
        <f t="shared" si="17"/>
        <v>0.90103551307788021</v>
      </c>
      <c r="I111" s="4">
        <f t="shared" si="18"/>
        <v>1.7826567920088863E-3</v>
      </c>
    </row>
    <row r="112" spans="1:9" x14ac:dyDescent="0.25">
      <c r="A112" s="13">
        <f>MAX($A$11:A111)+1</f>
        <v>84</v>
      </c>
      <c r="B112" s="2" t="s">
        <v>30</v>
      </c>
      <c r="C112" s="1"/>
      <c r="D112" s="4">
        <f t="shared" si="13"/>
        <v>2.0508634915510845E-3</v>
      </c>
      <c r="E112" s="5">
        <f t="shared" si="14"/>
        <v>0.80367764420474741</v>
      </c>
      <c r="F112" s="4">
        <f t="shared" si="15"/>
        <v>7.0430247089203956E-3</v>
      </c>
      <c r="G112" s="5">
        <f t="shared" si="16"/>
        <v>0.79989390007496142</v>
      </c>
      <c r="H112" s="5">
        <f t="shared" si="17"/>
        <v>1.6035715442797089</v>
      </c>
      <c r="I112" s="4">
        <f t="shared" si="18"/>
        <v>3.1725916053159157E-3</v>
      </c>
    </row>
    <row r="113" spans="1:10" x14ac:dyDescent="0.25">
      <c r="A113" s="13">
        <f>MAX($A$11:A112)+1</f>
        <v>85</v>
      </c>
      <c r="B113" s="2" t="s">
        <v>31</v>
      </c>
      <c r="C113" s="1"/>
      <c r="D113" s="4">
        <f t="shared" si="13"/>
        <v>3.6091823355426005E-3</v>
      </c>
      <c r="E113" s="5">
        <f t="shared" si="14"/>
        <v>1.414340432156459</v>
      </c>
      <c r="F113" s="4">
        <f t="shared" si="15"/>
        <v>1.2394564764035339E-2</v>
      </c>
      <c r="G113" s="5">
        <f t="shared" si="16"/>
        <v>1.4076816649924349</v>
      </c>
      <c r="H113" s="5">
        <f t="shared" si="17"/>
        <v>2.8220220971488938</v>
      </c>
      <c r="I113" s="4">
        <f t="shared" si="18"/>
        <v>5.5832392682249512E-3</v>
      </c>
    </row>
    <row r="114" spans="1:10" x14ac:dyDescent="0.25">
      <c r="A114" s="13">
        <f>MAX($A$11:A113)+1</f>
        <v>86</v>
      </c>
      <c r="B114" s="2" t="s">
        <v>32</v>
      </c>
      <c r="C114" s="1"/>
      <c r="D114" s="4">
        <f t="shared" si="13"/>
        <v>5.6996161734313077E-3</v>
      </c>
      <c r="E114" s="5">
        <f t="shared" si="14"/>
        <v>2.2335246192666705</v>
      </c>
      <c r="F114" s="4">
        <f t="shared" si="15"/>
        <v>1.9573480978238533E-2</v>
      </c>
      <c r="G114" s="5">
        <f t="shared" si="16"/>
        <v>2.2230091025942547</v>
      </c>
      <c r="H114" s="5">
        <f t="shared" si="17"/>
        <v>4.4565337218609251</v>
      </c>
      <c r="I114" s="4">
        <f t="shared" si="18"/>
        <v>8.8170443814741695E-3</v>
      </c>
    </row>
    <row r="115" spans="1:10" x14ac:dyDescent="0.25">
      <c r="A115" s="13">
        <f>MAX($A$11:A114)+1</f>
        <v>87</v>
      </c>
      <c r="B115" s="2" t="s">
        <v>33</v>
      </c>
      <c r="C115" s="1"/>
      <c r="D115" s="4">
        <f t="shared" si="13"/>
        <v>2.9979749054900883E-3</v>
      </c>
      <c r="E115" s="5">
        <f t="shared" si="14"/>
        <v>1.1748248576052089</v>
      </c>
      <c r="F115" s="4">
        <f t="shared" si="15"/>
        <v>1.0295571315729396E-2</v>
      </c>
      <c r="G115" s="5">
        <f t="shared" si="16"/>
        <v>1.1692937386415989</v>
      </c>
      <c r="H115" s="5">
        <f t="shared" si="17"/>
        <v>2.3441185962468079</v>
      </c>
      <c r="I115" s="4">
        <f t="shared" si="18"/>
        <v>4.6377294526375908E-3</v>
      </c>
    </row>
    <row r="116" spans="1:10" x14ac:dyDescent="0.25">
      <c r="A116" s="13">
        <f>MAX($A$11:A115)+1</f>
        <v>88</v>
      </c>
      <c r="B116" s="2" t="s">
        <v>34</v>
      </c>
      <c r="C116" s="1"/>
      <c r="D116" s="4">
        <f t="shared" si="13"/>
        <v>0</v>
      </c>
      <c r="E116" s="5">
        <f t="shared" si="14"/>
        <v>0</v>
      </c>
      <c r="F116" s="4">
        <f t="shared" si="15"/>
        <v>0</v>
      </c>
      <c r="G116" s="5">
        <f t="shared" si="16"/>
        <v>0</v>
      </c>
      <c r="H116" s="5">
        <f t="shared" si="17"/>
        <v>0</v>
      </c>
      <c r="I116" s="4">
        <f t="shared" si="18"/>
        <v>0</v>
      </c>
    </row>
    <row r="117" spans="1:10" x14ac:dyDescent="0.25">
      <c r="A117" s="13">
        <f>MAX($A$11:A116)+1</f>
        <v>89</v>
      </c>
      <c r="B117" s="2" t="s">
        <v>35</v>
      </c>
      <c r="D117" s="6">
        <f>SUM(D90:D116)</f>
        <v>1</v>
      </c>
      <c r="E117" s="5">
        <v>391.87281236203563</v>
      </c>
      <c r="F117" s="6">
        <f>SUM(F90:F116)</f>
        <v>1</v>
      </c>
      <c r="G117" s="5">
        <v>113.57249663796435</v>
      </c>
      <c r="H117" s="5">
        <f>SUM(H90:H116)</f>
        <v>505.44530899999995</v>
      </c>
      <c r="I117" s="6">
        <f>SUM(I90:I116)</f>
        <v>1</v>
      </c>
    </row>
    <row r="119" spans="1:10" x14ac:dyDescent="0.25">
      <c r="C119" s="14" t="s">
        <v>59</v>
      </c>
      <c r="D119" s="15"/>
      <c r="E119" s="47" t="s">
        <v>36</v>
      </c>
      <c r="F119" s="47"/>
      <c r="G119" s="16" t="s">
        <v>37</v>
      </c>
      <c r="H119" s="47" t="s">
        <v>35</v>
      </c>
      <c r="I119" s="47"/>
    </row>
    <row r="120" spans="1:10" ht="17.25" x14ac:dyDescent="0.25">
      <c r="C120" s="15"/>
      <c r="D120" s="17" t="s">
        <v>54</v>
      </c>
      <c r="E120" s="17" t="s">
        <v>42</v>
      </c>
      <c r="F120" s="17" t="s">
        <v>43</v>
      </c>
      <c r="G120" s="17" t="s">
        <v>43</v>
      </c>
      <c r="H120" s="17" t="s">
        <v>42</v>
      </c>
      <c r="I120" s="17" t="s">
        <v>43</v>
      </c>
    </row>
    <row r="121" spans="1:10" x14ac:dyDescent="0.25">
      <c r="A121" s="13">
        <f>MAX($A$11:A120)+1</f>
        <v>90</v>
      </c>
      <c r="C121" s="15" t="s">
        <v>40</v>
      </c>
      <c r="D121" s="18">
        <f>+I81</f>
        <v>103612942</v>
      </c>
      <c r="E121" s="19"/>
      <c r="F121" s="19"/>
      <c r="G121" s="19"/>
      <c r="H121" s="19"/>
      <c r="I121" s="19"/>
    </row>
    <row r="122" spans="1:10" x14ac:dyDescent="0.25">
      <c r="A122" s="13">
        <f>MAX($A$11:A121)+1</f>
        <v>91</v>
      </c>
      <c r="C122" s="20" t="s">
        <v>55</v>
      </c>
      <c r="D122" s="18">
        <f>+D81*500</f>
        <v>83721000</v>
      </c>
      <c r="E122" s="21">
        <f>D122/D121</f>
        <v>0.80801682091026816</v>
      </c>
      <c r="F122" s="19"/>
      <c r="G122" s="19"/>
      <c r="H122" s="21">
        <f>H125/(H125+I125)</f>
        <v>0.62645714265781838</v>
      </c>
      <c r="I122" s="19"/>
    </row>
    <row r="123" spans="1:10" x14ac:dyDescent="0.25">
      <c r="A123" s="13">
        <f>MAX($A$11:A122)+1</f>
        <v>92</v>
      </c>
      <c r="C123" s="15" t="s">
        <v>56</v>
      </c>
      <c r="D123" s="18">
        <f>D121-D122</f>
        <v>19891942</v>
      </c>
      <c r="E123" s="19"/>
      <c r="F123" s="21">
        <f>D123/D121</f>
        <v>0.19198317908973186</v>
      </c>
      <c r="G123" s="19"/>
      <c r="H123" s="21"/>
      <c r="I123" s="21">
        <f>F125/(H125+I125)</f>
        <v>0.1488449629989495</v>
      </c>
    </row>
    <row r="124" spans="1:10" x14ac:dyDescent="0.25">
      <c r="A124" s="13">
        <f>MAX($A$11:A123)+1</f>
        <v>93</v>
      </c>
      <c r="C124" s="15" t="s">
        <v>57</v>
      </c>
      <c r="D124" s="18">
        <f>+G81</f>
        <v>30171128</v>
      </c>
      <c r="E124" s="19"/>
      <c r="F124" s="22"/>
      <c r="G124" s="22">
        <v>1</v>
      </c>
      <c r="H124" s="19"/>
      <c r="I124" s="21">
        <f>G125/(H125+I125)</f>
        <v>0.22469789434323223</v>
      </c>
    </row>
    <row r="125" spans="1:10" x14ac:dyDescent="0.25">
      <c r="A125" s="13">
        <f>MAX($A$11:A124)+1</f>
        <v>94</v>
      </c>
      <c r="C125" s="15" t="s">
        <v>58</v>
      </c>
      <c r="D125" s="19"/>
      <c r="E125" s="23">
        <f>+E117*E122</f>
        <v>316.63982404593804</v>
      </c>
      <c r="F125" s="23">
        <f>+E117-E125</f>
        <v>75.23298831609759</v>
      </c>
      <c r="G125" s="23">
        <f>G117</f>
        <v>113.57249663796435</v>
      </c>
      <c r="H125" s="23">
        <f>+E125</f>
        <v>316.63982404593804</v>
      </c>
      <c r="I125" s="23">
        <f>+F125+G125</f>
        <v>188.80548495406194</v>
      </c>
    </row>
    <row r="128" spans="1:10" ht="18.75" x14ac:dyDescent="0.3">
      <c r="A128" s="26" t="s">
        <v>74</v>
      </c>
      <c r="B128" s="27"/>
      <c r="C128" s="28"/>
      <c r="D128" s="27"/>
      <c r="E128" s="27"/>
      <c r="F128" s="27"/>
      <c r="G128" s="27"/>
      <c r="H128" s="27"/>
      <c r="I128" s="27"/>
      <c r="J128" s="27"/>
    </row>
    <row r="129" spans="1:10" s="39" customFormat="1" ht="18.75" x14ac:dyDescent="0.3">
      <c r="A129" s="36"/>
      <c r="B129" s="37"/>
      <c r="C129" s="38"/>
      <c r="D129" s="37"/>
      <c r="E129" s="37"/>
      <c r="F129" s="37"/>
      <c r="G129" s="37"/>
      <c r="H129" s="37"/>
      <c r="I129" s="37"/>
      <c r="J129" s="37"/>
    </row>
    <row r="130" spans="1:10" x14ac:dyDescent="0.25">
      <c r="A130" s="13" t="s">
        <v>66</v>
      </c>
      <c r="B130" s="12" t="s">
        <v>48</v>
      </c>
    </row>
    <row r="131" spans="1:10" ht="45" x14ac:dyDescent="0.25">
      <c r="A131" s="40" t="s">
        <v>67</v>
      </c>
      <c r="B131" s="29" t="s">
        <v>3</v>
      </c>
      <c r="C131" s="29" t="s">
        <v>4</v>
      </c>
      <c r="D131" s="48" t="s">
        <v>0</v>
      </c>
      <c r="E131" s="49"/>
      <c r="F131" s="41" t="s">
        <v>1</v>
      </c>
      <c r="G131" s="50" t="s">
        <v>2</v>
      </c>
      <c r="H131" s="51"/>
      <c r="I131" s="50" t="s">
        <v>79</v>
      </c>
      <c r="J131" s="51"/>
    </row>
    <row r="132" spans="1:10" s="42" customFormat="1" ht="11.25" x14ac:dyDescent="0.2">
      <c r="B132" s="33"/>
      <c r="C132" s="33"/>
      <c r="D132" s="33" t="s">
        <v>5</v>
      </c>
      <c r="E132" s="33" t="s">
        <v>6</v>
      </c>
      <c r="F132" s="46" t="s">
        <v>80</v>
      </c>
      <c r="G132" s="33" t="s">
        <v>72</v>
      </c>
      <c r="H132" s="33" t="s">
        <v>6</v>
      </c>
      <c r="I132" s="33" t="s">
        <v>72</v>
      </c>
      <c r="J132" s="33" t="s">
        <v>6</v>
      </c>
    </row>
    <row r="133" spans="1:10" ht="18" x14ac:dyDescent="0.35">
      <c r="A133" s="13">
        <f>MAX($A$11:A127)+1</f>
        <v>95</v>
      </c>
      <c r="B133" s="2" t="s">
        <v>7</v>
      </c>
      <c r="C133" s="1" t="s">
        <v>8</v>
      </c>
      <c r="D133" s="3">
        <v>155</v>
      </c>
      <c r="E133" s="4">
        <f t="shared" ref="E133:E159" si="19">D133/$D$160</f>
        <v>5.0292018170019465E-2</v>
      </c>
      <c r="F133" s="3">
        <f t="shared" ref="F133:F142" si="20">+G133/D133</f>
        <v>0.50967741935483868</v>
      </c>
      <c r="G133" s="3">
        <v>79</v>
      </c>
      <c r="H133" s="4">
        <f t="shared" ref="H133:H159" si="21">G133/$G$160</f>
        <v>1.2126384556819019E-4</v>
      </c>
      <c r="I133" s="3">
        <f t="shared" ref="I133:I159" si="22">MAX(D133*500,G133)</f>
        <v>77500</v>
      </c>
      <c r="J133" s="4">
        <f t="shared" ref="J133:J159" si="23">I133/$I$160</f>
        <v>3.8424525060475244E-2</v>
      </c>
    </row>
    <row r="134" spans="1:10" ht="18" x14ac:dyDescent="0.35">
      <c r="A134" s="13">
        <f>MAX($A$11:A133)+1</f>
        <v>96</v>
      </c>
      <c r="B134" s="2" t="s">
        <v>7</v>
      </c>
      <c r="C134" s="1" t="s">
        <v>9</v>
      </c>
      <c r="D134" s="3">
        <v>278</v>
      </c>
      <c r="E134" s="4">
        <f t="shared" si="19"/>
        <v>9.0201168072680082E-2</v>
      </c>
      <c r="F134" s="3">
        <f t="shared" si="20"/>
        <v>4.9064748201438846</v>
      </c>
      <c r="G134" s="3">
        <v>1364</v>
      </c>
      <c r="H134" s="4">
        <f t="shared" si="21"/>
        <v>2.0937200677849546E-3</v>
      </c>
      <c r="I134" s="3">
        <f t="shared" si="22"/>
        <v>139000</v>
      </c>
      <c r="J134" s="4">
        <f t="shared" si="23"/>
        <v>6.8916244947174951E-2</v>
      </c>
    </row>
    <row r="135" spans="1:10" ht="18" x14ac:dyDescent="0.35">
      <c r="A135" s="13">
        <f>MAX($A$11:A134)+1</f>
        <v>97</v>
      </c>
      <c r="B135" s="2" t="s">
        <v>7</v>
      </c>
      <c r="C135" s="1" t="s">
        <v>10</v>
      </c>
      <c r="D135" s="3">
        <v>1617</v>
      </c>
      <c r="E135" s="4">
        <f t="shared" si="19"/>
        <v>0.5246593121349773</v>
      </c>
      <c r="F135" s="3">
        <f t="shared" si="20"/>
        <v>17.64378478664193</v>
      </c>
      <c r="G135" s="3">
        <v>28530</v>
      </c>
      <c r="H135" s="4">
        <f t="shared" si="21"/>
        <v>4.3793133089372986E-2</v>
      </c>
      <c r="I135" s="3">
        <f t="shared" si="22"/>
        <v>808500</v>
      </c>
      <c r="J135" s="4">
        <f t="shared" si="23"/>
        <v>0.40085456143734499</v>
      </c>
    </row>
    <row r="136" spans="1:10" ht="18" x14ac:dyDescent="0.35">
      <c r="A136" s="13">
        <f>MAX($A$11:A135)+1</f>
        <v>98</v>
      </c>
      <c r="B136" s="2" t="s">
        <v>7</v>
      </c>
      <c r="C136" s="1" t="s">
        <v>11</v>
      </c>
      <c r="D136" s="3">
        <v>623</v>
      </c>
      <c r="E136" s="4">
        <f t="shared" si="19"/>
        <v>0.20214146658014276</v>
      </c>
      <c r="F136" s="3">
        <f t="shared" si="20"/>
        <v>48.96468699839486</v>
      </c>
      <c r="G136" s="3">
        <v>30505</v>
      </c>
      <c r="H136" s="4">
        <f t="shared" si="21"/>
        <v>4.6824729228577743E-2</v>
      </c>
      <c r="I136" s="3">
        <f t="shared" si="22"/>
        <v>311500</v>
      </c>
      <c r="J136" s="4">
        <f t="shared" si="23"/>
        <v>0.15444180072694244</v>
      </c>
    </row>
    <row r="137" spans="1:10" ht="18" x14ac:dyDescent="0.35">
      <c r="A137" s="13">
        <f>MAX($A$11:A136)+1</f>
        <v>99</v>
      </c>
      <c r="B137" s="2" t="s">
        <v>7</v>
      </c>
      <c r="C137" s="1" t="s">
        <v>12</v>
      </c>
      <c r="D137" s="3">
        <v>260</v>
      </c>
      <c r="E137" s="4">
        <f t="shared" si="19"/>
        <v>8.4360804672290721E-2</v>
      </c>
      <c r="F137" s="3">
        <f t="shared" si="20"/>
        <v>160.19615384615383</v>
      </c>
      <c r="G137" s="3">
        <v>41651</v>
      </c>
      <c r="H137" s="4">
        <f t="shared" si="21"/>
        <v>6.3933676351401139E-2</v>
      </c>
      <c r="I137" s="3">
        <f t="shared" si="22"/>
        <v>130000</v>
      </c>
      <c r="J137" s="4">
        <f t="shared" si="23"/>
        <v>6.4454042036926215E-2</v>
      </c>
    </row>
    <row r="138" spans="1:10" ht="18" x14ac:dyDescent="0.35">
      <c r="A138" s="13">
        <f>MAX($A$11:A137)+1</f>
        <v>100</v>
      </c>
      <c r="B138" s="2" t="s">
        <v>7</v>
      </c>
      <c r="C138" s="1" t="s">
        <v>13</v>
      </c>
      <c r="D138" s="3">
        <v>101</v>
      </c>
      <c r="E138" s="4">
        <f t="shared" si="19"/>
        <v>3.2770927968851393E-2</v>
      </c>
      <c r="F138" s="3">
        <f t="shared" si="20"/>
        <v>489.12871287128712</v>
      </c>
      <c r="G138" s="3">
        <v>49402</v>
      </c>
      <c r="H138" s="4">
        <f t="shared" si="21"/>
        <v>7.5831348085566228E-2</v>
      </c>
      <c r="I138" s="3">
        <f t="shared" si="22"/>
        <v>50500</v>
      </c>
      <c r="J138" s="4">
        <f t="shared" si="23"/>
        <v>2.5037916329729029E-2</v>
      </c>
    </row>
    <row r="139" spans="1:10" ht="18" x14ac:dyDescent="0.35">
      <c r="A139" s="13">
        <f>MAX($A$11:A138)+1</f>
        <v>101</v>
      </c>
      <c r="B139" s="2" t="s">
        <v>7</v>
      </c>
      <c r="C139" s="1" t="s">
        <v>14</v>
      </c>
      <c r="D139" s="3">
        <v>22</v>
      </c>
      <c r="E139" s="4">
        <f t="shared" si="19"/>
        <v>7.138221933809215E-3</v>
      </c>
      <c r="F139" s="3">
        <f t="shared" si="20"/>
        <v>1796.1818181818182</v>
      </c>
      <c r="G139" s="3">
        <v>39516</v>
      </c>
      <c r="H139" s="4">
        <f t="shared" si="21"/>
        <v>6.065648255028612E-2</v>
      </c>
      <c r="I139" s="3">
        <f t="shared" si="22"/>
        <v>39516</v>
      </c>
      <c r="J139" s="4">
        <f t="shared" si="23"/>
        <v>1.9592045577932125E-2</v>
      </c>
    </row>
    <row r="140" spans="1:10" ht="18" x14ac:dyDescent="0.35">
      <c r="A140" s="13">
        <f>MAX($A$11:A139)+1</f>
        <v>102</v>
      </c>
      <c r="B140" s="2" t="s">
        <v>7</v>
      </c>
      <c r="C140" s="1" t="s">
        <v>15</v>
      </c>
      <c r="D140" s="3">
        <v>4</v>
      </c>
      <c r="E140" s="4">
        <f t="shared" si="19"/>
        <v>1.2978585334198572E-3</v>
      </c>
      <c r="F140" s="3">
        <f t="shared" si="20"/>
        <v>5937</v>
      </c>
      <c r="G140" s="3">
        <v>23748</v>
      </c>
      <c r="H140" s="4">
        <f t="shared" si="21"/>
        <v>3.6452832969030131E-2</v>
      </c>
      <c r="I140" s="3">
        <f t="shared" si="22"/>
        <v>23748</v>
      </c>
      <c r="J140" s="4">
        <f t="shared" si="23"/>
        <v>1.1774266079176338E-2</v>
      </c>
    </row>
    <row r="141" spans="1:10" ht="18" x14ac:dyDescent="0.35">
      <c r="A141" s="13">
        <f>MAX($A$11:A140)+1</f>
        <v>103</v>
      </c>
      <c r="B141" s="2" t="s">
        <v>7</v>
      </c>
      <c r="C141" s="1" t="s">
        <v>16</v>
      </c>
      <c r="D141" s="3">
        <v>2</v>
      </c>
      <c r="E141" s="4">
        <f t="shared" si="19"/>
        <v>6.4892926670992858E-4</v>
      </c>
      <c r="F141" s="3">
        <f t="shared" si="20"/>
        <v>30179.5</v>
      </c>
      <c r="G141" s="3">
        <v>60359</v>
      </c>
      <c r="H141" s="4">
        <f t="shared" si="21"/>
        <v>9.2650182970258121E-2</v>
      </c>
      <c r="I141" s="3">
        <f t="shared" si="22"/>
        <v>60359</v>
      </c>
      <c r="J141" s="4">
        <f t="shared" si="23"/>
        <v>2.9926011717744842E-2</v>
      </c>
    </row>
    <row r="142" spans="1:10" ht="18" x14ac:dyDescent="0.35">
      <c r="A142" s="13">
        <f>MAX($A$11:A141)+1</f>
        <v>104</v>
      </c>
      <c r="B142" s="2" t="s">
        <v>17</v>
      </c>
      <c r="C142" s="1"/>
      <c r="D142" s="3">
        <v>16</v>
      </c>
      <c r="E142" s="4">
        <f t="shared" si="19"/>
        <v>5.1914341336794286E-3</v>
      </c>
      <c r="F142" s="3">
        <f t="shared" si="20"/>
        <v>5169.875</v>
      </c>
      <c r="G142" s="3">
        <v>82718</v>
      </c>
      <c r="H142" s="4">
        <f t="shared" si="21"/>
        <v>0.12697092123682982</v>
      </c>
      <c r="I142" s="3">
        <f t="shared" si="22"/>
        <v>82718</v>
      </c>
      <c r="J142" s="4">
        <f t="shared" si="23"/>
        <v>4.101161114777279E-2</v>
      </c>
    </row>
    <row r="143" spans="1:10" x14ac:dyDescent="0.25">
      <c r="A143" s="13">
        <f>MAX($A$11:A142)+1</f>
        <v>105</v>
      </c>
      <c r="B143" s="2" t="s">
        <v>18</v>
      </c>
      <c r="C143" s="1"/>
      <c r="D143" s="3">
        <v>0</v>
      </c>
      <c r="E143" s="4">
        <f t="shared" si="19"/>
        <v>0</v>
      </c>
      <c r="F143" s="3">
        <v>0</v>
      </c>
      <c r="G143" s="3">
        <v>0</v>
      </c>
      <c r="H143" s="4">
        <f t="shared" si="21"/>
        <v>0</v>
      </c>
      <c r="I143" s="3">
        <f t="shared" si="22"/>
        <v>0</v>
      </c>
      <c r="J143" s="4">
        <f t="shared" si="23"/>
        <v>0</v>
      </c>
    </row>
    <row r="144" spans="1:10" x14ac:dyDescent="0.25">
      <c r="A144" s="13">
        <f>MAX($A$11:A143)+1</f>
        <v>106</v>
      </c>
      <c r="B144" s="2" t="s">
        <v>19</v>
      </c>
      <c r="C144" s="1"/>
      <c r="D144" s="3">
        <v>0</v>
      </c>
      <c r="E144" s="4">
        <f t="shared" si="19"/>
        <v>0</v>
      </c>
      <c r="F144" s="3">
        <v>0</v>
      </c>
      <c r="G144" s="3">
        <v>0</v>
      </c>
      <c r="H144" s="4">
        <f t="shared" si="21"/>
        <v>0</v>
      </c>
      <c r="I144" s="3">
        <f t="shared" si="22"/>
        <v>0</v>
      </c>
      <c r="J144" s="4">
        <f t="shared" si="23"/>
        <v>0</v>
      </c>
    </row>
    <row r="145" spans="1:10" x14ac:dyDescent="0.25">
      <c r="A145" s="13">
        <f>MAX($A$11:A144)+1</f>
        <v>107</v>
      </c>
      <c r="B145" s="2" t="s">
        <v>20</v>
      </c>
      <c r="C145" s="1"/>
      <c r="D145" s="3">
        <v>0</v>
      </c>
      <c r="E145" s="4">
        <f t="shared" si="19"/>
        <v>0</v>
      </c>
      <c r="F145" s="3">
        <v>0</v>
      </c>
      <c r="G145" s="3">
        <v>0</v>
      </c>
      <c r="H145" s="4">
        <f t="shared" si="21"/>
        <v>0</v>
      </c>
      <c r="I145" s="3">
        <f t="shared" si="22"/>
        <v>0</v>
      </c>
      <c r="J145" s="4">
        <f t="shared" si="23"/>
        <v>0</v>
      </c>
    </row>
    <row r="146" spans="1:10" x14ac:dyDescent="0.25">
      <c r="A146" s="13">
        <f>MAX($A$11:A145)+1</f>
        <v>108</v>
      </c>
      <c r="B146" s="2" t="s">
        <v>21</v>
      </c>
      <c r="C146" s="1"/>
      <c r="D146" s="3">
        <v>0</v>
      </c>
      <c r="E146" s="4">
        <f t="shared" si="19"/>
        <v>0</v>
      </c>
      <c r="F146" s="3">
        <v>0</v>
      </c>
      <c r="G146" s="3">
        <v>0</v>
      </c>
      <c r="H146" s="4">
        <f t="shared" si="21"/>
        <v>0</v>
      </c>
      <c r="I146" s="3">
        <f t="shared" si="22"/>
        <v>0</v>
      </c>
      <c r="J146" s="4">
        <f t="shared" si="23"/>
        <v>0</v>
      </c>
    </row>
    <row r="147" spans="1:10" x14ac:dyDescent="0.25">
      <c r="A147" s="13">
        <f>MAX($A$11:A146)+1</f>
        <v>109</v>
      </c>
      <c r="B147" s="2" t="s">
        <v>22</v>
      </c>
      <c r="C147" s="1"/>
      <c r="D147" s="3">
        <v>3</v>
      </c>
      <c r="E147" s="4">
        <f t="shared" si="19"/>
        <v>9.7339390006489297E-4</v>
      </c>
      <c r="F147" s="3">
        <f>+G147/D147</f>
        <v>66800</v>
      </c>
      <c r="G147" s="3">
        <v>200400</v>
      </c>
      <c r="H147" s="4">
        <f t="shared" si="21"/>
        <v>0.30761107154259892</v>
      </c>
      <c r="I147" s="3">
        <f t="shared" si="22"/>
        <v>200400</v>
      </c>
      <c r="J147" s="4">
        <f t="shared" si="23"/>
        <v>9.9358384801538566E-2</v>
      </c>
    </row>
    <row r="148" spans="1:10" x14ac:dyDescent="0.25">
      <c r="A148" s="13">
        <f>MAX($A$11:A147)+1</f>
        <v>110</v>
      </c>
      <c r="B148" s="2" t="s">
        <v>23</v>
      </c>
      <c r="C148" s="1"/>
      <c r="D148" s="3">
        <v>0</v>
      </c>
      <c r="E148" s="4">
        <f t="shared" si="19"/>
        <v>0</v>
      </c>
      <c r="F148" s="3">
        <v>0</v>
      </c>
      <c r="G148" s="3">
        <v>0</v>
      </c>
      <c r="H148" s="4">
        <f t="shared" si="21"/>
        <v>0</v>
      </c>
      <c r="I148" s="3">
        <f t="shared" si="22"/>
        <v>0</v>
      </c>
      <c r="J148" s="4">
        <f t="shared" si="23"/>
        <v>0</v>
      </c>
    </row>
    <row r="149" spans="1:10" x14ac:dyDescent="0.25">
      <c r="A149" s="13">
        <f>MAX($A$11:A148)+1</f>
        <v>111</v>
      </c>
      <c r="B149" s="2" t="s">
        <v>24</v>
      </c>
      <c r="C149" s="1"/>
      <c r="D149" s="3">
        <v>0</v>
      </c>
      <c r="E149" s="4">
        <f t="shared" si="19"/>
        <v>0</v>
      </c>
      <c r="F149" s="3">
        <v>0</v>
      </c>
      <c r="G149" s="3">
        <v>0</v>
      </c>
      <c r="H149" s="4">
        <f t="shared" si="21"/>
        <v>0</v>
      </c>
      <c r="I149" s="3">
        <f t="shared" si="22"/>
        <v>0</v>
      </c>
      <c r="J149" s="4">
        <f t="shared" si="23"/>
        <v>0</v>
      </c>
    </row>
    <row r="150" spans="1:10" x14ac:dyDescent="0.25">
      <c r="A150" s="13">
        <f>MAX($A$11:A149)+1</f>
        <v>112</v>
      </c>
      <c r="B150" s="2" t="s">
        <v>25</v>
      </c>
      <c r="C150" s="1"/>
      <c r="D150" s="3">
        <v>0</v>
      </c>
      <c r="E150" s="4">
        <f t="shared" si="19"/>
        <v>0</v>
      </c>
      <c r="F150" s="3">
        <v>0</v>
      </c>
      <c r="G150" s="3">
        <v>0</v>
      </c>
      <c r="H150" s="4">
        <f t="shared" si="21"/>
        <v>0</v>
      </c>
      <c r="I150" s="3">
        <f t="shared" si="22"/>
        <v>0</v>
      </c>
      <c r="J150" s="4">
        <f t="shared" si="23"/>
        <v>0</v>
      </c>
    </row>
    <row r="151" spans="1:10" x14ac:dyDescent="0.25">
      <c r="A151" s="13">
        <f>MAX($A$11:A150)+1</f>
        <v>113</v>
      </c>
      <c r="B151" s="2" t="s">
        <v>26</v>
      </c>
      <c r="C151" s="1"/>
      <c r="D151" s="3">
        <v>0</v>
      </c>
      <c r="E151" s="4">
        <f t="shared" si="19"/>
        <v>0</v>
      </c>
      <c r="F151" s="3">
        <v>0</v>
      </c>
      <c r="G151" s="3">
        <v>0</v>
      </c>
      <c r="H151" s="4">
        <f t="shared" si="21"/>
        <v>0</v>
      </c>
      <c r="I151" s="3">
        <f t="shared" si="22"/>
        <v>0</v>
      </c>
      <c r="J151" s="4">
        <f t="shared" si="23"/>
        <v>0</v>
      </c>
    </row>
    <row r="152" spans="1:10" x14ac:dyDescent="0.25">
      <c r="A152" s="13">
        <f>MAX($A$11:A151)+1</f>
        <v>114</v>
      </c>
      <c r="B152" s="2" t="s">
        <v>27</v>
      </c>
      <c r="C152" s="1"/>
      <c r="D152" s="3">
        <v>0</v>
      </c>
      <c r="E152" s="4">
        <f t="shared" si="19"/>
        <v>0</v>
      </c>
      <c r="F152" s="3">
        <v>0</v>
      </c>
      <c r="G152" s="3">
        <v>0</v>
      </c>
      <c r="H152" s="4">
        <f t="shared" si="21"/>
        <v>0</v>
      </c>
      <c r="I152" s="3">
        <f t="shared" si="22"/>
        <v>0</v>
      </c>
      <c r="J152" s="4">
        <f t="shared" si="23"/>
        <v>0</v>
      </c>
    </row>
    <row r="153" spans="1:10" x14ac:dyDescent="0.25">
      <c r="A153" s="13">
        <f>MAX($A$11:A152)+1</f>
        <v>115</v>
      </c>
      <c r="B153" s="2" t="s">
        <v>28</v>
      </c>
      <c r="C153" s="1"/>
      <c r="D153" s="3">
        <v>1</v>
      </c>
      <c r="E153" s="4">
        <f t="shared" si="19"/>
        <v>3.2446463335496429E-4</v>
      </c>
      <c r="F153" s="3">
        <f>+G153/D153</f>
        <v>93200</v>
      </c>
      <c r="G153" s="3">
        <v>93200</v>
      </c>
      <c r="H153" s="4">
        <f t="shared" si="21"/>
        <v>0.14306063806272565</v>
      </c>
      <c r="I153" s="3">
        <f t="shared" si="22"/>
        <v>93200</v>
      </c>
      <c r="J153" s="4">
        <f t="shared" si="23"/>
        <v>4.6208590137242489E-2</v>
      </c>
    </row>
    <row r="154" spans="1:10" x14ac:dyDescent="0.25">
      <c r="A154" s="13">
        <f>MAX($A$11:A153)+1</f>
        <v>116</v>
      </c>
      <c r="B154" s="2" t="s">
        <v>29</v>
      </c>
      <c r="C154" s="1"/>
      <c r="D154" s="3">
        <v>0</v>
      </c>
      <c r="E154" s="4">
        <f t="shared" si="19"/>
        <v>0</v>
      </c>
      <c r="F154" s="3">
        <v>0</v>
      </c>
      <c r="G154" s="3">
        <v>0</v>
      </c>
      <c r="H154" s="4">
        <f t="shared" si="21"/>
        <v>0</v>
      </c>
      <c r="I154" s="3">
        <f t="shared" si="22"/>
        <v>0</v>
      </c>
      <c r="J154" s="4">
        <f t="shared" si="23"/>
        <v>0</v>
      </c>
    </row>
    <row r="155" spans="1:10" x14ac:dyDescent="0.25">
      <c r="A155" s="13">
        <f>MAX($A$11:A154)+1</f>
        <v>117</v>
      </c>
      <c r="B155" s="2" t="s">
        <v>30</v>
      </c>
      <c r="C155" s="1"/>
      <c r="D155" s="3">
        <v>0</v>
      </c>
      <c r="E155" s="4">
        <f t="shared" si="19"/>
        <v>0</v>
      </c>
      <c r="F155" s="3">
        <v>0</v>
      </c>
      <c r="G155" s="3">
        <v>0</v>
      </c>
      <c r="H155" s="4">
        <f t="shared" si="21"/>
        <v>0</v>
      </c>
      <c r="I155" s="3">
        <f t="shared" si="22"/>
        <v>0</v>
      </c>
      <c r="J155" s="4">
        <f t="shared" si="23"/>
        <v>0</v>
      </c>
    </row>
    <row r="156" spans="1:10" x14ac:dyDescent="0.25">
      <c r="A156" s="13">
        <f>MAX($A$11:A155)+1</f>
        <v>118</v>
      </c>
      <c r="B156" s="2" t="s">
        <v>31</v>
      </c>
      <c r="C156" s="1"/>
      <c r="D156" s="3">
        <v>0</v>
      </c>
      <c r="E156" s="4">
        <f t="shared" si="19"/>
        <v>0</v>
      </c>
      <c r="F156" s="3">
        <v>0</v>
      </c>
      <c r="G156" s="3">
        <v>0</v>
      </c>
      <c r="H156" s="4">
        <f t="shared" si="21"/>
        <v>0</v>
      </c>
      <c r="I156" s="3">
        <f t="shared" si="22"/>
        <v>0</v>
      </c>
      <c r="J156" s="4">
        <f t="shared" si="23"/>
        <v>0</v>
      </c>
    </row>
    <row r="157" spans="1:10" x14ac:dyDescent="0.25">
      <c r="A157" s="13">
        <f>MAX($A$11:A156)+1</f>
        <v>119</v>
      </c>
      <c r="B157" s="2" t="s">
        <v>32</v>
      </c>
      <c r="C157" s="1"/>
      <c r="D157" s="3">
        <v>0</v>
      </c>
      <c r="E157" s="4">
        <f t="shared" si="19"/>
        <v>0</v>
      </c>
      <c r="F157" s="3">
        <v>0</v>
      </c>
      <c r="G157" s="3">
        <v>0</v>
      </c>
      <c r="H157" s="4">
        <f t="shared" si="21"/>
        <v>0</v>
      </c>
      <c r="I157" s="3">
        <f t="shared" si="22"/>
        <v>0</v>
      </c>
      <c r="J157" s="4">
        <f t="shared" si="23"/>
        <v>0</v>
      </c>
    </row>
    <row r="158" spans="1:10" x14ac:dyDescent="0.25">
      <c r="A158" s="13">
        <f>MAX($A$11:A157)+1</f>
        <v>120</v>
      </c>
      <c r="B158" s="2" t="s">
        <v>33</v>
      </c>
      <c r="C158" s="1"/>
      <c r="D158" s="3">
        <v>0</v>
      </c>
      <c r="E158" s="4">
        <f t="shared" si="19"/>
        <v>0</v>
      </c>
      <c r="F158" s="3">
        <v>0</v>
      </c>
      <c r="G158" s="3">
        <v>0</v>
      </c>
      <c r="H158" s="4">
        <f t="shared" si="21"/>
        <v>0</v>
      </c>
      <c r="I158" s="3">
        <f t="shared" si="22"/>
        <v>0</v>
      </c>
      <c r="J158" s="4">
        <f t="shared" si="23"/>
        <v>0</v>
      </c>
    </row>
    <row r="159" spans="1:10" x14ac:dyDescent="0.25">
      <c r="A159" s="13">
        <f>MAX($A$11:A158)+1</f>
        <v>121</v>
      </c>
      <c r="B159" s="2" t="s">
        <v>34</v>
      </c>
      <c r="C159" s="1"/>
      <c r="D159" s="3">
        <v>0</v>
      </c>
      <c r="E159" s="4">
        <f t="shared" si="19"/>
        <v>0</v>
      </c>
      <c r="F159" s="3">
        <v>0</v>
      </c>
      <c r="G159" s="3">
        <v>0</v>
      </c>
      <c r="H159" s="4">
        <f t="shared" si="21"/>
        <v>0</v>
      </c>
      <c r="I159" s="3">
        <f t="shared" si="22"/>
        <v>0</v>
      </c>
      <c r="J159" s="4">
        <f t="shared" si="23"/>
        <v>0</v>
      </c>
    </row>
    <row r="160" spans="1:10" x14ac:dyDescent="0.25">
      <c r="A160" s="13">
        <f>MAX($A$11:A159)+1</f>
        <v>122</v>
      </c>
      <c r="B160" s="2" t="s">
        <v>35</v>
      </c>
      <c r="D160" s="3">
        <f t="shared" ref="D160:J160" si="24">SUM(D133:D159)</f>
        <v>3082</v>
      </c>
      <c r="E160" s="6">
        <f t="shared" si="24"/>
        <v>1</v>
      </c>
      <c r="F160" s="3">
        <f t="shared" si="24"/>
        <v>203803.90630892379</v>
      </c>
      <c r="G160" s="3">
        <f t="shared" si="24"/>
        <v>651472</v>
      </c>
      <c r="H160" s="6">
        <f t="shared" si="24"/>
        <v>1</v>
      </c>
      <c r="I160" s="3">
        <f t="shared" si="24"/>
        <v>2016941</v>
      </c>
      <c r="J160" s="6">
        <f t="shared" si="24"/>
        <v>1</v>
      </c>
    </row>
    <row r="163" spans="1:10" ht="18.75" x14ac:dyDescent="0.3">
      <c r="A163" s="26" t="s">
        <v>74</v>
      </c>
      <c r="B163" s="27"/>
      <c r="C163" s="28"/>
      <c r="D163" s="27"/>
      <c r="E163" s="27"/>
      <c r="F163" s="27"/>
      <c r="G163" s="27"/>
      <c r="H163" s="27"/>
      <c r="I163" s="27"/>
      <c r="J163" s="27"/>
    </row>
    <row r="165" spans="1:10" x14ac:dyDescent="0.25">
      <c r="A165" s="13" t="s">
        <v>66</v>
      </c>
      <c r="B165" s="12" t="s">
        <v>48</v>
      </c>
    </row>
    <row r="166" spans="1:10" x14ac:dyDescent="0.25">
      <c r="A166" s="13" t="s">
        <v>67</v>
      </c>
      <c r="D166" s="48" t="s">
        <v>36</v>
      </c>
      <c r="E166" s="49"/>
      <c r="F166" s="48" t="s">
        <v>37</v>
      </c>
      <c r="G166" s="49"/>
      <c r="H166" s="48" t="s">
        <v>35</v>
      </c>
      <c r="I166" s="49"/>
    </row>
    <row r="167" spans="1:10" s="9" customFormat="1" ht="30" x14ac:dyDescent="0.25">
      <c r="B167" s="29" t="s">
        <v>3</v>
      </c>
      <c r="C167" s="29" t="s">
        <v>4</v>
      </c>
      <c r="D167" s="30" t="s">
        <v>40</v>
      </c>
      <c r="E167" s="31" t="s">
        <v>68</v>
      </c>
      <c r="F167" s="30" t="s">
        <v>41</v>
      </c>
      <c r="G167" s="31" t="s">
        <v>78</v>
      </c>
      <c r="H167" s="31" t="s">
        <v>68</v>
      </c>
      <c r="I167" s="31"/>
    </row>
    <row r="168" spans="1:10" s="32" customFormat="1" ht="11.25" x14ac:dyDescent="0.2">
      <c r="B168" s="33"/>
      <c r="C168" s="33"/>
      <c r="D168" s="34"/>
      <c r="E168" s="35" t="s">
        <v>69</v>
      </c>
      <c r="F168" s="34"/>
      <c r="G168" s="35" t="s">
        <v>69</v>
      </c>
      <c r="H168" s="35" t="s">
        <v>69</v>
      </c>
      <c r="I168" s="35" t="s">
        <v>6</v>
      </c>
    </row>
    <row r="169" spans="1:10" ht="18" x14ac:dyDescent="0.35">
      <c r="A169" s="13">
        <f>MAX($A$11:A161)+1</f>
        <v>123</v>
      </c>
      <c r="B169" s="2" t="s">
        <v>7</v>
      </c>
      <c r="C169" s="1" t="s">
        <v>8</v>
      </c>
      <c r="D169" s="4">
        <f t="shared" ref="D169:D195" si="25">+J133</f>
        <v>3.8424525060475244E-2</v>
      </c>
      <c r="E169" s="5">
        <f t="shared" ref="E169:E195" si="26">D169*$E$196</f>
        <v>0.42059783345745533</v>
      </c>
      <c r="F169" s="4">
        <f t="shared" ref="F169:F195" si="27">+H133</f>
        <v>1.2126384556819019E-4</v>
      </c>
      <c r="G169" s="5">
        <f t="shared" ref="G169:G195" si="28">F169*$G$196</f>
        <v>3.2805591073335151E-3</v>
      </c>
      <c r="H169" s="5">
        <f t="shared" ref="H169:H195" si="29">+E169+G169</f>
        <v>0.42387839256478882</v>
      </c>
      <c r="I169" s="4">
        <f t="shared" ref="I169:I195" si="30">H169/$H$196</f>
        <v>1.1154945233895227E-2</v>
      </c>
    </row>
    <row r="170" spans="1:10" ht="18" x14ac:dyDescent="0.35">
      <c r="A170" s="13">
        <f>MAX($A$11:A169)+1</f>
        <v>124</v>
      </c>
      <c r="B170" s="2" t="s">
        <v>7</v>
      </c>
      <c r="C170" s="1" t="s">
        <v>9</v>
      </c>
      <c r="D170" s="4">
        <f t="shared" si="25"/>
        <v>6.8916244947174951E-2</v>
      </c>
      <c r="E170" s="5">
        <f t="shared" si="26"/>
        <v>0.75436256581401662</v>
      </c>
      <c r="F170" s="4">
        <f t="shared" si="27"/>
        <v>2.0937200677849546E-3</v>
      </c>
      <c r="G170" s="5">
        <f t="shared" si="28"/>
        <v>5.6641552182315369E-2</v>
      </c>
      <c r="H170" s="5">
        <f t="shared" si="29"/>
        <v>0.81100411799633199</v>
      </c>
      <c r="I170" s="4">
        <f t="shared" si="30"/>
        <v>2.134269328043141E-2</v>
      </c>
    </row>
    <row r="171" spans="1:10" ht="18" x14ac:dyDescent="0.35">
      <c r="A171" s="13">
        <f>MAX($A$11:A170)+1</f>
        <v>125</v>
      </c>
      <c r="B171" s="2" t="s">
        <v>7</v>
      </c>
      <c r="C171" s="1" t="s">
        <v>10</v>
      </c>
      <c r="D171" s="4">
        <f t="shared" si="25"/>
        <v>0.40085456143734499</v>
      </c>
      <c r="E171" s="5">
        <f t="shared" si="26"/>
        <v>4.3877851400045502</v>
      </c>
      <c r="F171" s="4">
        <f t="shared" si="27"/>
        <v>4.3793133089372986E-2</v>
      </c>
      <c r="G171" s="5">
        <f t="shared" si="28"/>
        <v>1.1847386244585465</v>
      </c>
      <c r="H171" s="5">
        <f t="shared" si="29"/>
        <v>5.5725237644630967</v>
      </c>
      <c r="I171" s="4">
        <f t="shared" si="30"/>
        <v>0.14664865795834195</v>
      </c>
    </row>
    <row r="172" spans="1:10" ht="18" x14ac:dyDescent="0.35">
      <c r="A172" s="13">
        <f>MAX($A$11:A171)+1</f>
        <v>126</v>
      </c>
      <c r="B172" s="2" t="s">
        <v>7</v>
      </c>
      <c r="C172" s="1" t="s">
        <v>11</v>
      </c>
      <c r="D172" s="4">
        <f t="shared" si="25"/>
        <v>0.15444180072694244</v>
      </c>
      <c r="E172" s="5">
        <f t="shared" si="26"/>
        <v>1.6905319370580303</v>
      </c>
      <c r="F172" s="4">
        <f t="shared" si="27"/>
        <v>4.6824729228577743E-2</v>
      </c>
      <c r="G172" s="5">
        <f t="shared" si="28"/>
        <v>1.2667526021418845</v>
      </c>
      <c r="H172" s="5">
        <f t="shared" si="29"/>
        <v>2.9572845391999145</v>
      </c>
      <c r="I172" s="4">
        <f t="shared" si="30"/>
        <v>7.7825026362432326E-2</v>
      </c>
    </row>
    <row r="173" spans="1:10" ht="18" x14ac:dyDescent="0.35">
      <c r="A173" s="13">
        <f>MAX($A$11:A172)+1</f>
        <v>127</v>
      </c>
      <c r="B173" s="2" t="s">
        <v>7</v>
      </c>
      <c r="C173" s="1" t="s">
        <v>12</v>
      </c>
      <c r="D173" s="4">
        <f t="shared" si="25"/>
        <v>6.4454042036926215E-2</v>
      </c>
      <c r="E173" s="5">
        <f t="shared" si="26"/>
        <v>0.70551894644476376</v>
      </c>
      <c r="F173" s="4">
        <f t="shared" si="27"/>
        <v>6.3933676351401139E-2</v>
      </c>
      <c r="G173" s="5">
        <f t="shared" si="28"/>
        <v>1.7296021187284587</v>
      </c>
      <c r="H173" s="5">
        <f t="shared" si="29"/>
        <v>2.4351210651732225</v>
      </c>
      <c r="I173" s="4">
        <f t="shared" si="30"/>
        <v>6.4083573488025833E-2</v>
      </c>
    </row>
    <row r="174" spans="1:10" ht="18" x14ac:dyDescent="0.35">
      <c r="A174" s="13">
        <f>MAX($A$11:A173)+1</f>
        <v>128</v>
      </c>
      <c r="B174" s="2" t="s">
        <v>7</v>
      </c>
      <c r="C174" s="1" t="s">
        <v>13</v>
      </c>
      <c r="D174" s="4">
        <f t="shared" si="25"/>
        <v>2.5037916329729029E-2</v>
      </c>
      <c r="E174" s="5">
        <f t="shared" si="26"/>
        <v>0.27406697534969671</v>
      </c>
      <c r="F174" s="4">
        <f t="shared" si="27"/>
        <v>7.5831348085566228E-2</v>
      </c>
      <c r="G174" s="5">
        <f t="shared" si="28"/>
        <v>2.0514706458289913</v>
      </c>
      <c r="H174" s="5">
        <f t="shared" si="29"/>
        <v>2.3255376211786878</v>
      </c>
      <c r="I174" s="4">
        <f t="shared" si="30"/>
        <v>6.1199733835562729E-2</v>
      </c>
    </row>
    <row r="175" spans="1:10" ht="18" x14ac:dyDescent="0.35">
      <c r="A175" s="13">
        <f>MAX($A$11:A174)+1</f>
        <v>129</v>
      </c>
      <c r="B175" s="2" t="s">
        <v>7</v>
      </c>
      <c r="C175" s="1" t="s">
        <v>14</v>
      </c>
      <c r="D175" s="4">
        <f t="shared" si="25"/>
        <v>1.9592045577932125E-2</v>
      </c>
      <c r="E175" s="5">
        <f t="shared" si="26"/>
        <v>0.21445605144393295</v>
      </c>
      <c r="F175" s="4">
        <f t="shared" si="27"/>
        <v>6.065648255028612E-2</v>
      </c>
      <c r="G175" s="5">
        <f t="shared" si="28"/>
        <v>1.6409439707011542</v>
      </c>
      <c r="H175" s="5">
        <f t="shared" si="29"/>
        <v>1.855400022145087</v>
      </c>
      <c r="I175" s="4">
        <f t="shared" si="30"/>
        <v>4.8827413704115544E-2</v>
      </c>
    </row>
    <row r="176" spans="1:10" ht="18" x14ac:dyDescent="0.35">
      <c r="A176" s="13">
        <f>MAX($A$11:A175)+1</f>
        <v>130</v>
      </c>
      <c r="B176" s="2" t="s">
        <v>7</v>
      </c>
      <c r="C176" s="1" t="s">
        <v>15</v>
      </c>
      <c r="D176" s="4">
        <f t="shared" si="25"/>
        <v>1.1774266079176338E-2</v>
      </c>
      <c r="E176" s="5">
        <f t="shared" si="26"/>
        <v>0.12888203030900194</v>
      </c>
      <c r="F176" s="4">
        <f t="shared" si="27"/>
        <v>3.6452832969030131E-2</v>
      </c>
      <c r="G176" s="5">
        <f t="shared" si="28"/>
        <v>0.98616098330324442</v>
      </c>
      <c r="H176" s="5">
        <f t="shared" si="29"/>
        <v>1.1150430136122464</v>
      </c>
      <c r="I176" s="4">
        <f t="shared" si="30"/>
        <v>2.9343896665789453E-2</v>
      </c>
    </row>
    <row r="177" spans="1:9" ht="18" x14ac:dyDescent="0.35">
      <c r="A177" s="13">
        <f>MAX($A$11:A176)+1</f>
        <v>131</v>
      </c>
      <c r="B177" s="2" t="s">
        <v>7</v>
      </c>
      <c r="C177" s="1" t="s">
        <v>16</v>
      </c>
      <c r="D177" s="4">
        <f t="shared" si="25"/>
        <v>2.9926011717744842E-2</v>
      </c>
      <c r="E177" s="5">
        <f t="shared" si="26"/>
        <v>0.32757244683430381</v>
      </c>
      <c r="F177" s="4">
        <f t="shared" si="27"/>
        <v>9.2650182970258121E-2</v>
      </c>
      <c r="G177" s="5">
        <f t="shared" si="28"/>
        <v>2.506471736196755</v>
      </c>
      <c r="H177" s="5">
        <f t="shared" si="29"/>
        <v>2.8340441830310588</v>
      </c>
      <c r="I177" s="4">
        <f t="shared" si="30"/>
        <v>7.4581786207275791E-2</v>
      </c>
    </row>
    <row r="178" spans="1:9" ht="18" x14ac:dyDescent="0.35">
      <c r="A178" s="13">
        <f>MAX($A$11:A177)+1</f>
        <v>132</v>
      </c>
      <c r="B178" s="2" t="s">
        <v>17</v>
      </c>
      <c r="C178" s="1"/>
      <c r="D178" s="4">
        <f t="shared" si="25"/>
        <v>4.101161114777279E-2</v>
      </c>
      <c r="E178" s="5">
        <f t="shared" si="26"/>
        <v>0.44891627855398442</v>
      </c>
      <c r="F178" s="4">
        <f t="shared" si="27"/>
        <v>0.12697092123682982</v>
      </c>
      <c r="G178" s="5">
        <f t="shared" si="28"/>
        <v>3.434953015701439</v>
      </c>
      <c r="H178" s="5">
        <f t="shared" si="29"/>
        <v>3.8838692942554234</v>
      </c>
      <c r="I178" s="4">
        <f t="shared" si="30"/>
        <v>0.10220938371234511</v>
      </c>
    </row>
    <row r="179" spans="1:9" x14ac:dyDescent="0.25">
      <c r="A179" s="13">
        <f>MAX($A$11:A178)+1</f>
        <v>133</v>
      </c>
      <c r="B179" s="2" t="s">
        <v>18</v>
      </c>
      <c r="C179" s="1"/>
      <c r="D179" s="4">
        <f t="shared" si="25"/>
        <v>0</v>
      </c>
      <c r="E179" s="5">
        <f t="shared" si="26"/>
        <v>0</v>
      </c>
      <c r="F179" s="4">
        <f t="shared" si="27"/>
        <v>0</v>
      </c>
      <c r="G179" s="5">
        <f t="shared" si="28"/>
        <v>0</v>
      </c>
      <c r="H179" s="5">
        <f t="shared" si="29"/>
        <v>0</v>
      </c>
      <c r="I179" s="4">
        <f t="shared" si="30"/>
        <v>0</v>
      </c>
    </row>
    <row r="180" spans="1:9" x14ac:dyDescent="0.25">
      <c r="A180" s="13">
        <f>MAX($A$11:A179)+1</f>
        <v>134</v>
      </c>
      <c r="B180" s="2" t="s">
        <v>19</v>
      </c>
      <c r="C180" s="1"/>
      <c r="D180" s="4">
        <f t="shared" si="25"/>
        <v>0</v>
      </c>
      <c r="E180" s="5">
        <f t="shared" si="26"/>
        <v>0</v>
      </c>
      <c r="F180" s="4">
        <f t="shared" si="27"/>
        <v>0</v>
      </c>
      <c r="G180" s="5">
        <f t="shared" si="28"/>
        <v>0</v>
      </c>
      <c r="H180" s="5">
        <f t="shared" si="29"/>
        <v>0</v>
      </c>
      <c r="I180" s="4">
        <f t="shared" si="30"/>
        <v>0</v>
      </c>
    </row>
    <row r="181" spans="1:9" x14ac:dyDescent="0.25">
      <c r="A181" s="13">
        <f>MAX($A$11:A180)+1</f>
        <v>135</v>
      </c>
      <c r="B181" s="2" t="s">
        <v>20</v>
      </c>
      <c r="C181" s="1"/>
      <c r="D181" s="4">
        <f t="shared" si="25"/>
        <v>0</v>
      </c>
      <c r="E181" s="5">
        <f t="shared" si="26"/>
        <v>0</v>
      </c>
      <c r="F181" s="4">
        <f t="shared" si="27"/>
        <v>0</v>
      </c>
      <c r="G181" s="5">
        <f t="shared" si="28"/>
        <v>0</v>
      </c>
      <c r="H181" s="5">
        <f t="shared" si="29"/>
        <v>0</v>
      </c>
      <c r="I181" s="4">
        <f t="shared" si="30"/>
        <v>0</v>
      </c>
    </row>
    <row r="182" spans="1:9" x14ac:dyDescent="0.25">
      <c r="A182" s="13">
        <f>MAX($A$11:A181)+1</f>
        <v>136</v>
      </c>
      <c r="B182" s="2" t="s">
        <v>21</v>
      </c>
      <c r="C182" s="1"/>
      <c r="D182" s="4">
        <f t="shared" si="25"/>
        <v>0</v>
      </c>
      <c r="E182" s="5">
        <f t="shared" si="26"/>
        <v>0</v>
      </c>
      <c r="F182" s="4">
        <f t="shared" si="27"/>
        <v>0</v>
      </c>
      <c r="G182" s="5">
        <f t="shared" si="28"/>
        <v>0</v>
      </c>
      <c r="H182" s="5">
        <f t="shared" si="29"/>
        <v>0</v>
      </c>
      <c r="I182" s="4">
        <f t="shared" si="30"/>
        <v>0</v>
      </c>
    </row>
    <row r="183" spans="1:9" x14ac:dyDescent="0.25">
      <c r="A183" s="13">
        <f>MAX($A$11:A182)+1</f>
        <v>137</v>
      </c>
      <c r="B183" s="2" t="s">
        <v>22</v>
      </c>
      <c r="C183" s="1"/>
      <c r="D183" s="4">
        <f t="shared" si="25"/>
        <v>9.9358384801538566E-2</v>
      </c>
      <c r="E183" s="5">
        <f t="shared" si="26"/>
        <v>1.0875845912886974</v>
      </c>
      <c r="F183" s="4">
        <f t="shared" si="27"/>
        <v>0.30761107154259892</v>
      </c>
      <c r="G183" s="5">
        <f t="shared" si="28"/>
        <v>8.3218233558181822</v>
      </c>
      <c r="H183" s="5">
        <f t="shared" si="29"/>
        <v>9.4094079471068799</v>
      </c>
      <c r="I183" s="4">
        <f t="shared" si="30"/>
        <v>0.24762156357689935</v>
      </c>
    </row>
    <row r="184" spans="1:9" x14ac:dyDescent="0.25">
      <c r="A184" s="13">
        <f>MAX($A$11:A183)+1</f>
        <v>138</v>
      </c>
      <c r="B184" s="2" t="s">
        <v>23</v>
      </c>
      <c r="C184" s="1"/>
      <c r="D184" s="4">
        <f t="shared" si="25"/>
        <v>0</v>
      </c>
      <c r="E184" s="5">
        <f t="shared" si="26"/>
        <v>0</v>
      </c>
      <c r="F184" s="4">
        <f t="shared" si="27"/>
        <v>0</v>
      </c>
      <c r="G184" s="5">
        <f t="shared" si="28"/>
        <v>0</v>
      </c>
      <c r="H184" s="5">
        <f t="shared" si="29"/>
        <v>0</v>
      </c>
      <c r="I184" s="4">
        <f t="shared" si="30"/>
        <v>0</v>
      </c>
    </row>
    <row r="185" spans="1:9" x14ac:dyDescent="0.25">
      <c r="A185" s="13">
        <f>MAX($A$11:A184)+1</f>
        <v>139</v>
      </c>
      <c r="B185" s="2" t="s">
        <v>24</v>
      </c>
      <c r="C185" s="1"/>
      <c r="D185" s="4">
        <f t="shared" si="25"/>
        <v>0</v>
      </c>
      <c r="E185" s="5">
        <f t="shared" si="26"/>
        <v>0</v>
      </c>
      <c r="F185" s="4">
        <f t="shared" si="27"/>
        <v>0</v>
      </c>
      <c r="G185" s="5">
        <f t="shared" si="28"/>
        <v>0</v>
      </c>
      <c r="H185" s="5">
        <f t="shared" si="29"/>
        <v>0</v>
      </c>
      <c r="I185" s="4">
        <f t="shared" si="30"/>
        <v>0</v>
      </c>
    </row>
    <row r="186" spans="1:9" x14ac:dyDescent="0.25">
      <c r="A186" s="13">
        <f>MAX($A$11:A185)+1</f>
        <v>140</v>
      </c>
      <c r="B186" s="2" t="s">
        <v>25</v>
      </c>
      <c r="C186" s="1"/>
      <c r="D186" s="4">
        <f t="shared" si="25"/>
        <v>0</v>
      </c>
      <c r="E186" s="5">
        <f t="shared" si="26"/>
        <v>0</v>
      </c>
      <c r="F186" s="4">
        <f t="shared" si="27"/>
        <v>0</v>
      </c>
      <c r="G186" s="5">
        <f t="shared" si="28"/>
        <v>0</v>
      </c>
      <c r="H186" s="5">
        <f t="shared" si="29"/>
        <v>0</v>
      </c>
      <c r="I186" s="4">
        <f t="shared" si="30"/>
        <v>0</v>
      </c>
    </row>
    <row r="187" spans="1:9" x14ac:dyDescent="0.25">
      <c r="A187" s="13">
        <f>MAX($A$11:A186)+1</f>
        <v>141</v>
      </c>
      <c r="B187" s="2" t="s">
        <v>26</v>
      </c>
      <c r="C187" s="1"/>
      <c r="D187" s="4">
        <f t="shared" si="25"/>
        <v>0</v>
      </c>
      <c r="E187" s="5">
        <f t="shared" si="26"/>
        <v>0</v>
      </c>
      <c r="F187" s="4">
        <f t="shared" si="27"/>
        <v>0</v>
      </c>
      <c r="G187" s="5">
        <f t="shared" si="28"/>
        <v>0</v>
      </c>
      <c r="H187" s="5">
        <f t="shared" si="29"/>
        <v>0</v>
      </c>
      <c r="I187" s="4">
        <f t="shared" si="30"/>
        <v>0</v>
      </c>
    </row>
    <row r="188" spans="1:9" x14ac:dyDescent="0.25">
      <c r="A188" s="13">
        <f>MAX($A$11:A187)+1</f>
        <v>142</v>
      </c>
      <c r="B188" s="2" t="s">
        <v>27</v>
      </c>
      <c r="C188" s="1"/>
      <c r="D188" s="4">
        <f t="shared" si="25"/>
        <v>0</v>
      </c>
      <c r="E188" s="5">
        <f t="shared" si="26"/>
        <v>0</v>
      </c>
      <c r="F188" s="4">
        <f t="shared" si="27"/>
        <v>0</v>
      </c>
      <c r="G188" s="5">
        <f t="shared" si="28"/>
        <v>0</v>
      </c>
      <c r="H188" s="5">
        <f t="shared" si="29"/>
        <v>0</v>
      </c>
      <c r="I188" s="4">
        <f t="shared" si="30"/>
        <v>0</v>
      </c>
    </row>
    <row r="189" spans="1:9" x14ac:dyDescent="0.25">
      <c r="A189" s="13">
        <f>MAX($A$11:A188)+1</f>
        <v>143</v>
      </c>
      <c r="B189" s="2" t="s">
        <v>28</v>
      </c>
      <c r="C189" s="1"/>
      <c r="D189" s="4">
        <f t="shared" si="25"/>
        <v>4.6208590137242489E-2</v>
      </c>
      <c r="E189" s="5">
        <f t="shared" si="26"/>
        <v>0.50580281391270765</v>
      </c>
      <c r="F189" s="4">
        <f t="shared" si="27"/>
        <v>0.14306063806272565</v>
      </c>
      <c r="G189" s="5">
        <f t="shared" si="28"/>
        <v>3.8702292253605521</v>
      </c>
      <c r="H189" s="5">
        <f t="shared" si="29"/>
        <v>4.3760320392732597</v>
      </c>
      <c r="I189" s="4">
        <f t="shared" si="30"/>
        <v>0.11516132597488533</v>
      </c>
    </row>
    <row r="190" spans="1:9" x14ac:dyDescent="0.25">
      <c r="A190" s="13">
        <f>MAX($A$11:A189)+1</f>
        <v>144</v>
      </c>
      <c r="B190" s="2" t="s">
        <v>29</v>
      </c>
      <c r="C190" s="1"/>
      <c r="D190" s="4">
        <f t="shared" si="25"/>
        <v>0</v>
      </c>
      <c r="E190" s="5">
        <f t="shared" si="26"/>
        <v>0</v>
      </c>
      <c r="F190" s="4">
        <f t="shared" si="27"/>
        <v>0</v>
      </c>
      <c r="G190" s="5">
        <f t="shared" si="28"/>
        <v>0</v>
      </c>
      <c r="H190" s="5">
        <f t="shared" si="29"/>
        <v>0</v>
      </c>
      <c r="I190" s="4">
        <f t="shared" si="30"/>
        <v>0</v>
      </c>
    </row>
    <row r="191" spans="1:9" x14ac:dyDescent="0.25">
      <c r="A191" s="13">
        <f>MAX($A$11:A190)+1</f>
        <v>145</v>
      </c>
      <c r="B191" s="2" t="s">
        <v>30</v>
      </c>
      <c r="C191" s="1"/>
      <c r="D191" s="4">
        <f t="shared" si="25"/>
        <v>0</v>
      </c>
      <c r="E191" s="5">
        <f t="shared" si="26"/>
        <v>0</v>
      </c>
      <c r="F191" s="4">
        <f t="shared" si="27"/>
        <v>0</v>
      </c>
      <c r="G191" s="5">
        <f t="shared" si="28"/>
        <v>0</v>
      </c>
      <c r="H191" s="5">
        <f t="shared" si="29"/>
        <v>0</v>
      </c>
      <c r="I191" s="4">
        <f t="shared" si="30"/>
        <v>0</v>
      </c>
    </row>
    <row r="192" spans="1:9" x14ac:dyDescent="0.25">
      <c r="A192" s="13">
        <f>MAX($A$11:A191)+1</f>
        <v>146</v>
      </c>
      <c r="B192" s="2" t="s">
        <v>31</v>
      </c>
      <c r="C192" s="1"/>
      <c r="D192" s="4">
        <f t="shared" si="25"/>
        <v>0</v>
      </c>
      <c r="E192" s="5">
        <f t="shared" si="26"/>
        <v>0</v>
      </c>
      <c r="F192" s="4">
        <f t="shared" si="27"/>
        <v>0</v>
      </c>
      <c r="G192" s="5">
        <f t="shared" si="28"/>
        <v>0</v>
      </c>
      <c r="H192" s="5">
        <f t="shared" si="29"/>
        <v>0</v>
      </c>
      <c r="I192" s="4">
        <f t="shared" si="30"/>
        <v>0</v>
      </c>
    </row>
    <row r="193" spans="1:10" x14ac:dyDescent="0.25">
      <c r="A193" s="13">
        <f>MAX($A$11:A192)+1</f>
        <v>147</v>
      </c>
      <c r="B193" s="2" t="s">
        <v>32</v>
      </c>
      <c r="C193" s="1"/>
      <c r="D193" s="4">
        <f t="shared" si="25"/>
        <v>0</v>
      </c>
      <c r="E193" s="5">
        <f t="shared" si="26"/>
        <v>0</v>
      </c>
      <c r="F193" s="4">
        <f t="shared" si="27"/>
        <v>0</v>
      </c>
      <c r="G193" s="5">
        <f t="shared" si="28"/>
        <v>0</v>
      </c>
      <c r="H193" s="5">
        <f t="shared" si="29"/>
        <v>0</v>
      </c>
      <c r="I193" s="4">
        <f t="shared" si="30"/>
        <v>0</v>
      </c>
    </row>
    <row r="194" spans="1:10" x14ac:dyDescent="0.25">
      <c r="A194" s="13">
        <f>MAX($A$11:A193)+1</f>
        <v>148</v>
      </c>
      <c r="B194" s="2" t="s">
        <v>33</v>
      </c>
      <c r="C194" s="1"/>
      <c r="D194" s="4">
        <f t="shared" si="25"/>
        <v>0</v>
      </c>
      <c r="E194" s="5">
        <f t="shared" si="26"/>
        <v>0</v>
      </c>
      <c r="F194" s="4">
        <f t="shared" si="27"/>
        <v>0</v>
      </c>
      <c r="G194" s="5">
        <f t="shared" si="28"/>
        <v>0</v>
      </c>
      <c r="H194" s="5">
        <f t="shared" si="29"/>
        <v>0</v>
      </c>
      <c r="I194" s="4">
        <f t="shared" si="30"/>
        <v>0</v>
      </c>
    </row>
    <row r="195" spans="1:10" x14ac:dyDescent="0.25">
      <c r="A195" s="13">
        <f>MAX($A$11:A194)+1</f>
        <v>149</v>
      </c>
      <c r="B195" s="2" t="s">
        <v>34</v>
      </c>
      <c r="C195" s="1"/>
      <c r="D195" s="4">
        <f t="shared" si="25"/>
        <v>0</v>
      </c>
      <c r="E195" s="5">
        <f t="shared" si="26"/>
        <v>0</v>
      </c>
      <c r="F195" s="4">
        <f t="shared" si="27"/>
        <v>0</v>
      </c>
      <c r="G195" s="5">
        <f t="shared" si="28"/>
        <v>0</v>
      </c>
      <c r="H195" s="5">
        <f t="shared" si="29"/>
        <v>0</v>
      </c>
      <c r="I195" s="4">
        <f t="shared" si="30"/>
        <v>0</v>
      </c>
    </row>
    <row r="196" spans="1:10" x14ac:dyDescent="0.25">
      <c r="A196" s="13">
        <f>MAX($A$11:A195)+1</f>
        <v>150</v>
      </c>
      <c r="B196" s="2" t="s">
        <v>35</v>
      </c>
      <c r="D196" s="6">
        <f>SUM(D169:D195)</f>
        <v>1</v>
      </c>
      <c r="E196" s="5">
        <v>10.946077610471141</v>
      </c>
      <c r="F196" s="6">
        <f>SUM(F169:F195)</f>
        <v>1</v>
      </c>
      <c r="G196" s="5">
        <v>27.053068389528857</v>
      </c>
      <c r="H196" s="5">
        <f>SUM(H169:H195)</f>
        <v>37.999145999999996</v>
      </c>
      <c r="I196" s="6">
        <f>SUM(I169:I195)</f>
        <v>1</v>
      </c>
    </row>
    <row r="198" spans="1:10" x14ac:dyDescent="0.25">
      <c r="C198" s="14" t="s">
        <v>61</v>
      </c>
      <c r="D198" s="15"/>
      <c r="E198" s="47" t="s">
        <v>36</v>
      </c>
      <c r="F198" s="47"/>
      <c r="G198" s="16" t="s">
        <v>37</v>
      </c>
      <c r="H198" s="47" t="s">
        <v>35</v>
      </c>
      <c r="I198" s="47"/>
    </row>
    <row r="199" spans="1:10" ht="17.25" x14ac:dyDescent="0.25">
      <c r="C199" s="15"/>
      <c r="D199" s="17" t="s">
        <v>54</v>
      </c>
      <c r="E199" s="17" t="s">
        <v>42</v>
      </c>
      <c r="F199" s="17" t="s">
        <v>43</v>
      </c>
      <c r="G199" s="17" t="s">
        <v>43</v>
      </c>
      <c r="H199" s="17" t="s">
        <v>42</v>
      </c>
      <c r="I199" s="17" t="s">
        <v>43</v>
      </c>
    </row>
    <row r="200" spans="1:10" x14ac:dyDescent="0.25">
      <c r="A200" s="13">
        <f>MAX($A$11:A199)+1</f>
        <v>151</v>
      </c>
      <c r="C200" s="15" t="s">
        <v>40</v>
      </c>
      <c r="D200" s="18">
        <f>+I160</f>
        <v>2016941</v>
      </c>
      <c r="E200" s="19"/>
      <c r="F200" s="19"/>
      <c r="G200" s="19"/>
      <c r="H200" s="19"/>
      <c r="I200" s="19"/>
    </row>
    <row r="201" spans="1:10" x14ac:dyDescent="0.25">
      <c r="A201" s="13">
        <f>MAX($A$11:A200)+1</f>
        <v>152</v>
      </c>
      <c r="C201" s="20" t="s">
        <v>55</v>
      </c>
      <c r="D201" s="18">
        <f>+D160*500</f>
        <v>1541000</v>
      </c>
      <c r="E201" s="21">
        <f>D201/D200</f>
        <v>0.76402829829925611</v>
      </c>
      <c r="F201" s="19"/>
      <c r="G201" s="19"/>
      <c r="H201" s="21">
        <f>H204/(H204+I204)</f>
        <v>0.22008686852540987</v>
      </c>
      <c r="I201" s="19"/>
    </row>
    <row r="202" spans="1:10" x14ac:dyDescent="0.25">
      <c r="A202" s="13">
        <f>MAX($A$11:A201)+1</f>
        <v>153</v>
      </c>
      <c r="C202" s="15" t="s">
        <v>56</v>
      </c>
      <c r="D202" s="18">
        <f>D200-D201</f>
        <v>475941</v>
      </c>
      <c r="E202" s="19"/>
      <c r="F202" s="21">
        <f>D202/D200</f>
        <v>0.23597170170074386</v>
      </c>
      <c r="G202" s="19"/>
      <c r="H202" s="21"/>
      <c r="I202" s="21">
        <f>F204/(H204+I204)</f>
        <v>6.7974279229624998E-2</v>
      </c>
    </row>
    <row r="203" spans="1:10" x14ac:dyDescent="0.25">
      <c r="A203" s="13">
        <f>MAX($A$11:A202)+1</f>
        <v>154</v>
      </c>
      <c r="C203" s="15" t="s">
        <v>57</v>
      </c>
      <c r="D203" s="18">
        <f>+G160</f>
        <v>651472</v>
      </c>
      <c r="E203" s="19"/>
      <c r="F203" s="22"/>
      <c r="G203" s="22">
        <v>1</v>
      </c>
      <c r="H203" s="19"/>
      <c r="I203" s="21">
        <f>G204/(H204+I204)</f>
        <v>0.71193885224496523</v>
      </c>
    </row>
    <row r="204" spans="1:10" x14ac:dyDescent="0.25">
      <c r="A204" s="13">
        <f>MAX($A$11:A203)+1</f>
        <v>155</v>
      </c>
      <c r="C204" s="15" t="s">
        <v>58</v>
      </c>
      <c r="D204" s="19"/>
      <c r="E204" s="23">
        <f>+E196*E201</f>
        <v>8.3631130497798534</v>
      </c>
      <c r="F204" s="23">
        <f>+E196-E204</f>
        <v>2.5829645606912877</v>
      </c>
      <c r="G204" s="23">
        <f>G196</f>
        <v>27.053068389528857</v>
      </c>
      <c r="H204" s="23">
        <f>+E204</f>
        <v>8.3631130497798534</v>
      </c>
      <c r="I204" s="23">
        <f>+F204+G204</f>
        <v>29.636032950220144</v>
      </c>
    </row>
    <row r="207" spans="1:10" ht="18.75" x14ac:dyDescent="0.3">
      <c r="A207" s="26" t="s">
        <v>74</v>
      </c>
      <c r="B207" s="27"/>
      <c r="C207" s="28"/>
      <c r="D207" s="27"/>
      <c r="E207" s="27"/>
      <c r="F207" s="27"/>
      <c r="G207" s="27"/>
      <c r="H207" s="27"/>
      <c r="I207" s="27"/>
      <c r="J207" s="27"/>
    </row>
    <row r="208" spans="1:10" s="39" customFormat="1" ht="18.75" x14ac:dyDescent="0.3">
      <c r="A208" s="36"/>
      <c r="B208" s="37"/>
      <c r="C208" s="38"/>
      <c r="D208" s="37"/>
      <c r="E208" s="37"/>
      <c r="F208" s="37"/>
      <c r="G208" s="37"/>
      <c r="H208" s="37"/>
      <c r="I208" s="37"/>
      <c r="J208" s="37"/>
    </row>
    <row r="209" spans="1:10" x14ac:dyDescent="0.25">
      <c r="A209" s="13" t="s">
        <v>66</v>
      </c>
      <c r="B209" s="12" t="s">
        <v>49</v>
      </c>
    </row>
    <row r="210" spans="1:10" ht="45" x14ac:dyDescent="0.25">
      <c r="A210" s="40" t="s">
        <v>67</v>
      </c>
      <c r="B210" s="29" t="s">
        <v>3</v>
      </c>
      <c r="C210" s="29" t="s">
        <v>4</v>
      </c>
      <c r="D210" s="48" t="s">
        <v>0</v>
      </c>
      <c r="E210" s="49"/>
      <c r="F210" s="41" t="s">
        <v>1</v>
      </c>
      <c r="G210" s="50" t="s">
        <v>2</v>
      </c>
      <c r="H210" s="51"/>
      <c r="I210" s="50" t="s">
        <v>79</v>
      </c>
      <c r="J210" s="51"/>
    </row>
    <row r="211" spans="1:10" s="42" customFormat="1" ht="11.25" x14ac:dyDescent="0.2">
      <c r="B211" s="33"/>
      <c r="C211" s="33"/>
      <c r="D211" s="33" t="s">
        <v>5</v>
      </c>
      <c r="E211" s="33" t="s">
        <v>6</v>
      </c>
      <c r="F211" s="46" t="s">
        <v>80</v>
      </c>
      <c r="G211" s="33" t="s">
        <v>72</v>
      </c>
      <c r="H211" s="33" t="s">
        <v>6</v>
      </c>
      <c r="I211" s="33" t="s">
        <v>72</v>
      </c>
      <c r="J211" s="33" t="s">
        <v>6</v>
      </c>
    </row>
    <row r="212" spans="1:10" ht="18" x14ac:dyDescent="0.35">
      <c r="A212" s="13">
        <f>MAX($A$11:A206)+1</f>
        <v>156</v>
      </c>
      <c r="B212" s="2" t="s">
        <v>7</v>
      </c>
      <c r="C212" s="1" t="s">
        <v>8</v>
      </c>
      <c r="D212" s="3">
        <v>315</v>
      </c>
      <c r="E212" s="4">
        <f t="shared" ref="E212:E238" si="31">D212/$D$239</f>
        <v>6.5163425734381469E-2</v>
      </c>
      <c r="F212" s="3">
        <f t="shared" ref="F212:F227" si="32">+G212/D212</f>
        <v>0.72063492063492063</v>
      </c>
      <c r="G212" s="3">
        <v>227</v>
      </c>
      <c r="H212" s="4">
        <f t="shared" ref="H212:H238" si="33">G212/$G$239</f>
        <v>3.9181550909348566E-5</v>
      </c>
      <c r="I212" s="3">
        <f t="shared" ref="I212:I238" si="34">MAX(D212*500,G212)</f>
        <v>157500</v>
      </c>
      <c r="J212" s="4">
        <f t="shared" ref="J212:J238" si="35">I212/$I$239</f>
        <v>2.028156477873843E-2</v>
      </c>
    </row>
    <row r="213" spans="1:10" ht="18" x14ac:dyDescent="0.35">
      <c r="A213" s="13">
        <f>MAX($A$11:A212)+1</f>
        <v>157</v>
      </c>
      <c r="B213" s="2" t="s">
        <v>7</v>
      </c>
      <c r="C213" s="1" t="s">
        <v>9</v>
      </c>
      <c r="D213" s="3">
        <v>422</v>
      </c>
      <c r="E213" s="4">
        <f t="shared" si="31"/>
        <v>8.7298303682250722E-2</v>
      </c>
      <c r="F213" s="3">
        <f t="shared" si="32"/>
        <v>8.2796208530805693</v>
      </c>
      <c r="G213" s="3">
        <v>3494</v>
      </c>
      <c r="H213" s="4">
        <f t="shared" si="33"/>
        <v>6.030851932919114E-4</v>
      </c>
      <c r="I213" s="3">
        <f t="shared" si="34"/>
        <v>211000</v>
      </c>
      <c r="J213" s="4">
        <f t="shared" si="35"/>
        <v>2.7170858211516245E-2</v>
      </c>
    </row>
    <row r="214" spans="1:10" ht="18" x14ac:dyDescent="0.35">
      <c r="A214" s="13">
        <f>MAX($A$11:A213)+1</f>
        <v>158</v>
      </c>
      <c r="B214" s="2" t="s">
        <v>7</v>
      </c>
      <c r="C214" s="1" t="s">
        <v>10</v>
      </c>
      <c r="D214" s="3">
        <v>1924</v>
      </c>
      <c r="E214" s="4">
        <f t="shared" si="31"/>
        <v>0.39801406702523789</v>
      </c>
      <c r="F214" s="3">
        <f t="shared" si="32"/>
        <v>23.928794178794178</v>
      </c>
      <c r="G214" s="3">
        <v>46039</v>
      </c>
      <c r="H214" s="4">
        <f t="shared" si="33"/>
        <v>7.9466053846497728E-3</v>
      </c>
      <c r="I214" s="3">
        <f t="shared" si="34"/>
        <v>962000</v>
      </c>
      <c r="J214" s="4">
        <f t="shared" si="35"/>
        <v>0.12387850995013568</v>
      </c>
    </row>
    <row r="215" spans="1:10" ht="18" x14ac:dyDescent="0.35">
      <c r="A215" s="13">
        <f>MAX($A$11:A214)+1</f>
        <v>159</v>
      </c>
      <c r="B215" s="2" t="s">
        <v>7</v>
      </c>
      <c r="C215" s="1" t="s">
        <v>11</v>
      </c>
      <c r="D215" s="3">
        <v>1142</v>
      </c>
      <c r="E215" s="4">
        <f t="shared" si="31"/>
        <v>0.23624327678940835</v>
      </c>
      <c r="F215" s="3">
        <f t="shared" si="32"/>
        <v>65.735551663747813</v>
      </c>
      <c r="G215" s="3">
        <v>75070</v>
      </c>
      <c r="H215" s="4">
        <f t="shared" si="33"/>
        <v>1.2957528752267827E-2</v>
      </c>
      <c r="I215" s="3">
        <f t="shared" si="34"/>
        <v>571000</v>
      </c>
      <c r="J215" s="4">
        <f t="shared" si="35"/>
        <v>7.352872056291837E-2</v>
      </c>
    </row>
    <row r="216" spans="1:10" ht="18" x14ac:dyDescent="0.35">
      <c r="A216" s="13">
        <f>MAX($A$11:A215)+1</f>
        <v>160</v>
      </c>
      <c r="B216" s="2" t="s">
        <v>7</v>
      </c>
      <c r="C216" s="1" t="s">
        <v>12</v>
      </c>
      <c r="D216" s="3">
        <v>607</v>
      </c>
      <c r="E216" s="4">
        <f t="shared" si="31"/>
        <v>0.12556888705006206</v>
      </c>
      <c r="F216" s="3">
        <f t="shared" si="32"/>
        <v>178.81383855024711</v>
      </c>
      <c r="G216" s="3">
        <v>108540</v>
      </c>
      <c r="H216" s="4">
        <f t="shared" si="33"/>
        <v>1.8734649937007457E-2</v>
      </c>
      <c r="I216" s="3">
        <f t="shared" si="34"/>
        <v>303500</v>
      </c>
      <c r="J216" s="4">
        <f t="shared" si="35"/>
        <v>3.9082253399029293E-2</v>
      </c>
    </row>
    <row r="217" spans="1:10" ht="18" x14ac:dyDescent="0.35">
      <c r="A217" s="13">
        <f>MAX($A$11:A216)+1</f>
        <v>161</v>
      </c>
      <c r="B217" s="2" t="s">
        <v>7</v>
      </c>
      <c r="C217" s="1" t="s">
        <v>13</v>
      </c>
      <c r="D217" s="3">
        <v>258</v>
      </c>
      <c r="E217" s="4">
        <f t="shared" si="31"/>
        <v>5.3371948696731487E-2</v>
      </c>
      <c r="F217" s="3">
        <f t="shared" si="32"/>
        <v>532.04651162790697</v>
      </c>
      <c r="G217" s="3">
        <v>137268</v>
      </c>
      <c r="H217" s="4">
        <f t="shared" si="33"/>
        <v>2.3693273701429332E-2</v>
      </c>
      <c r="I217" s="3">
        <f t="shared" si="34"/>
        <v>137268</v>
      </c>
      <c r="J217" s="4">
        <f t="shared" si="35"/>
        <v>1.767625291458963E-2</v>
      </c>
    </row>
    <row r="218" spans="1:10" ht="18" x14ac:dyDescent="0.35">
      <c r="A218" s="13">
        <f>MAX($A$11:A217)+1</f>
        <v>162</v>
      </c>
      <c r="B218" s="2" t="s">
        <v>7</v>
      </c>
      <c r="C218" s="1" t="s">
        <v>14</v>
      </c>
      <c r="D218" s="3">
        <v>46</v>
      </c>
      <c r="E218" s="4">
        <f t="shared" si="31"/>
        <v>9.5159288374017381E-3</v>
      </c>
      <c r="F218" s="3">
        <f t="shared" si="32"/>
        <v>1445.608695652174</v>
      </c>
      <c r="G218" s="3">
        <v>66498</v>
      </c>
      <c r="H218" s="4">
        <f t="shared" si="33"/>
        <v>1.1477950539074275E-2</v>
      </c>
      <c r="I218" s="3">
        <f t="shared" si="34"/>
        <v>66498</v>
      </c>
      <c r="J218" s="4">
        <f t="shared" si="35"/>
        <v>8.5630698073431624E-3</v>
      </c>
    </row>
    <row r="219" spans="1:10" ht="18" x14ac:dyDescent="0.35">
      <c r="A219" s="13">
        <f>MAX($A$11:A218)+1</f>
        <v>163</v>
      </c>
      <c r="B219" s="2" t="s">
        <v>7</v>
      </c>
      <c r="C219" s="1" t="s">
        <v>15</v>
      </c>
      <c r="D219" s="3">
        <v>5</v>
      </c>
      <c r="E219" s="4">
        <f t="shared" si="31"/>
        <v>1.034340091021928E-3</v>
      </c>
      <c r="F219" s="3">
        <f t="shared" si="32"/>
        <v>5578.2</v>
      </c>
      <c r="G219" s="3">
        <v>27891</v>
      </c>
      <c r="H219" s="4">
        <f t="shared" si="33"/>
        <v>4.8141525833155984E-3</v>
      </c>
      <c r="I219" s="3">
        <f t="shared" si="34"/>
        <v>27891</v>
      </c>
      <c r="J219" s="4">
        <f t="shared" si="35"/>
        <v>3.5915753856748797E-3</v>
      </c>
    </row>
    <row r="220" spans="1:10" ht="18" x14ac:dyDescent="0.35">
      <c r="A220" s="13">
        <f>MAX($A$11:A219)+1</f>
        <v>164</v>
      </c>
      <c r="B220" s="2" t="s">
        <v>7</v>
      </c>
      <c r="C220" s="1" t="s">
        <v>16</v>
      </c>
      <c r="D220" s="3">
        <v>3</v>
      </c>
      <c r="E220" s="4">
        <f t="shared" si="31"/>
        <v>6.2060405461315685E-4</v>
      </c>
      <c r="F220" s="3">
        <f t="shared" si="32"/>
        <v>14967</v>
      </c>
      <c r="G220" s="3">
        <v>44901</v>
      </c>
      <c r="H220" s="4">
        <f t="shared" si="33"/>
        <v>7.7501798122496029E-3</v>
      </c>
      <c r="I220" s="3">
        <f t="shared" si="34"/>
        <v>44901</v>
      </c>
      <c r="J220" s="4">
        <f t="shared" si="35"/>
        <v>5.78198438177863E-3</v>
      </c>
    </row>
    <row r="221" spans="1:10" ht="18" x14ac:dyDescent="0.35">
      <c r="A221" s="13">
        <f>MAX($A$11:A220)+1</f>
        <v>165</v>
      </c>
      <c r="B221" s="2" t="s">
        <v>17</v>
      </c>
      <c r="C221" s="1"/>
      <c r="D221" s="3">
        <v>87</v>
      </c>
      <c r="E221" s="4">
        <f t="shared" si="31"/>
        <v>1.7997517583781548E-2</v>
      </c>
      <c r="F221" s="3">
        <f t="shared" si="32"/>
        <v>2253.9885057471265</v>
      </c>
      <c r="G221" s="3">
        <v>196097</v>
      </c>
      <c r="H221" s="4">
        <f t="shared" si="33"/>
        <v>3.3847509201191742E-2</v>
      </c>
      <c r="I221" s="3">
        <f t="shared" si="34"/>
        <v>196097</v>
      </c>
      <c r="J221" s="4">
        <f t="shared" si="35"/>
        <v>2.5251771482008065E-2</v>
      </c>
    </row>
    <row r="222" spans="1:10" x14ac:dyDescent="0.25">
      <c r="A222" s="13">
        <f>MAX($A$11:A221)+1</f>
        <v>166</v>
      </c>
      <c r="B222" s="2" t="s">
        <v>18</v>
      </c>
      <c r="C222" s="1"/>
      <c r="D222" s="3">
        <v>7</v>
      </c>
      <c r="E222" s="4">
        <f t="shared" si="31"/>
        <v>1.4480761274306992E-3</v>
      </c>
      <c r="F222" s="3">
        <f t="shared" si="32"/>
        <v>871.57142857142856</v>
      </c>
      <c r="G222" s="3">
        <v>6101</v>
      </c>
      <c r="H222" s="4">
        <f t="shared" si="33"/>
        <v>1.053068907920421E-3</v>
      </c>
      <c r="I222" s="3">
        <f t="shared" si="34"/>
        <v>6101</v>
      </c>
      <c r="J222" s="4">
        <f t="shared" si="35"/>
        <v>7.8563699501640102E-4</v>
      </c>
    </row>
    <row r="223" spans="1:10" x14ac:dyDescent="0.25">
      <c r="A223" s="13">
        <f>MAX($A$11:A222)+1</f>
        <v>167</v>
      </c>
      <c r="B223" s="2" t="s">
        <v>19</v>
      </c>
      <c r="C223" s="1"/>
      <c r="D223" s="3">
        <v>3</v>
      </c>
      <c r="E223" s="4">
        <f t="shared" si="31"/>
        <v>6.2060405461315685E-4</v>
      </c>
      <c r="F223" s="3">
        <f t="shared" si="32"/>
        <v>2421.3333333333335</v>
      </c>
      <c r="G223" s="3">
        <v>7264</v>
      </c>
      <c r="H223" s="4">
        <f t="shared" si="33"/>
        <v>1.2538096290991541E-3</v>
      </c>
      <c r="I223" s="3">
        <f t="shared" si="34"/>
        <v>7264</v>
      </c>
      <c r="J223" s="4">
        <f t="shared" si="35"/>
        <v>9.3539864477940288E-4</v>
      </c>
    </row>
    <row r="224" spans="1:10" x14ac:dyDescent="0.25">
      <c r="A224" s="13">
        <f>MAX($A$11:A223)+1</f>
        <v>168</v>
      </c>
      <c r="B224" s="2" t="s">
        <v>20</v>
      </c>
      <c r="C224" s="1"/>
      <c r="D224" s="3">
        <v>1</v>
      </c>
      <c r="E224" s="4">
        <f t="shared" si="31"/>
        <v>2.0686801820438559E-4</v>
      </c>
      <c r="F224" s="3">
        <f t="shared" si="32"/>
        <v>0</v>
      </c>
      <c r="G224" s="3">
        <v>0</v>
      </c>
      <c r="H224" s="4">
        <f t="shared" si="33"/>
        <v>0</v>
      </c>
      <c r="I224" s="3">
        <f t="shared" si="34"/>
        <v>500</v>
      </c>
      <c r="J224" s="4">
        <f t="shared" si="35"/>
        <v>6.4385919932502951E-5</v>
      </c>
    </row>
    <row r="225" spans="1:10" x14ac:dyDescent="0.25">
      <c r="A225" s="13">
        <f>MAX($A$11:A224)+1</f>
        <v>169</v>
      </c>
      <c r="B225" s="2" t="s">
        <v>21</v>
      </c>
      <c r="C225" s="1"/>
      <c r="D225" s="3">
        <v>3</v>
      </c>
      <c r="E225" s="4">
        <f t="shared" si="31"/>
        <v>6.2060405461315685E-4</v>
      </c>
      <c r="F225" s="3">
        <f t="shared" si="32"/>
        <v>33600</v>
      </c>
      <c r="G225" s="3">
        <v>100800</v>
      </c>
      <c r="H225" s="4">
        <f t="shared" si="33"/>
        <v>1.7398679875164472E-2</v>
      </c>
      <c r="I225" s="3">
        <f t="shared" si="34"/>
        <v>100800</v>
      </c>
      <c r="J225" s="4">
        <f t="shared" si="35"/>
        <v>1.2980201458392595E-2</v>
      </c>
    </row>
    <row r="226" spans="1:10" x14ac:dyDescent="0.25">
      <c r="A226" s="13">
        <f>MAX($A$11:A225)+1</f>
        <v>170</v>
      </c>
      <c r="B226" s="2" t="s">
        <v>22</v>
      </c>
      <c r="C226" s="1"/>
      <c r="D226" s="3">
        <v>6</v>
      </c>
      <c r="E226" s="4">
        <f t="shared" si="31"/>
        <v>1.2412081092263137E-3</v>
      </c>
      <c r="F226" s="3">
        <f t="shared" si="32"/>
        <v>157000</v>
      </c>
      <c r="G226" s="3">
        <v>942000</v>
      </c>
      <c r="H226" s="4">
        <f t="shared" si="33"/>
        <v>0.1625948059762394</v>
      </c>
      <c r="I226" s="3">
        <f t="shared" si="34"/>
        <v>942000</v>
      </c>
      <c r="J226" s="4">
        <f t="shared" si="35"/>
        <v>0.12130307315283556</v>
      </c>
    </row>
    <row r="227" spans="1:10" x14ac:dyDescent="0.25">
      <c r="A227" s="13">
        <f>MAX($A$11:A226)+1</f>
        <v>171</v>
      </c>
      <c r="B227" s="2" t="s">
        <v>23</v>
      </c>
      <c r="C227" s="1"/>
      <c r="D227" s="3">
        <v>1</v>
      </c>
      <c r="E227" s="4">
        <f t="shared" si="31"/>
        <v>2.0686801820438559E-4</v>
      </c>
      <c r="F227" s="3">
        <f t="shared" si="32"/>
        <v>600000</v>
      </c>
      <c r="G227" s="3">
        <v>600000</v>
      </c>
      <c r="H227" s="4">
        <f t="shared" si="33"/>
        <v>0.10356357068550281</v>
      </c>
      <c r="I227" s="3">
        <f t="shared" si="34"/>
        <v>600000</v>
      </c>
      <c r="J227" s="4">
        <f t="shared" si="35"/>
        <v>7.726310391900354E-2</v>
      </c>
    </row>
    <row r="228" spans="1:10" x14ac:dyDescent="0.25">
      <c r="A228" s="13">
        <f>MAX($A$11:A227)+1</f>
        <v>172</v>
      </c>
      <c r="B228" s="2" t="s">
        <v>24</v>
      </c>
      <c r="C228" s="1"/>
      <c r="D228" s="3">
        <v>0</v>
      </c>
      <c r="E228" s="4">
        <f t="shared" si="31"/>
        <v>0</v>
      </c>
      <c r="F228" s="3">
        <v>0</v>
      </c>
      <c r="G228" s="3">
        <v>0</v>
      </c>
      <c r="H228" s="4">
        <f t="shared" si="33"/>
        <v>0</v>
      </c>
      <c r="I228" s="3">
        <f t="shared" si="34"/>
        <v>0</v>
      </c>
      <c r="J228" s="4">
        <f t="shared" si="35"/>
        <v>0</v>
      </c>
    </row>
    <row r="229" spans="1:10" x14ac:dyDescent="0.25">
      <c r="A229" s="13">
        <f>MAX($A$11:A228)+1</f>
        <v>173</v>
      </c>
      <c r="B229" s="2" t="s">
        <v>25</v>
      </c>
      <c r="C229" s="1"/>
      <c r="D229" s="3">
        <v>1</v>
      </c>
      <c r="E229" s="4">
        <f t="shared" si="31"/>
        <v>2.0686801820438559E-4</v>
      </c>
      <c r="F229" s="3">
        <f>+G229/D229</f>
        <v>3048000</v>
      </c>
      <c r="G229" s="3">
        <v>3048000</v>
      </c>
      <c r="H229" s="4">
        <f t="shared" si="33"/>
        <v>0.52610293908235428</v>
      </c>
      <c r="I229" s="3">
        <f t="shared" si="34"/>
        <v>3048000</v>
      </c>
      <c r="J229" s="4">
        <f t="shared" si="35"/>
        <v>0.39249656790853799</v>
      </c>
    </row>
    <row r="230" spans="1:10" x14ac:dyDescent="0.25">
      <c r="A230" s="13">
        <f>MAX($A$11:A229)+1</f>
        <v>174</v>
      </c>
      <c r="B230" s="2" t="s">
        <v>26</v>
      </c>
      <c r="C230" s="1"/>
      <c r="D230" s="3">
        <v>0</v>
      </c>
      <c r="E230" s="4">
        <f t="shared" si="31"/>
        <v>0</v>
      </c>
      <c r="F230" s="3">
        <v>0</v>
      </c>
      <c r="G230" s="3">
        <v>0</v>
      </c>
      <c r="H230" s="4">
        <f t="shared" si="33"/>
        <v>0</v>
      </c>
      <c r="I230" s="3">
        <f t="shared" si="34"/>
        <v>0</v>
      </c>
      <c r="J230" s="4">
        <f t="shared" si="35"/>
        <v>0</v>
      </c>
    </row>
    <row r="231" spans="1:10" x14ac:dyDescent="0.25">
      <c r="A231" s="13">
        <f>MAX($A$11:A230)+1</f>
        <v>175</v>
      </c>
      <c r="B231" s="2" t="s">
        <v>27</v>
      </c>
      <c r="C231" s="1"/>
      <c r="D231" s="3">
        <v>0</v>
      </c>
      <c r="E231" s="4">
        <f t="shared" si="31"/>
        <v>0</v>
      </c>
      <c r="F231" s="3">
        <v>0</v>
      </c>
      <c r="G231" s="3">
        <v>0</v>
      </c>
      <c r="H231" s="4">
        <f t="shared" si="33"/>
        <v>0</v>
      </c>
      <c r="I231" s="3">
        <f t="shared" si="34"/>
        <v>0</v>
      </c>
      <c r="J231" s="4">
        <f t="shared" si="35"/>
        <v>0</v>
      </c>
    </row>
    <row r="232" spans="1:10" x14ac:dyDescent="0.25">
      <c r="A232" s="13">
        <f>MAX($A$11:A231)+1</f>
        <v>176</v>
      </c>
      <c r="B232" s="2" t="s">
        <v>28</v>
      </c>
      <c r="C232" s="1"/>
      <c r="D232" s="3">
        <v>1</v>
      </c>
      <c r="E232" s="4">
        <f t="shared" si="31"/>
        <v>2.0686801820438559E-4</v>
      </c>
      <c r="F232" s="3">
        <f>+G232/D232</f>
        <v>93200</v>
      </c>
      <c r="G232" s="3">
        <v>93200</v>
      </c>
      <c r="H232" s="4">
        <f t="shared" si="33"/>
        <v>1.6086874646481435E-2</v>
      </c>
      <c r="I232" s="3">
        <f t="shared" si="34"/>
        <v>93200</v>
      </c>
      <c r="J232" s="4">
        <f t="shared" si="35"/>
        <v>1.2001535475418551E-2</v>
      </c>
    </row>
    <row r="233" spans="1:10" x14ac:dyDescent="0.25">
      <c r="A233" s="13">
        <f>MAX($A$11:A232)+1</f>
        <v>177</v>
      </c>
      <c r="B233" s="2" t="s">
        <v>29</v>
      </c>
      <c r="C233" s="1"/>
      <c r="D233" s="3">
        <v>0</v>
      </c>
      <c r="E233" s="4">
        <f t="shared" si="31"/>
        <v>0</v>
      </c>
      <c r="F233" s="3">
        <v>0</v>
      </c>
      <c r="G233" s="3">
        <v>0</v>
      </c>
      <c r="H233" s="4">
        <f t="shared" si="33"/>
        <v>0</v>
      </c>
      <c r="I233" s="3">
        <f t="shared" si="34"/>
        <v>0</v>
      </c>
      <c r="J233" s="4">
        <f t="shared" si="35"/>
        <v>0</v>
      </c>
    </row>
    <row r="234" spans="1:10" x14ac:dyDescent="0.25">
      <c r="A234" s="13">
        <f>MAX($A$11:A233)+1</f>
        <v>178</v>
      </c>
      <c r="B234" s="2" t="s">
        <v>30</v>
      </c>
      <c r="C234" s="1"/>
      <c r="D234" s="3">
        <v>1</v>
      </c>
      <c r="E234" s="4">
        <f t="shared" si="31"/>
        <v>2.0686801820438559E-4</v>
      </c>
      <c r="F234" s="3">
        <f>+G234/D234</f>
        <v>212496</v>
      </c>
      <c r="G234" s="3">
        <v>212496</v>
      </c>
      <c r="H234" s="4">
        <f t="shared" si="33"/>
        <v>3.6678074193977672E-2</v>
      </c>
      <c r="I234" s="3">
        <f t="shared" si="34"/>
        <v>212496</v>
      </c>
      <c r="J234" s="4">
        <f t="shared" si="35"/>
        <v>2.7363500883954294E-2</v>
      </c>
    </row>
    <row r="235" spans="1:10" x14ac:dyDescent="0.25">
      <c r="A235" s="13">
        <f>MAX($A$11:A234)+1</f>
        <v>179</v>
      </c>
      <c r="B235" s="2" t="s">
        <v>31</v>
      </c>
      <c r="C235" s="1"/>
      <c r="D235" s="3">
        <v>0</v>
      </c>
      <c r="E235" s="4">
        <f t="shared" si="31"/>
        <v>0</v>
      </c>
      <c r="F235" s="3">
        <v>0</v>
      </c>
      <c r="G235" s="3">
        <v>0</v>
      </c>
      <c r="H235" s="4">
        <f t="shared" si="33"/>
        <v>0</v>
      </c>
      <c r="I235" s="3">
        <f t="shared" si="34"/>
        <v>0</v>
      </c>
      <c r="J235" s="4">
        <f t="shared" si="35"/>
        <v>0</v>
      </c>
    </row>
    <row r="236" spans="1:10" x14ac:dyDescent="0.25">
      <c r="A236" s="13">
        <f>MAX($A$11:A235)+1</f>
        <v>180</v>
      </c>
      <c r="B236" s="2" t="s">
        <v>32</v>
      </c>
      <c r="C236" s="1"/>
      <c r="D236" s="3">
        <v>0</v>
      </c>
      <c r="E236" s="4">
        <f t="shared" si="31"/>
        <v>0</v>
      </c>
      <c r="F236" s="3">
        <v>0</v>
      </c>
      <c r="G236" s="3">
        <v>0</v>
      </c>
      <c r="H236" s="4">
        <f t="shared" si="33"/>
        <v>0</v>
      </c>
      <c r="I236" s="3">
        <f t="shared" si="34"/>
        <v>0</v>
      </c>
      <c r="J236" s="4">
        <f t="shared" si="35"/>
        <v>0</v>
      </c>
    </row>
    <row r="237" spans="1:10" x14ac:dyDescent="0.25">
      <c r="A237" s="13">
        <f>MAX($A$11:A236)+1</f>
        <v>181</v>
      </c>
      <c r="B237" s="2" t="s">
        <v>33</v>
      </c>
      <c r="C237" s="1"/>
      <c r="D237" s="3">
        <v>1</v>
      </c>
      <c r="E237" s="4">
        <f t="shared" si="31"/>
        <v>2.0686801820438559E-4</v>
      </c>
      <c r="F237" s="3">
        <f>+G237/D237</f>
        <v>77657</v>
      </c>
      <c r="G237" s="3">
        <v>77657</v>
      </c>
      <c r="H237" s="4">
        <f t="shared" si="33"/>
        <v>1.3404060347873486E-2</v>
      </c>
      <c r="I237" s="3">
        <f t="shared" si="34"/>
        <v>77657</v>
      </c>
      <c r="J237" s="4">
        <f t="shared" si="35"/>
        <v>1.0000034768396764E-2</v>
      </c>
    </row>
    <row r="238" spans="1:10" x14ac:dyDescent="0.25">
      <c r="A238" s="13">
        <f>MAX($A$11:A237)+1</f>
        <v>182</v>
      </c>
      <c r="B238" s="2" t="s">
        <v>34</v>
      </c>
      <c r="C238" s="1"/>
      <c r="D238" s="3">
        <v>0</v>
      </c>
      <c r="E238" s="4">
        <f t="shared" si="31"/>
        <v>0</v>
      </c>
      <c r="F238" s="3">
        <v>0</v>
      </c>
      <c r="G238" s="3">
        <v>0</v>
      </c>
      <c r="H238" s="4">
        <f t="shared" si="33"/>
        <v>0</v>
      </c>
      <c r="I238" s="3">
        <f t="shared" si="34"/>
        <v>0</v>
      </c>
      <c r="J238" s="4">
        <f t="shared" si="35"/>
        <v>0</v>
      </c>
    </row>
    <row r="239" spans="1:10" x14ac:dyDescent="0.25">
      <c r="A239" s="13">
        <f>MAX($A$11:A238)+1</f>
        <v>183</v>
      </c>
      <c r="B239" s="2" t="s">
        <v>35</v>
      </c>
      <c r="D239" s="3">
        <f t="shared" ref="D239:J239" si="36">SUM(D212:D238)</f>
        <v>4834</v>
      </c>
      <c r="E239" s="6">
        <f t="shared" si="36"/>
        <v>0.99999999999999978</v>
      </c>
      <c r="F239" s="3">
        <f t="shared" si="36"/>
        <v>4250300.2269150987</v>
      </c>
      <c r="G239" s="3">
        <f t="shared" si="36"/>
        <v>5793543</v>
      </c>
      <c r="H239" s="6">
        <f t="shared" si="36"/>
        <v>0.99999999999999989</v>
      </c>
      <c r="I239" s="3">
        <f t="shared" si="36"/>
        <v>7765673</v>
      </c>
      <c r="J239" s="6">
        <f t="shared" si="36"/>
        <v>1.0000000000000002</v>
      </c>
    </row>
    <row r="242" spans="1:10" ht="18.75" x14ac:dyDescent="0.3">
      <c r="A242" s="26" t="s">
        <v>74</v>
      </c>
      <c r="B242" s="27"/>
      <c r="C242" s="28"/>
      <c r="D242" s="27"/>
      <c r="E242" s="27"/>
      <c r="F242" s="27"/>
      <c r="G242" s="27"/>
      <c r="H242" s="27"/>
      <c r="I242" s="27"/>
      <c r="J242" s="27"/>
    </row>
    <row r="244" spans="1:10" x14ac:dyDescent="0.25">
      <c r="A244" s="13" t="s">
        <v>66</v>
      </c>
      <c r="B244" s="12" t="s">
        <v>49</v>
      </c>
    </row>
    <row r="245" spans="1:10" x14ac:dyDescent="0.25">
      <c r="A245" s="13" t="s">
        <v>67</v>
      </c>
      <c r="D245" s="48" t="s">
        <v>36</v>
      </c>
      <c r="E245" s="49"/>
      <c r="F245" s="48" t="s">
        <v>37</v>
      </c>
      <c r="G245" s="49"/>
      <c r="H245" s="48" t="s">
        <v>35</v>
      </c>
      <c r="I245" s="49"/>
    </row>
    <row r="246" spans="1:10" s="9" customFormat="1" ht="30" x14ac:dyDescent="0.25">
      <c r="B246" s="29" t="s">
        <v>3</v>
      </c>
      <c r="C246" s="29" t="s">
        <v>4</v>
      </c>
      <c r="D246" s="30" t="s">
        <v>40</v>
      </c>
      <c r="E246" s="31" t="s">
        <v>68</v>
      </c>
      <c r="F246" s="30" t="s">
        <v>41</v>
      </c>
      <c r="G246" s="31" t="s">
        <v>78</v>
      </c>
      <c r="H246" s="31" t="s">
        <v>68</v>
      </c>
      <c r="I246" s="31"/>
    </row>
    <row r="247" spans="1:10" s="32" customFormat="1" ht="11.25" x14ac:dyDescent="0.2">
      <c r="B247" s="33"/>
      <c r="C247" s="33"/>
      <c r="D247" s="34"/>
      <c r="E247" s="35" t="s">
        <v>69</v>
      </c>
      <c r="F247" s="34"/>
      <c r="G247" s="35" t="s">
        <v>69</v>
      </c>
      <c r="H247" s="35" t="s">
        <v>69</v>
      </c>
      <c r="I247" s="35" t="s">
        <v>6</v>
      </c>
    </row>
    <row r="248" spans="1:10" ht="18" x14ac:dyDescent="0.35">
      <c r="A248" s="13">
        <f>MAX($A$11:A240)+1</f>
        <v>184</v>
      </c>
      <c r="B248" s="2" t="s">
        <v>7</v>
      </c>
      <c r="C248" s="1" t="s">
        <v>8</v>
      </c>
      <c r="D248" s="4">
        <f t="shared" ref="D248:D274" si="37">+J212</f>
        <v>2.028156477873843E-2</v>
      </c>
      <c r="E248" s="5">
        <f t="shared" ref="E248:E274" si="38">D248*$E$275</f>
        <v>0.82740302556638223</v>
      </c>
      <c r="F248" s="4">
        <f t="shared" ref="F248:F274" si="39">+H212</f>
        <v>3.9181550909348566E-5</v>
      </c>
      <c r="G248" s="5">
        <f t="shared" ref="G248:G274" si="40">F248*$G$275</f>
        <v>7.4416641956499472E-4</v>
      </c>
      <c r="H248" s="5">
        <f t="shared" ref="H248:H274" si="41">+E248+G248</f>
        <v>0.82814719198594722</v>
      </c>
      <c r="I248" s="4">
        <f t="shared" ref="I248:I274" si="42">H248/$H$275</f>
        <v>1.385125718102599E-2</v>
      </c>
    </row>
    <row r="249" spans="1:10" ht="18" x14ac:dyDescent="0.35">
      <c r="A249" s="13">
        <f>MAX($A$11:A248)+1</f>
        <v>185</v>
      </c>
      <c r="B249" s="2" t="s">
        <v>7</v>
      </c>
      <c r="C249" s="1" t="s">
        <v>9</v>
      </c>
      <c r="D249" s="4">
        <f t="shared" si="37"/>
        <v>2.7170858211516245E-2</v>
      </c>
      <c r="E249" s="5">
        <f t="shared" si="38"/>
        <v>1.1084573866317882</v>
      </c>
      <c r="F249" s="4">
        <f t="shared" si="39"/>
        <v>6.030851932919114E-4</v>
      </c>
      <c r="G249" s="5">
        <f t="shared" si="40"/>
        <v>1.1454261982203045E-2</v>
      </c>
      <c r="H249" s="5">
        <f t="shared" si="41"/>
        <v>1.1199116486139913</v>
      </c>
      <c r="I249" s="4">
        <f t="shared" si="42"/>
        <v>1.8731192250715772E-2</v>
      </c>
    </row>
    <row r="250" spans="1:10" ht="18" x14ac:dyDescent="0.35">
      <c r="A250" s="13">
        <f>MAX($A$11:A249)+1</f>
        <v>186</v>
      </c>
      <c r="B250" s="2" t="s">
        <v>7</v>
      </c>
      <c r="C250" s="1" t="s">
        <v>10</v>
      </c>
      <c r="D250" s="4">
        <f t="shared" si="37"/>
        <v>0.12387850995013568</v>
      </c>
      <c r="E250" s="5">
        <f t="shared" si="38"/>
        <v>5.0537251466340303</v>
      </c>
      <c r="F250" s="4">
        <f t="shared" si="39"/>
        <v>7.9466053846497728E-3</v>
      </c>
      <c r="G250" s="5">
        <f t="shared" si="40"/>
        <v>0.15092809599274354</v>
      </c>
      <c r="H250" s="5">
        <f t="shared" si="41"/>
        <v>5.2046532426267742</v>
      </c>
      <c r="I250" s="4">
        <f t="shared" si="42"/>
        <v>8.7050938890230051E-2</v>
      </c>
    </row>
    <row r="251" spans="1:10" ht="18" x14ac:dyDescent="0.35">
      <c r="A251" s="13">
        <f>MAX($A$11:A250)+1</f>
        <v>187</v>
      </c>
      <c r="B251" s="2" t="s">
        <v>7</v>
      </c>
      <c r="C251" s="1" t="s">
        <v>11</v>
      </c>
      <c r="D251" s="4">
        <f t="shared" si="37"/>
        <v>7.352872056291837E-2</v>
      </c>
      <c r="E251" s="5">
        <f t="shared" si="38"/>
        <v>2.9996643022120906</v>
      </c>
      <c r="F251" s="4">
        <f t="shared" si="39"/>
        <v>1.2957528752267827E-2</v>
      </c>
      <c r="G251" s="5">
        <f t="shared" si="40"/>
        <v>0.24609944104292578</v>
      </c>
      <c r="H251" s="5">
        <f t="shared" si="41"/>
        <v>3.2457637432550164</v>
      </c>
      <c r="I251" s="4">
        <f t="shared" si="42"/>
        <v>5.4287340211663399E-2</v>
      </c>
    </row>
    <row r="252" spans="1:10" ht="18" x14ac:dyDescent="0.35">
      <c r="A252" s="13">
        <f>MAX($A$11:A251)+1</f>
        <v>188</v>
      </c>
      <c r="B252" s="2" t="s">
        <v>7</v>
      </c>
      <c r="C252" s="1" t="s">
        <v>12</v>
      </c>
      <c r="D252" s="4">
        <f t="shared" si="37"/>
        <v>3.9082253399029293E-2</v>
      </c>
      <c r="E252" s="5">
        <f t="shared" si="38"/>
        <v>1.5943924968850605</v>
      </c>
      <c r="F252" s="4">
        <f t="shared" si="39"/>
        <v>1.8734649937007457E-2</v>
      </c>
      <c r="G252" s="5">
        <f t="shared" si="40"/>
        <v>0.35582300960169388</v>
      </c>
      <c r="H252" s="5">
        <f t="shared" si="41"/>
        <v>1.9502155064867543</v>
      </c>
      <c r="I252" s="4">
        <f t="shared" si="42"/>
        <v>3.2618520958809544E-2</v>
      </c>
    </row>
    <row r="253" spans="1:10" ht="18" x14ac:dyDescent="0.35">
      <c r="A253" s="13">
        <f>MAX($A$11:A252)+1</f>
        <v>189</v>
      </c>
      <c r="B253" s="2" t="s">
        <v>7</v>
      </c>
      <c r="C253" s="1" t="s">
        <v>13</v>
      </c>
      <c r="D253" s="4">
        <f t="shared" si="37"/>
        <v>1.767625291458963E-2</v>
      </c>
      <c r="E253" s="5">
        <f t="shared" si="38"/>
        <v>0.72111719691076925</v>
      </c>
      <c r="F253" s="4">
        <f t="shared" si="39"/>
        <v>2.3693273701429332E-2</v>
      </c>
      <c r="G253" s="5">
        <f t="shared" si="40"/>
        <v>0.45000104000373425</v>
      </c>
      <c r="H253" s="5">
        <f t="shared" si="41"/>
        <v>1.1711182369145035</v>
      </c>
      <c r="I253" s="4">
        <f t="shared" si="42"/>
        <v>1.958765307166286E-2</v>
      </c>
    </row>
    <row r="254" spans="1:10" ht="18" x14ac:dyDescent="0.35">
      <c r="A254" s="13">
        <f>MAX($A$11:A253)+1</f>
        <v>190</v>
      </c>
      <c r="B254" s="2" t="s">
        <v>7</v>
      </c>
      <c r="C254" s="1" t="s">
        <v>14</v>
      </c>
      <c r="D254" s="4">
        <f t="shared" si="37"/>
        <v>8.5630698073431624E-3</v>
      </c>
      <c r="E254" s="5">
        <f t="shared" si="38"/>
        <v>0.34933743742294149</v>
      </c>
      <c r="F254" s="4">
        <f t="shared" si="39"/>
        <v>1.1477950539074275E-2</v>
      </c>
      <c r="G254" s="5">
        <f t="shared" si="40"/>
        <v>0.2179981434723921</v>
      </c>
      <c r="H254" s="5">
        <f t="shared" si="41"/>
        <v>0.56733558089533354</v>
      </c>
      <c r="I254" s="4">
        <f t="shared" si="42"/>
        <v>9.4890269688451545E-3</v>
      </c>
    </row>
    <row r="255" spans="1:10" ht="18" x14ac:dyDescent="0.35">
      <c r="A255" s="13">
        <f>MAX($A$11:A254)+1</f>
        <v>191</v>
      </c>
      <c r="B255" s="2" t="s">
        <v>7</v>
      </c>
      <c r="C255" s="1" t="s">
        <v>15</v>
      </c>
      <c r="D255" s="4">
        <f t="shared" si="37"/>
        <v>3.5915753856748797E-3</v>
      </c>
      <c r="E255" s="5">
        <f t="shared" si="38"/>
        <v>0.14652125578458391</v>
      </c>
      <c r="F255" s="4">
        <f t="shared" si="39"/>
        <v>4.8141525833155984E-3</v>
      </c>
      <c r="G255" s="5">
        <f t="shared" si="40"/>
        <v>9.1434121621529807E-2</v>
      </c>
      <c r="H255" s="5">
        <f t="shared" si="41"/>
        <v>0.23795537740611372</v>
      </c>
      <c r="I255" s="4">
        <f t="shared" si="42"/>
        <v>3.9799460312800426E-3</v>
      </c>
    </row>
    <row r="256" spans="1:10" ht="18" x14ac:dyDescent="0.35">
      <c r="A256" s="13">
        <f>MAX($A$11:A255)+1</f>
        <v>192</v>
      </c>
      <c r="B256" s="2" t="s">
        <v>7</v>
      </c>
      <c r="C256" s="1" t="s">
        <v>16</v>
      </c>
      <c r="D256" s="4">
        <f t="shared" si="37"/>
        <v>5.78198438177863E-3</v>
      </c>
      <c r="E256" s="5">
        <f t="shared" si="38"/>
        <v>0.2358807825457532</v>
      </c>
      <c r="F256" s="4">
        <f t="shared" si="39"/>
        <v>7.7501798122496029E-3</v>
      </c>
      <c r="G256" s="5">
        <f t="shared" si="40"/>
        <v>0.14719742909642214</v>
      </c>
      <c r="H256" s="5">
        <f t="shared" si="41"/>
        <v>0.38307821164217537</v>
      </c>
      <c r="I256" s="4">
        <f t="shared" si="42"/>
        <v>6.407212245903883E-3</v>
      </c>
    </row>
    <row r="257" spans="1:9" ht="18" x14ac:dyDescent="0.35">
      <c r="A257" s="13">
        <f>MAX($A$11:A256)+1</f>
        <v>193</v>
      </c>
      <c r="B257" s="2" t="s">
        <v>17</v>
      </c>
      <c r="C257" s="1"/>
      <c r="D257" s="4">
        <f t="shared" si="37"/>
        <v>2.5251771482008065E-2</v>
      </c>
      <c r="E257" s="5">
        <f t="shared" si="38"/>
        <v>1.0301666736793071</v>
      </c>
      <c r="F257" s="4">
        <f t="shared" si="39"/>
        <v>3.3847509201191742E-2</v>
      </c>
      <c r="G257" s="5">
        <f t="shared" si="40"/>
        <v>0.64285816025302533</v>
      </c>
      <c r="H257" s="5">
        <f t="shared" si="41"/>
        <v>1.6730248339323324</v>
      </c>
      <c r="I257" s="4">
        <f t="shared" si="42"/>
        <v>2.7982341145743161E-2</v>
      </c>
    </row>
    <row r="258" spans="1:9" x14ac:dyDescent="0.25">
      <c r="A258" s="13">
        <f>MAX($A$11:A257)+1</f>
        <v>194</v>
      </c>
      <c r="B258" s="2" t="s">
        <v>18</v>
      </c>
      <c r="C258" s="1"/>
      <c r="D258" s="4">
        <f t="shared" si="37"/>
        <v>7.8563699501640102E-4</v>
      </c>
      <c r="E258" s="5">
        <f t="shared" si="38"/>
        <v>3.2050703866542844E-2</v>
      </c>
      <c r="F258" s="4">
        <f t="shared" si="39"/>
        <v>1.053068907920421E-3</v>
      </c>
      <c r="G258" s="5">
        <f t="shared" si="40"/>
        <v>2.0000701875621286E-2</v>
      </c>
      <c r="H258" s="5">
        <f t="shared" si="41"/>
        <v>5.2051405742164131E-2</v>
      </c>
      <c r="I258" s="4">
        <f t="shared" si="42"/>
        <v>8.7059089802587E-4</v>
      </c>
    </row>
    <row r="259" spans="1:9" x14ac:dyDescent="0.25">
      <c r="A259" s="13">
        <f>MAX($A$11:A258)+1</f>
        <v>195</v>
      </c>
      <c r="B259" s="2" t="s">
        <v>19</v>
      </c>
      <c r="C259" s="1"/>
      <c r="D259" s="4">
        <f t="shared" si="37"/>
        <v>9.3539864477940288E-4</v>
      </c>
      <c r="E259" s="5">
        <f t="shared" si="38"/>
        <v>3.8160352874375879E-2</v>
      </c>
      <c r="F259" s="4">
        <f t="shared" si="39"/>
        <v>1.2538096290991541E-3</v>
      </c>
      <c r="G259" s="5">
        <f t="shared" si="40"/>
        <v>2.3813325426079831E-2</v>
      </c>
      <c r="H259" s="5">
        <f t="shared" si="41"/>
        <v>6.1973678300455706E-2</v>
      </c>
      <c r="I259" s="4">
        <f t="shared" si="42"/>
        <v>1.0365468420357187E-3</v>
      </c>
    </row>
    <row r="260" spans="1:9" x14ac:dyDescent="0.25">
      <c r="A260" s="13">
        <f>MAX($A$11:A259)+1</f>
        <v>196</v>
      </c>
      <c r="B260" s="2" t="s">
        <v>20</v>
      </c>
      <c r="C260" s="1"/>
      <c r="D260" s="4">
        <f t="shared" si="37"/>
        <v>6.4385919932502951E-5</v>
      </c>
      <c r="E260" s="5">
        <f t="shared" si="38"/>
        <v>2.6266762716393088E-3</v>
      </c>
      <c r="F260" s="4">
        <f t="shared" si="39"/>
        <v>0</v>
      </c>
      <c r="G260" s="5">
        <f t="shared" si="40"/>
        <v>0</v>
      </c>
      <c r="H260" s="5">
        <f t="shared" si="41"/>
        <v>2.6266762716393088E-3</v>
      </c>
      <c r="I260" s="4">
        <f t="shared" si="42"/>
        <v>4.3932731912700761E-5</v>
      </c>
    </row>
    <row r="261" spans="1:9" x14ac:dyDescent="0.25">
      <c r="A261" s="13">
        <f>MAX($A$11:A260)+1</f>
        <v>197</v>
      </c>
      <c r="B261" s="2" t="s">
        <v>21</v>
      </c>
      <c r="C261" s="1"/>
      <c r="D261" s="4">
        <f t="shared" si="37"/>
        <v>1.2980201458392595E-2</v>
      </c>
      <c r="E261" s="5">
        <f t="shared" si="38"/>
        <v>0.52953793636248458</v>
      </c>
      <c r="F261" s="4">
        <f t="shared" si="39"/>
        <v>1.7398679875164472E-2</v>
      </c>
      <c r="G261" s="5">
        <f t="shared" si="40"/>
        <v>0.33044922948084343</v>
      </c>
      <c r="H261" s="5">
        <f t="shared" si="41"/>
        <v>0.85998716584332802</v>
      </c>
      <c r="I261" s="4">
        <f t="shared" si="42"/>
        <v>1.4383799790363496E-2</v>
      </c>
    </row>
    <row r="262" spans="1:9" x14ac:dyDescent="0.25">
      <c r="A262" s="13">
        <f>MAX($A$11:A261)+1</f>
        <v>198</v>
      </c>
      <c r="B262" s="2" t="s">
        <v>22</v>
      </c>
      <c r="C262" s="1"/>
      <c r="D262" s="4">
        <f t="shared" si="37"/>
        <v>0.12130307315283556</v>
      </c>
      <c r="E262" s="5">
        <f t="shared" si="38"/>
        <v>4.9486580957684581</v>
      </c>
      <c r="F262" s="4">
        <f t="shared" si="39"/>
        <v>0.1625948059762394</v>
      </c>
      <c r="G262" s="5">
        <f t="shared" si="40"/>
        <v>3.0881267278864533</v>
      </c>
      <c r="H262" s="5">
        <f t="shared" si="41"/>
        <v>8.0367848236549122</v>
      </c>
      <c r="I262" s="4">
        <f t="shared" si="42"/>
        <v>0.13442003375518269</v>
      </c>
    </row>
    <row r="263" spans="1:9" x14ac:dyDescent="0.25">
      <c r="A263" s="13">
        <f>MAX($A$11:A262)+1</f>
        <v>199</v>
      </c>
      <c r="B263" s="2" t="s">
        <v>23</v>
      </c>
      <c r="C263" s="1"/>
      <c r="D263" s="4">
        <f t="shared" si="37"/>
        <v>7.726310391900354E-2</v>
      </c>
      <c r="E263" s="5">
        <f t="shared" si="38"/>
        <v>3.1520115259671702</v>
      </c>
      <c r="F263" s="4">
        <f t="shared" si="39"/>
        <v>0.10356357068550281</v>
      </c>
      <c r="G263" s="5">
        <f t="shared" si="40"/>
        <v>1.9669596992907348</v>
      </c>
      <c r="H263" s="5">
        <f t="shared" si="41"/>
        <v>5.1189712252579049</v>
      </c>
      <c r="I263" s="4">
        <f t="shared" si="42"/>
        <v>8.5617855895020814E-2</v>
      </c>
    </row>
    <row r="264" spans="1:9" x14ac:dyDescent="0.25">
      <c r="A264" s="13">
        <f>MAX($A$11:A263)+1</f>
        <v>200</v>
      </c>
      <c r="B264" s="2" t="s">
        <v>24</v>
      </c>
      <c r="C264" s="1"/>
      <c r="D264" s="4">
        <f t="shared" si="37"/>
        <v>0</v>
      </c>
      <c r="E264" s="5">
        <f t="shared" si="38"/>
        <v>0</v>
      </c>
      <c r="F264" s="4">
        <f t="shared" si="39"/>
        <v>0</v>
      </c>
      <c r="G264" s="5">
        <f t="shared" si="40"/>
        <v>0</v>
      </c>
      <c r="H264" s="5">
        <f t="shared" si="41"/>
        <v>0</v>
      </c>
      <c r="I264" s="4">
        <f t="shared" si="42"/>
        <v>0</v>
      </c>
    </row>
    <row r="265" spans="1:9" x14ac:dyDescent="0.25">
      <c r="A265" s="13">
        <f>MAX($A$11:A264)+1</f>
        <v>201</v>
      </c>
      <c r="B265" s="2" t="s">
        <v>25</v>
      </c>
      <c r="C265" s="1"/>
      <c r="D265" s="4">
        <f t="shared" si="37"/>
        <v>0.39249656790853799</v>
      </c>
      <c r="E265" s="5">
        <f t="shared" si="38"/>
        <v>16.012218551913225</v>
      </c>
      <c r="F265" s="4">
        <f t="shared" si="39"/>
        <v>0.52610293908235428</v>
      </c>
      <c r="G265" s="5">
        <f t="shared" si="40"/>
        <v>9.992155272396932</v>
      </c>
      <c r="H265" s="5">
        <f t="shared" si="41"/>
        <v>26.004373824310157</v>
      </c>
      <c r="I265" s="4">
        <f t="shared" si="42"/>
        <v>0.43493870794670569</v>
      </c>
    </row>
    <row r="266" spans="1:9" x14ac:dyDescent="0.25">
      <c r="A266" s="13">
        <f>MAX($A$11:A265)+1</f>
        <v>202</v>
      </c>
      <c r="B266" s="2" t="s">
        <v>26</v>
      </c>
      <c r="C266" s="1"/>
      <c r="D266" s="4">
        <f t="shared" si="37"/>
        <v>0</v>
      </c>
      <c r="E266" s="5">
        <f t="shared" si="38"/>
        <v>0</v>
      </c>
      <c r="F266" s="4">
        <f t="shared" si="39"/>
        <v>0</v>
      </c>
      <c r="G266" s="5">
        <f t="shared" si="40"/>
        <v>0</v>
      </c>
      <c r="H266" s="5">
        <f t="shared" si="41"/>
        <v>0</v>
      </c>
      <c r="I266" s="4">
        <f t="shared" si="42"/>
        <v>0</v>
      </c>
    </row>
    <row r="267" spans="1:9" x14ac:dyDescent="0.25">
      <c r="A267" s="13">
        <f>MAX($A$11:A266)+1</f>
        <v>203</v>
      </c>
      <c r="B267" s="2" t="s">
        <v>27</v>
      </c>
      <c r="C267" s="1"/>
      <c r="D267" s="4">
        <f t="shared" si="37"/>
        <v>0</v>
      </c>
      <c r="E267" s="5">
        <f t="shared" si="38"/>
        <v>0</v>
      </c>
      <c r="F267" s="4">
        <f t="shared" si="39"/>
        <v>0</v>
      </c>
      <c r="G267" s="5">
        <f t="shared" si="40"/>
        <v>0</v>
      </c>
      <c r="H267" s="5">
        <f t="shared" si="41"/>
        <v>0</v>
      </c>
      <c r="I267" s="4">
        <f t="shared" si="42"/>
        <v>0</v>
      </c>
    </row>
    <row r="268" spans="1:9" x14ac:dyDescent="0.25">
      <c r="A268" s="13">
        <f>MAX($A$11:A267)+1</f>
        <v>204</v>
      </c>
      <c r="B268" s="2" t="s">
        <v>28</v>
      </c>
      <c r="C268" s="1"/>
      <c r="D268" s="4">
        <f t="shared" si="37"/>
        <v>1.2001535475418551E-2</v>
      </c>
      <c r="E268" s="5">
        <f t="shared" si="38"/>
        <v>0.48961245703356715</v>
      </c>
      <c r="F268" s="4">
        <f t="shared" si="39"/>
        <v>1.6086874646481435E-2</v>
      </c>
      <c r="G268" s="5">
        <f t="shared" si="40"/>
        <v>0.30553440662316078</v>
      </c>
      <c r="H268" s="5">
        <f t="shared" si="41"/>
        <v>0.79514686365672793</v>
      </c>
      <c r="I268" s="4">
        <f t="shared" si="42"/>
        <v>1.3299306949026566E-2</v>
      </c>
    </row>
    <row r="269" spans="1:9" x14ac:dyDescent="0.25">
      <c r="A269" s="13">
        <f>MAX($A$11:A268)+1</f>
        <v>205</v>
      </c>
      <c r="B269" s="2" t="s">
        <v>29</v>
      </c>
      <c r="C269" s="1"/>
      <c r="D269" s="4">
        <f t="shared" si="37"/>
        <v>0</v>
      </c>
      <c r="E269" s="5">
        <f t="shared" si="38"/>
        <v>0</v>
      </c>
      <c r="F269" s="4">
        <f t="shared" si="39"/>
        <v>0</v>
      </c>
      <c r="G269" s="5">
        <f t="shared" si="40"/>
        <v>0</v>
      </c>
      <c r="H269" s="5">
        <f t="shared" si="41"/>
        <v>0</v>
      </c>
      <c r="I269" s="4">
        <f t="shared" si="42"/>
        <v>0</v>
      </c>
    </row>
    <row r="270" spans="1:9" x14ac:dyDescent="0.25">
      <c r="A270" s="13">
        <f>MAX($A$11:A269)+1</f>
        <v>206</v>
      </c>
      <c r="B270" s="2" t="s">
        <v>30</v>
      </c>
      <c r="C270" s="1"/>
      <c r="D270" s="4">
        <f t="shared" si="37"/>
        <v>2.7363500883954294E-2</v>
      </c>
      <c r="E270" s="5">
        <f t="shared" si="38"/>
        <v>1.116316402036533</v>
      </c>
      <c r="F270" s="4">
        <f t="shared" si="39"/>
        <v>3.6678074193977672E-2</v>
      </c>
      <c r="G270" s="5">
        <f t="shared" si="40"/>
        <v>0.69661844710080656</v>
      </c>
      <c r="H270" s="5">
        <f t="shared" si="41"/>
        <v>1.8129348491373396</v>
      </c>
      <c r="I270" s="4">
        <f t="shared" si="42"/>
        <v>3.0322419843780569E-2</v>
      </c>
    </row>
    <row r="271" spans="1:9" x14ac:dyDescent="0.25">
      <c r="A271" s="13">
        <f>MAX($A$11:A270)+1</f>
        <v>207</v>
      </c>
      <c r="B271" s="2" t="s">
        <v>31</v>
      </c>
      <c r="C271" s="1"/>
      <c r="D271" s="4">
        <f t="shared" si="37"/>
        <v>0</v>
      </c>
      <c r="E271" s="5">
        <f t="shared" si="38"/>
        <v>0</v>
      </c>
      <c r="F271" s="4">
        <f t="shared" si="39"/>
        <v>0</v>
      </c>
      <c r="G271" s="5">
        <f t="shared" si="40"/>
        <v>0</v>
      </c>
      <c r="H271" s="5">
        <f t="shared" si="41"/>
        <v>0</v>
      </c>
      <c r="I271" s="4">
        <f t="shared" si="42"/>
        <v>0</v>
      </c>
    </row>
    <row r="272" spans="1:9" x14ac:dyDescent="0.25">
      <c r="A272" s="13">
        <f>MAX($A$11:A271)+1</f>
        <v>208</v>
      </c>
      <c r="B272" s="2" t="s">
        <v>32</v>
      </c>
      <c r="C272" s="1"/>
      <c r="D272" s="4">
        <f t="shared" si="37"/>
        <v>0</v>
      </c>
      <c r="E272" s="5">
        <f t="shared" si="38"/>
        <v>0</v>
      </c>
      <c r="F272" s="4">
        <f t="shared" si="39"/>
        <v>0</v>
      </c>
      <c r="G272" s="5">
        <f t="shared" si="40"/>
        <v>0</v>
      </c>
      <c r="H272" s="5">
        <f t="shared" si="41"/>
        <v>0</v>
      </c>
      <c r="I272" s="4">
        <f t="shared" si="42"/>
        <v>0</v>
      </c>
    </row>
    <row r="273" spans="1:10" x14ac:dyDescent="0.25">
      <c r="A273" s="13">
        <f>MAX($A$11:A272)+1</f>
        <v>209</v>
      </c>
      <c r="B273" s="2" t="s">
        <v>33</v>
      </c>
      <c r="C273" s="1"/>
      <c r="D273" s="4">
        <f t="shared" si="37"/>
        <v>1.0000034768396764E-2</v>
      </c>
      <c r="E273" s="5">
        <f t="shared" si="38"/>
        <v>0.40795959845338764</v>
      </c>
      <c r="F273" s="4">
        <f t="shared" si="39"/>
        <v>1.3404060347873486E-2</v>
      </c>
      <c r="G273" s="5">
        <f t="shared" si="40"/>
        <v>0.25458031561303429</v>
      </c>
      <c r="H273" s="5">
        <f t="shared" si="41"/>
        <v>0.66253991406642188</v>
      </c>
      <c r="I273" s="4">
        <f t="shared" si="42"/>
        <v>1.1081376392066052E-2</v>
      </c>
    </row>
    <row r="274" spans="1:10" x14ac:dyDescent="0.25">
      <c r="A274" s="13">
        <f>MAX($A$11:A273)+1</f>
        <v>210</v>
      </c>
      <c r="B274" s="2" t="s">
        <v>34</v>
      </c>
      <c r="C274" s="1"/>
      <c r="D274" s="4">
        <f t="shared" si="37"/>
        <v>0</v>
      </c>
      <c r="E274" s="5">
        <f t="shared" si="38"/>
        <v>0</v>
      </c>
      <c r="F274" s="4">
        <f t="shared" si="39"/>
        <v>0</v>
      </c>
      <c r="G274" s="5">
        <f t="shared" si="40"/>
        <v>0</v>
      </c>
      <c r="H274" s="5">
        <f t="shared" si="41"/>
        <v>0</v>
      </c>
      <c r="I274" s="4">
        <f t="shared" si="42"/>
        <v>0</v>
      </c>
    </row>
    <row r="275" spans="1:10" x14ac:dyDescent="0.25">
      <c r="A275" s="13">
        <f>MAX($A$11:A274)+1</f>
        <v>211</v>
      </c>
      <c r="B275" s="2" t="s">
        <v>35</v>
      </c>
      <c r="D275" s="6">
        <f>SUM(D248:D274)</f>
        <v>1.0000000000000002</v>
      </c>
      <c r="E275" s="5">
        <v>40.795818004820092</v>
      </c>
      <c r="F275" s="6">
        <f>SUM(F248:F274)</f>
        <v>0.99999999999999989</v>
      </c>
      <c r="G275" s="5">
        <v>18.992775995179901</v>
      </c>
      <c r="H275" s="5">
        <f>SUM(H248:H274)</f>
        <v>59.788593999999989</v>
      </c>
      <c r="I275" s="6">
        <f>SUM(I248:I274)</f>
        <v>1.0000000000000002</v>
      </c>
    </row>
    <row r="277" spans="1:10" x14ac:dyDescent="0.25">
      <c r="C277" s="14" t="s">
        <v>62</v>
      </c>
      <c r="D277" s="15"/>
      <c r="E277" s="47" t="s">
        <v>36</v>
      </c>
      <c r="F277" s="47"/>
      <c r="G277" s="16" t="s">
        <v>37</v>
      </c>
      <c r="H277" s="47" t="s">
        <v>35</v>
      </c>
      <c r="I277" s="47"/>
    </row>
    <row r="278" spans="1:10" ht="17.25" x14ac:dyDescent="0.25">
      <c r="C278" s="15"/>
      <c r="D278" s="17" t="s">
        <v>54</v>
      </c>
      <c r="E278" s="17" t="s">
        <v>42</v>
      </c>
      <c r="F278" s="17" t="s">
        <v>43</v>
      </c>
      <c r="G278" s="17" t="s">
        <v>43</v>
      </c>
      <c r="H278" s="17" t="s">
        <v>42</v>
      </c>
      <c r="I278" s="17" t="s">
        <v>43</v>
      </c>
    </row>
    <row r="279" spans="1:10" x14ac:dyDescent="0.25">
      <c r="A279" s="13">
        <f>MAX($A$11:A278)+1</f>
        <v>212</v>
      </c>
      <c r="C279" s="15" t="s">
        <v>40</v>
      </c>
      <c r="D279" s="18">
        <f>+I239</f>
        <v>7765673</v>
      </c>
      <c r="E279" s="19"/>
      <c r="F279" s="19"/>
      <c r="G279" s="19"/>
      <c r="H279" s="19"/>
      <c r="I279" s="19"/>
    </row>
    <row r="280" spans="1:10" x14ac:dyDescent="0.25">
      <c r="A280" s="13">
        <f>MAX($A$11:A279)+1</f>
        <v>213</v>
      </c>
      <c r="C280" s="20" t="s">
        <v>55</v>
      </c>
      <c r="D280" s="18">
        <f>+D239*500</f>
        <v>2417000</v>
      </c>
      <c r="E280" s="21">
        <f>D280/D279</f>
        <v>0.31124153695371926</v>
      </c>
      <c r="F280" s="19"/>
      <c r="G280" s="19"/>
      <c r="H280" s="21">
        <f>H283/(H283+I283)</f>
        <v>0.21237082606599544</v>
      </c>
      <c r="I280" s="19"/>
    </row>
    <row r="281" spans="1:10" x14ac:dyDescent="0.25">
      <c r="A281" s="13">
        <f>MAX($A$11:A280)+1</f>
        <v>214</v>
      </c>
      <c r="C281" s="15" t="s">
        <v>56</v>
      </c>
      <c r="D281" s="18">
        <f>D279-D280</f>
        <v>5348673</v>
      </c>
      <c r="E281" s="19"/>
      <c r="F281" s="21">
        <f>D281/D279</f>
        <v>0.68875846304628074</v>
      </c>
      <c r="G281" s="19"/>
      <c r="H281" s="21"/>
      <c r="I281" s="21">
        <f>F283/(H283+I283)</f>
        <v>0.46996363399540181</v>
      </c>
    </row>
    <row r="282" spans="1:10" x14ac:dyDescent="0.25">
      <c r="A282" s="13">
        <f>MAX($A$11:A281)+1</f>
        <v>215</v>
      </c>
      <c r="C282" s="15" t="s">
        <v>57</v>
      </c>
      <c r="D282" s="18">
        <f>+G239</f>
        <v>5793543</v>
      </c>
      <c r="E282" s="19"/>
      <c r="F282" s="22"/>
      <c r="G282" s="22">
        <v>1</v>
      </c>
      <c r="H282" s="19"/>
      <c r="I282" s="21">
        <f>G283/(H283+I283)</f>
        <v>0.31766553993860269</v>
      </c>
    </row>
    <row r="283" spans="1:10" x14ac:dyDescent="0.25">
      <c r="A283" s="13">
        <f>MAX($A$11:A282)+1</f>
        <v>216</v>
      </c>
      <c r="C283" s="15" t="s">
        <v>58</v>
      </c>
      <c r="D283" s="19"/>
      <c r="E283" s="23">
        <f>+E275*E280</f>
        <v>12.697353097104418</v>
      </c>
      <c r="F283" s="23">
        <f>+E275-E283</f>
        <v>28.098464907715673</v>
      </c>
      <c r="G283" s="23">
        <f>G275</f>
        <v>18.992775995179901</v>
      </c>
      <c r="H283" s="23">
        <f>+E283</f>
        <v>12.697353097104418</v>
      </c>
      <c r="I283" s="23">
        <f>+F283+G283</f>
        <v>47.091240902895578</v>
      </c>
    </row>
    <row r="286" spans="1:10" ht="18.75" x14ac:dyDescent="0.3">
      <c r="A286" s="26" t="s">
        <v>74</v>
      </c>
      <c r="B286" s="27"/>
      <c r="C286" s="28"/>
      <c r="D286" s="27"/>
      <c r="E286" s="27"/>
      <c r="F286" s="27"/>
      <c r="G286" s="27"/>
      <c r="H286" s="27"/>
      <c r="I286" s="27"/>
      <c r="J286" s="27"/>
    </row>
    <row r="287" spans="1:10" s="39" customFormat="1" ht="18.75" x14ac:dyDescent="0.3">
      <c r="A287" s="36"/>
      <c r="B287" s="37"/>
      <c r="C287" s="38"/>
      <c r="D287" s="37"/>
      <c r="E287" s="37"/>
      <c r="F287" s="37"/>
      <c r="G287" s="37"/>
      <c r="H287" s="37"/>
      <c r="I287" s="37"/>
      <c r="J287" s="37"/>
    </row>
    <row r="288" spans="1:10" x14ac:dyDescent="0.25">
      <c r="A288" s="13" t="s">
        <v>66</v>
      </c>
      <c r="B288" s="12" t="s">
        <v>50</v>
      </c>
    </row>
    <row r="289" spans="1:10" ht="45" x14ac:dyDescent="0.25">
      <c r="A289" s="40" t="s">
        <v>67</v>
      </c>
      <c r="B289" s="29" t="s">
        <v>3</v>
      </c>
      <c r="C289" s="29" t="s">
        <v>4</v>
      </c>
      <c r="D289" s="48" t="s">
        <v>0</v>
      </c>
      <c r="E289" s="49"/>
      <c r="F289" s="41" t="s">
        <v>1</v>
      </c>
      <c r="G289" s="50" t="s">
        <v>2</v>
      </c>
      <c r="H289" s="51"/>
      <c r="I289" s="50" t="s">
        <v>79</v>
      </c>
      <c r="J289" s="51"/>
    </row>
    <row r="290" spans="1:10" s="42" customFormat="1" ht="11.25" x14ac:dyDescent="0.2">
      <c r="B290" s="33"/>
      <c r="C290" s="33"/>
      <c r="D290" s="33" t="s">
        <v>5</v>
      </c>
      <c r="E290" s="33" t="s">
        <v>6</v>
      </c>
      <c r="F290" s="46" t="s">
        <v>80</v>
      </c>
      <c r="G290" s="33" t="s">
        <v>72</v>
      </c>
      <c r="H290" s="33" t="s">
        <v>6</v>
      </c>
      <c r="I290" s="33" t="s">
        <v>72</v>
      </c>
      <c r="J290" s="33" t="s">
        <v>6</v>
      </c>
    </row>
    <row r="291" spans="1:10" ht="18" x14ac:dyDescent="0.35">
      <c r="A291" s="13">
        <f>MAX($A$11:A285)+1</f>
        <v>217</v>
      </c>
      <c r="B291" s="2" t="s">
        <v>7</v>
      </c>
      <c r="C291" s="1" t="s">
        <v>8</v>
      </c>
      <c r="D291" s="3">
        <v>740</v>
      </c>
      <c r="E291" s="4">
        <f t="shared" ref="E291:E317" si="43">D291/$D$318</f>
        <v>8.5184758835040869E-2</v>
      </c>
      <c r="F291" s="3">
        <f t="shared" ref="F291:F306" si="44">+G291/D291</f>
        <v>0.93513513513513513</v>
      </c>
      <c r="G291" s="3">
        <v>692</v>
      </c>
      <c r="H291" s="4">
        <f t="shared" ref="H291:H317" si="45">G291/$G$318</f>
        <v>1.8687959417961885E-4</v>
      </c>
      <c r="I291" s="3">
        <f t="shared" ref="I291:I317" si="46">MAX(D291*500,G291)</f>
        <v>370000</v>
      </c>
      <c r="J291" s="4">
        <f t="shared" ref="J291:J317" si="47">I291/$I$318</f>
        <v>5.3074619903240666E-2</v>
      </c>
    </row>
    <row r="292" spans="1:10" ht="18" x14ac:dyDescent="0.35">
      <c r="A292" s="13">
        <f>MAX($A$11:A291)+1</f>
        <v>218</v>
      </c>
      <c r="B292" s="2" t="s">
        <v>7</v>
      </c>
      <c r="C292" s="1" t="s">
        <v>9</v>
      </c>
      <c r="D292" s="3">
        <v>883</v>
      </c>
      <c r="E292" s="4">
        <f t="shared" si="43"/>
        <v>0.10164613790721769</v>
      </c>
      <c r="F292" s="3">
        <f t="shared" si="44"/>
        <v>7.5911664779161949</v>
      </c>
      <c r="G292" s="3">
        <v>6703</v>
      </c>
      <c r="H292" s="4">
        <f t="shared" si="45"/>
        <v>1.8101935257022906E-3</v>
      </c>
      <c r="I292" s="3">
        <f t="shared" si="46"/>
        <v>441500</v>
      </c>
      <c r="J292" s="4">
        <f t="shared" si="47"/>
        <v>6.3330931587245273E-2</v>
      </c>
    </row>
    <row r="293" spans="1:10" ht="18" x14ac:dyDescent="0.35">
      <c r="A293" s="13">
        <f>MAX($A$11:A292)+1</f>
        <v>219</v>
      </c>
      <c r="B293" s="2" t="s">
        <v>7</v>
      </c>
      <c r="C293" s="1" t="s">
        <v>10</v>
      </c>
      <c r="D293" s="3">
        <v>2240</v>
      </c>
      <c r="E293" s="4">
        <f t="shared" si="43"/>
        <v>0.257856567284448</v>
      </c>
      <c r="F293" s="3">
        <f t="shared" si="44"/>
        <v>22.160714285714285</v>
      </c>
      <c r="G293" s="3">
        <v>49640</v>
      </c>
      <c r="H293" s="4">
        <f t="shared" si="45"/>
        <v>1.3405640253000404E-2</v>
      </c>
      <c r="I293" s="3">
        <f t="shared" si="46"/>
        <v>1120000</v>
      </c>
      <c r="J293" s="4">
        <f t="shared" si="47"/>
        <v>0.16065830889629606</v>
      </c>
    </row>
    <row r="294" spans="1:10" ht="18" x14ac:dyDescent="0.35">
      <c r="A294" s="13">
        <f>MAX($A$11:A293)+1</f>
        <v>220</v>
      </c>
      <c r="B294" s="2" t="s">
        <v>7</v>
      </c>
      <c r="C294" s="1" t="s">
        <v>11</v>
      </c>
      <c r="D294" s="3">
        <v>2005</v>
      </c>
      <c r="E294" s="4">
        <f t="shared" si="43"/>
        <v>0.23080465062737424</v>
      </c>
      <c r="F294" s="3">
        <f t="shared" si="44"/>
        <v>72.60548628428927</v>
      </c>
      <c r="G294" s="3">
        <v>145574</v>
      </c>
      <c r="H294" s="4">
        <f t="shared" si="45"/>
        <v>3.9313309310843689E-2</v>
      </c>
      <c r="I294" s="3">
        <f t="shared" si="46"/>
        <v>1002500</v>
      </c>
      <c r="J294" s="4">
        <f t="shared" si="47"/>
        <v>0.14380353095405071</v>
      </c>
    </row>
    <row r="295" spans="1:10" ht="18" x14ac:dyDescent="0.35">
      <c r="A295" s="13">
        <f>MAX($A$11:A294)+1</f>
        <v>221</v>
      </c>
      <c r="B295" s="2" t="s">
        <v>7</v>
      </c>
      <c r="C295" s="1" t="s">
        <v>12</v>
      </c>
      <c r="D295" s="3">
        <v>1723</v>
      </c>
      <c r="E295" s="4">
        <f t="shared" si="43"/>
        <v>0.19834235063888569</v>
      </c>
      <c r="F295" s="3">
        <f t="shared" si="44"/>
        <v>188.33023795705165</v>
      </c>
      <c r="G295" s="3">
        <v>324493</v>
      </c>
      <c r="H295" s="4">
        <f t="shared" si="45"/>
        <v>8.7631676523304988E-2</v>
      </c>
      <c r="I295" s="3">
        <f t="shared" si="46"/>
        <v>861500</v>
      </c>
      <c r="J295" s="4">
        <f t="shared" si="47"/>
        <v>0.1235777974233563</v>
      </c>
    </row>
    <row r="296" spans="1:10" ht="18" x14ac:dyDescent="0.35">
      <c r="A296" s="13">
        <f>MAX($A$11:A295)+1</f>
        <v>222</v>
      </c>
      <c r="B296" s="2" t="s">
        <v>7</v>
      </c>
      <c r="C296" s="1" t="s">
        <v>13</v>
      </c>
      <c r="D296" s="3">
        <v>689</v>
      </c>
      <c r="E296" s="4">
        <f t="shared" si="43"/>
        <v>7.9313917347761026E-2</v>
      </c>
      <c r="F296" s="3">
        <f t="shared" si="44"/>
        <v>526.02467343976775</v>
      </c>
      <c r="G296" s="3">
        <v>362431</v>
      </c>
      <c r="H296" s="4">
        <f t="shared" si="45"/>
        <v>9.7877107222707274E-2</v>
      </c>
      <c r="I296" s="3">
        <f t="shared" si="46"/>
        <v>362431</v>
      </c>
      <c r="J296" s="4">
        <f t="shared" si="47"/>
        <v>5.1988885313922747E-2</v>
      </c>
    </row>
    <row r="297" spans="1:10" ht="18" x14ac:dyDescent="0.35">
      <c r="A297" s="13">
        <f>MAX($A$11:A296)+1</f>
        <v>223</v>
      </c>
      <c r="B297" s="2" t="s">
        <v>7</v>
      </c>
      <c r="C297" s="1" t="s">
        <v>14</v>
      </c>
      <c r="D297" s="3">
        <v>112</v>
      </c>
      <c r="E297" s="4">
        <f t="shared" si="43"/>
        <v>1.2892828364222401E-2</v>
      </c>
      <c r="F297" s="3">
        <f t="shared" si="44"/>
        <v>2221.0625</v>
      </c>
      <c r="G297" s="3">
        <v>248759</v>
      </c>
      <c r="H297" s="4">
        <f t="shared" si="45"/>
        <v>6.7179163249317636E-2</v>
      </c>
      <c r="I297" s="3">
        <f t="shared" si="46"/>
        <v>248759</v>
      </c>
      <c r="J297" s="4">
        <f t="shared" si="47"/>
        <v>3.5683214520297955E-2</v>
      </c>
    </row>
    <row r="298" spans="1:10" ht="18" x14ac:dyDescent="0.35">
      <c r="A298" s="13">
        <f>MAX($A$11:A297)+1</f>
        <v>224</v>
      </c>
      <c r="B298" s="2" t="s">
        <v>7</v>
      </c>
      <c r="C298" s="1" t="s">
        <v>15</v>
      </c>
      <c r="D298" s="3">
        <v>17</v>
      </c>
      <c r="E298" s="4">
        <f t="shared" si="43"/>
        <v>1.9569471624266144E-3</v>
      </c>
      <c r="F298" s="3">
        <f t="shared" si="44"/>
        <v>3803.705882352941</v>
      </c>
      <c r="G298" s="3">
        <v>64663</v>
      </c>
      <c r="H298" s="4">
        <f t="shared" si="45"/>
        <v>1.7462709824330482E-2</v>
      </c>
      <c r="I298" s="3">
        <f t="shared" si="46"/>
        <v>64663</v>
      </c>
      <c r="J298" s="4">
        <f t="shared" si="47"/>
        <v>9.2755787751439226E-3</v>
      </c>
    </row>
    <row r="299" spans="1:10" ht="18" x14ac:dyDescent="0.35">
      <c r="A299" s="13">
        <f>MAX($A$11:A298)+1</f>
        <v>225</v>
      </c>
      <c r="B299" s="2" t="s">
        <v>7</v>
      </c>
      <c r="C299" s="1" t="s">
        <v>16</v>
      </c>
      <c r="D299" s="3">
        <v>3</v>
      </c>
      <c r="E299" s="4">
        <f t="shared" si="43"/>
        <v>3.4534361689881433E-4</v>
      </c>
      <c r="F299" s="3">
        <f t="shared" si="44"/>
        <v>689.33333333333337</v>
      </c>
      <c r="G299" s="3">
        <v>2068</v>
      </c>
      <c r="H299" s="4">
        <f t="shared" si="45"/>
        <v>5.5847832480267591E-4</v>
      </c>
      <c r="I299" s="3">
        <f t="shared" si="46"/>
        <v>2068</v>
      </c>
      <c r="J299" s="4">
        <f t="shared" si="47"/>
        <v>2.9664409178351811E-4</v>
      </c>
    </row>
    <row r="300" spans="1:10" ht="18" x14ac:dyDescent="0.35">
      <c r="A300" s="13">
        <f>MAX($A$11:A299)+1</f>
        <v>226</v>
      </c>
      <c r="B300" s="2" t="s">
        <v>17</v>
      </c>
      <c r="C300" s="1"/>
      <c r="D300" s="3">
        <v>186</v>
      </c>
      <c r="E300" s="4">
        <f t="shared" si="43"/>
        <v>2.1411304247726488E-2</v>
      </c>
      <c r="F300" s="3">
        <f t="shared" si="44"/>
        <v>2355.3978494623657</v>
      </c>
      <c r="G300" s="3">
        <v>438104</v>
      </c>
      <c r="H300" s="4">
        <f t="shared" si="45"/>
        <v>0.11831314700645626</v>
      </c>
      <c r="I300" s="3">
        <f t="shared" si="46"/>
        <v>438104</v>
      </c>
      <c r="J300" s="4">
        <f t="shared" si="47"/>
        <v>6.2843792643484719E-2</v>
      </c>
    </row>
    <row r="301" spans="1:10" x14ac:dyDescent="0.25">
      <c r="A301" s="13">
        <f>MAX($A$11:A300)+1</f>
        <v>227</v>
      </c>
      <c r="B301" s="2" t="s">
        <v>18</v>
      </c>
      <c r="C301" s="1"/>
      <c r="D301" s="3">
        <v>22</v>
      </c>
      <c r="E301" s="4">
        <f t="shared" si="43"/>
        <v>2.5325198572579716E-3</v>
      </c>
      <c r="F301" s="3">
        <f t="shared" si="44"/>
        <v>689.09090909090912</v>
      </c>
      <c r="G301" s="3">
        <v>15160</v>
      </c>
      <c r="H301" s="4">
        <f t="shared" si="45"/>
        <v>4.0940674100621698E-3</v>
      </c>
      <c r="I301" s="3">
        <f t="shared" si="46"/>
        <v>15160</v>
      </c>
      <c r="J301" s="4">
        <f t="shared" si="47"/>
        <v>2.1746249668462931E-3</v>
      </c>
    </row>
    <row r="302" spans="1:10" x14ac:dyDescent="0.25">
      <c r="A302" s="13">
        <f>MAX($A$11:A301)+1</f>
        <v>228</v>
      </c>
      <c r="B302" s="2" t="s">
        <v>19</v>
      </c>
      <c r="C302" s="1"/>
      <c r="D302" s="3">
        <v>16</v>
      </c>
      <c r="E302" s="4">
        <f t="shared" si="43"/>
        <v>1.8418326234603431E-3</v>
      </c>
      <c r="F302" s="3">
        <f t="shared" si="44"/>
        <v>2027.9375</v>
      </c>
      <c r="G302" s="3">
        <v>32447</v>
      </c>
      <c r="H302" s="4">
        <f t="shared" si="45"/>
        <v>8.7625465207313482E-3</v>
      </c>
      <c r="I302" s="3">
        <f t="shared" si="46"/>
        <v>32447</v>
      </c>
      <c r="J302" s="4">
        <f t="shared" si="47"/>
        <v>4.6543572756768915E-3</v>
      </c>
    </row>
    <row r="303" spans="1:10" x14ac:dyDescent="0.25">
      <c r="A303" s="13">
        <f>MAX($A$11:A302)+1</f>
        <v>229</v>
      </c>
      <c r="B303" s="2" t="s">
        <v>20</v>
      </c>
      <c r="C303" s="1"/>
      <c r="D303" s="3">
        <v>18</v>
      </c>
      <c r="E303" s="4">
        <f t="shared" si="43"/>
        <v>2.0720617013928861E-3</v>
      </c>
      <c r="F303" s="3">
        <f t="shared" si="44"/>
        <v>2723</v>
      </c>
      <c r="G303" s="3">
        <v>49014</v>
      </c>
      <c r="H303" s="4">
        <f t="shared" si="45"/>
        <v>1.3236584435144274E-2</v>
      </c>
      <c r="I303" s="3">
        <f t="shared" si="46"/>
        <v>49014</v>
      </c>
      <c r="J303" s="4">
        <f t="shared" si="47"/>
        <v>7.030809243074157E-3</v>
      </c>
    </row>
    <row r="304" spans="1:10" x14ac:dyDescent="0.25">
      <c r="A304" s="13">
        <f>MAX($A$11:A303)+1</f>
        <v>230</v>
      </c>
      <c r="B304" s="2" t="s">
        <v>21</v>
      </c>
      <c r="C304" s="1"/>
      <c r="D304" s="3">
        <v>10</v>
      </c>
      <c r="E304" s="4">
        <f t="shared" si="43"/>
        <v>1.1511453896627143E-3</v>
      </c>
      <c r="F304" s="3">
        <f t="shared" si="44"/>
        <v>36720</v>
      </c>
      <c r="G304" s="3">
        <v>367200</v>
      </c>
      <c r="H304" s="4">
        <f t="shared" si="45"/>
        <v>9.9165010090687913E-2</v>
      </c>
      <c r="I304" s="3">
        <f t="shared" si="46"/>
        <v>367200</v>
      </c>
      <c r="J304" s="4">
        <f t="shared" si="47"/>
        <v>5.2672974130999924E-2</v>
      </c>
    </row>
    <row r="305" spans="1:10" x14ac:dyDescent="0.25">
      <c r="A305" s="13">
        <f>MAX($A$11:A304)+1</f>
        <v>231</v>
      </c>
      <c r="B305" s="2" t="s">
        <v>22</v>
      </c>
      <c r="C305" s="1"/>
      <c r="D305" s="3">
        <v>1</v>
      </c>
      <c r="E305" s="4">
        <f t="shared" si="43"/>
        <v>1.1511453896627144E-4</v>
      </c>
      <c r="F305" s="3">
        <f t="shared" si="44"/>
        <v>225960</v>
      </c>
      <c r="G305" s="3">
        <v>225960</v>
      </c>
      <c r="H305" s="4">
        <f t="shared" si="45"/>
        <v>6.1022128758420044E-2</v>
      </c>
      <c r="I305" s="3">
        <f t="shared" si="46"/>
        <v>225960</v>
      </c>
      <c r="J305" s="4">
        <f t="shared" si="47"/>
        <v>3.2412813819827732E-2</v>
      </c>
    </row>
    <row r="306" spans="1:10" x14ac:dyDescent="0.25">
      <c r="A306" s="13">
        <f>MAX($A$11:A305)+1</f>
        <v>232</v>
      </c>
      <c r="B306" s="2" t="s">
        <v>23</v>
      </c>
      <c r="C306" s="1"/>
      <c r="D306" s="3">
        <v>2</v>
      </c>
      <c r="E306" s="4">
        <f t="shared" si="43"/>
        <v>2.3022907793254289E-4</v>
      </c>
      <c r="F306" s="3">
        <f t="shared" si="44"/>
        <v>291000</v>
      </c>
      <c r="G306" s="3">
        <v>582000</v>
      </c>
      <c r="H306" s="4">
        <f t="shared" si="45"/>
        <v>0.15717330030713608</v>
      </c>
      <c r="I306" s="3">
        <f t="shared" si="46"/>
        <v>582000</v>
      </c>
      <c r="J306" s="4">
        <f t="shared" si="47"/>
        <v>8.3484942658610992E-2</v>
      </c>
    </row>
    <row r="307" spans="1:10" x14ac:dyDescent="0.25">
      <c r="A307" s="13">
        <f>MAX($A$11:A306)+1</f>
        <v>233</v>
      </c>
      <c r="B307" s="2" t="s">
        <v>24</v>
      </c>
      <c r="C307" s="1"/>
      <c r="D307" s="3">
        <v>0</v>
      </c>
      <c r="E307" s="4">
        <f t="shared" si="43"/>
        <v>0</v>
      </c>
      <c r="F307" s="3">
        <v>0</v>
      </c>
      <c r="G307" s="3">
        <v>0</v>
      </c>
      <c r="H307" s="4">
        <f t="shared" si="45"/>
        <v>0</v>
      </c>
      <c r="I307" s="3">
        <f t="shared" si="46"/>
        <v>0</v>
      </c>
      <c r="J307" s="4">
        <f t="shared" si="47"/>
        <v>0</v>
      </c>
    </row>
    <row r="308" spans="1:10" x14ac:dyDescent="0.25">
      <c r="A308" s="13">
        <f>MAX($A$11:A307)+1</f>
        <v>234</v>
      </c>
      <c r="B308" s="2" t="s">
        <v>25</v>
      </c>
      <c r="C308" s="1"/>
      <c r="D308" s="3">
        <v>0</v>
      </c>
      <c r="E308" s="4">
        <f t="shared" si="43"/>
        <v>0</v>
      </c>
      <c r="F308" s="3">
        <v>0</v>
      </c>
      <c r="G308" s="3">
        <v>0</v>
      </c>
      <c r="H308" s="4">
        <f t="shared" si="45"/>
        <v>0</v>
      </c>
      <c r="I308" s="3">
        <f t="shared" si="46"/>
        <v>0</v>
      </c>
      <c r="J308" s="4">
        <f t="shared" si="47"/>
        <v>0</v>
      </c>
    </row>
    <row r="309" spans="1:10" x14ac:dyDescent="0.25">
      <c r="A309" s="13">
        <f>MAX($A$11:A308)+1</f>
        <v>235</v>
      </c>
      <c r="B309" s="2" t="s">
        <v>26</v>
      </c>
      <c r="C309" s="1"/>
      <c r="D309" s="3">
        <v>10</v>
      </c>
      <c r="E309" s="4">
        <f t="shared" si="43"/>
        <v>1.1511453896627143E-3</v>
      </c>
      <c r="F309" s="3">
        <f>+G309/D309</f>
        <v>27532.799999999999</v>
      </c>
      <c r="G309" s="3">
        <v>275328</v>
      </c>
      <c r="H309" s="4">
        <f t="shared" si="45"/>
        <v>7.4354313448390316E-2</v>
      </c>
      <c r="I309" s="3">
        <f t="shared" si="46"/>
        <v>275328</v>
      </c>
      <c r="J309" s="4">
        <f t="shared" si="47"/>
        <v>3.9494402564106607E-2</v>
      </c>
    </row>
    <row r="310" spans="1:10" x14ac:dyDescent="0.25">
      <c r="A310" s="13">
        <f>MAX($A$11:A309)+1</f>
        <v>236</v>
      </c>
      <c r="B310" s="2" t="s">
        <v>27</v>
      </c>
      <c r="C310" s="1"/>
      <c r="D310" s="3">
        <v>4</v>
      </c>
      <c r="E310" s="4">
        <f t="shared" si="43"/>
        <v>4.6045815586508577E-4</v>
      </c>
      <c r="F310" s="3">
        <f>+G310/D310</f>
        <v>39544</v>
      </c>
      <c r="G310" s="3">
        <v>158176</v>
      </c>
      <c r="H310" s="4">
        <f t="shared" si="45"/>
        <v>4.2716570359762125E-2</v>
      </c>
      <c r="I310" s="3">
        <f t="shared" si="46"/>
        <v>158176</v>
      </c>
      <c r="J310" s="4">
        <f t="shared" si="47"/>
        <v>2.2689543453554041E-2</v>
      </c>
    </row>
    <row r="311" spans="1:10" x14ac:dyDescent="0.25">
      <c r="A311" s="13">
        <f>MAX($A$11:A310)+1</f>
        <v>237</v>
      </c>
      <c r="B311" s="2" t="s">
        <v>28</v>
      </c>
      <c r="C311" s="1"/>
      <c r="D311" s="3">
        <v>1</v>
      </c>
      <c r="E311" s="4">
        <f t="shared" si="43"/>
        <v>1.1511453896627144E-4</v>
      </c>
      <c r="F311" s="3">
        <f>+G311/D311</f>
        <v>93200</v>
      </c>
      <c r="G311" s="3">
        <v>93200</v>
      </c>
      <c r="H311" s="4">
        <f t="shared" si="45"/>
        <v>2.5169332626503577E-2</v>
      </c>
      <c r="I311" s="3">
        <f t="shared" si="46"/>
        <v>93200</v>
      </c>
      <c r="J311" s="4">
        <f t="shared" si="47"/>
        <v>1.336906641887035E-2</v>
      </c>
    </row>
    <row r="312" spans="1:10" x14ac:dyDescent="0.25">
      <c r="A312" s="13">
        <f>MAX($A$11:A311)+1</f>
        <v>238</v>
      </c>
      <c r="B312" s="2" t="s">
        <v>29</v>
      </c>
      <c r="C312" s="1"/>
      <c r="D312" s="3">
        <v>0</v>
      </c>
      <c r="E312" s="4">
        <f t="shared" si="43"/>
        <v>0</v>
      </c>
      <c r="F312" s="3">
        <v>0</v>
      </c>
      <c r="G312" s="3">
        <v>0</v>
      </c>
      <c r="H312" s="4">
        <f t="shared" si="45"/>
        <v>0</v>
      </c>
      <c r="I312" s="3">
        <f t="shared" si="46"/>
        <v>0</v>
      </c>
      <c r="J312" s="4">
        <f t="shared" si="47"/>
        <v>0</v>
      </c>
    </row>
    <row r="313" spans="1:10" x14ac:dyDescent="0.25">
      <c r="A313" s="13">
        <f>MAX($A$11:A312)+1</f>
        <v>239</v>
      </c>
      <c r="B313" s="2" t="s">
        <v>30</v>
      </c>
      <c r="C313" s="1"/>
      <c r="D313" s="3">
        <v>0</v>
      </c>
      <c r="E313" s="4">
        <f t="shared" si="43"/>
        <v>0</v>
      </c>
      <c r="F313" s="3">
        <v>0</v>
      </c>
      <c r="G313" s="3">
        <v>0</v>
      </c>
      <c r="H313" s="4">
        <f t="shared" si="45"/>
        <v>0</v>
      </c>
      <c r="I313" s="3">
        <f t="shared" si="46"/>
        <v>0</v>
      </c>
      <c r="J313" s="4">
        <f t="shared" si="47"/>
        <v>0</v>
      </c>
    </row>
    <row r="314" spans="1:10" x14ac:dyDescent="0.25">
      <c r="A314" s="13">
        <f>MAX($A$11:A313)+1</f>
        <v>240</v>
      </c>
      <c r="B314" s="2" t="s">
        <v>31</v>
      </c>
      <c r="C314" s="1"/>
      <c r="D314" s="3">
        <v>3</v>
      </c>
      <c r="E314" s="4">
        <f t="shared" si="43"/>
        <v>3.4534361689881433E-4</v>
      </c>
      <c r="F314" s="3">
        <f>+G314/D314</f>
        <v>18698</v>
      </c>
      <c r="G314" s="3">
        <v>56094</v>
      </c>
      <c r="H314" s="4">
        <f t="shared" si="45"/>
        <v>1.5148589531664074E-2</v>
      </c>
      <c r="I314" s="3">
        <f t="shared" si="46"/>
        <v>56094</v>
      </c>
      <c r="J314" s="4">
        <f t="shared" si="47"/>
        <v>8.046399267168599E-3</v>
      </c>
    </row>
    <row r="315" spans="1:10" x14ac:dyDescent="0.25">
      <c r="A315" s="13">
        <f>MAX($A$11:A314)+1</f>
        <v>241</v>
      </c>
      <c r="B315" s="2" t="s">
        <v>32</v>
      </c>
      <c r="C315" s="1"/>
      <c r="D315" s="3">
        <v>1</v>
      </c>
      <c r="E315" s="4">
        <f t="shared" si="43"/>
        <v>1.1511453896627144E-4</v>
      </c>
      <c r="F315" s="3">
        <f>+G315/D315</f>
        <v>49213</v>
      </c>
      <c r="G315" s="3">
        <v>49213</v>
      </c>
      <c r="H315" s="4">
        <f t="shared" si="45"/>
        <v>1.3290325821331765E-2</v>
      </c>
      <c r="I315" s="3">
        <f t="shared" si="46"/>
        <v>49213</v>
      </c>
      <c r="J315" s="4">
        <f t="shared" si="47"/>
        <v>7.0593547818869808E-3</v>
      </c>
    </row>
    <row r="316" spans="1:10" x14ac:dyDescent="0.25">
      <c r="A316" s="13">
        <f>MAX($A$11:A315)+1</f>
        <v>242</v>
      </c>
      <c r="B316" s="2" t="s">
        <v>33</v>
      </c>
      <c r="C316" s="1"/>
      <c r="D316" s="3">
        <v>0</v>
      </c>
      <c r="E316" s="4">
        <f t="shared" si="43"/>
        <v>0</v>
      </c>
      <c r="F316" s="3">
        <v>0</v>
      </c>
      <c r="G316" s="3">
        <v>0</v>
      </c>
      <c r="H316" s="4">
        <f t="shared" si="45"/>
        <v>0</v>
      </c>
      <c r="I316" s="3">
        <f t="shared" si="46"/>
        <v>0</v>
      </c>
      <c r="J316" s="4">
        <f t="shared" si="47"/>
        <v>0</v>
      </c>
    </row>
    <row r="317" spans="1:10" x14ac:dyDescent="0.25">
      <c r="A317" s="13">
        <f>MAX($A$11:A316)+1</f>
        <v>243</v>
      </c>
      <c r="B317" s="2" t="s">
        <v>34</v>
      </c>
      <c r="C317" s="1"/>
      <c r="D317" s="3">
        <v>1</v>
      </c>
      <c r="E317" s="4">
        <f t="shared" si="43"/>
        <v>1.1511453896627144E-4</v>
      </c>
      <c r="F317" s="3">
        <f>+G317/D317</f>
        <v>156000</v>
      </c>
      <c r="G317" s="3">
        <v>156000</v>
      </c>
      <c r="H317" s="4">
        <f t="shared" si="45"/>
        <v>4.2128925855521006E-2</v>
      </c>
      <c r="I317" s="3">
        <f t="shared" si="46"/>
        <v>156000</v>
      </c>
      <c r="J317" s="4">
        <f t="shared" si="47"/>
        <v>2.2377407310555524E-2</v>
      </c>
    </row>
    <row r="318" spans="1:10" x14ac:dyDescent="0.25">
      <c r="A318" s="13">
        <f>MAX($A$11:A317)+1</f>
        <v>244</v>
      </c>
      <c r="B318" s="2" t="s">
        <v>35</v>
      </c>
      <c r="D318" s="3">
        <f t="shared" ref="D318:J318" si="48">SUM(D291:D317)</f>
        <v>8687</v>
      </c>
      <c r="E318" s="6">
        <f t="shared" si="48"/>
        <v>1.0000000000000004</v>
      </c>
      <c r="F318" s="3">
        <f t="shared" si="48"/>
        <v>953194.97538781946</v>
      </c>
      <c r="G318" s="3">
        <f t="shared" si="48"/>
        <v>3702919</v>
      </c>
      <c r="H318" s="6">
        <f t="shared" si="48"/>
        <v>0.99999999999999989</v>
      </c>
      <c r="I318" s="3">
        <f t="shared" si="48"/>
        <v>6971317</v>
      </c>
      <c r="J318" s="6">
        <f t="shared" si="48"/>
        <v>1</v>
      </c>
    </row>
    <row r="321" spans="1:10" ht="18.75" x14ac:dyDescent="0.3">
      <c r="A321" s="26" t="s">
        <v>74</v>
      </c>
      <c r="B321" s="27"/>
      <c r="C321" s="28"/>
      <c r="D321" s="27"/>
      <c r="E321" s="27"/>
      <c r="F321" s="27"/>
      <c r="G321" s="27"/>
      <c r="H321" s="27"/>
      <c r="I321" s="27"/>
      <c r="J321" s="27"/>
    </row>
    <row r="323" spans="1:10" x14ac:dyDescent="0.25">
      <c r="A323" s="13" t="s">
        <v>66</v>
      </c>
      <c r="B323" s="12" t="s">
        <v>50</v>
      </c>
    </row>
    <row r="324" spans="1:10" x14ac:dyDescent="0.25">
      <c r="A324" s="13" t="s">
        <v>67</v>
      </c>
      <c r="D324" s="48" t="s">
        <v>36</v>
      </c>
      <c r="E324" s="49"/>
      <c r="F324" s="48" t="s">
        <v>37</v>
      </c>
      <c r="G324" s="49"/>
      <c r="H324" s="48" t="s">
        <v>35</v>
      </c>
      <c r="I324" s="49"/>
    </row>
    <row r="325" spans="1:10" s="9" customFormat="1" ht="30" x14ac:dyDescent="0.25">
      <c r="B325" s="29" t="s">
        <v>3</v>
      </c>
      <c r="C325" s="29" t="s">
        <v>4</v>
      </c>
      <c r="D325" s="30" t="s">
        <v>40</v>
      </c>
      <c r="E325" s="31" t="s">
        <v>68</v>
      </c>
      <c r="F325" s="30" t="s">
        <v>41</v>
      </c>
      <c r="G325" s="31" t="s">
        <v>78</v>
      </c>
      <c r="H325" s="31" t="s">
        <v>68</v>
      </c>
      <c r="I325" s="31"/>
    </row>
    <row r="326" spans="1:10" s="32" customFormat="1" ht="11.25" x14ac:dyDescent="0.2">
      <c r="B326" s="33"/>
      <c r="C326" s="33"/>
      <c r="D326" s="34"/>
      <c r="E326" s="35" t="s">
        <v>69</v>
      </c>
      <c r="F326" s="34"/>
      <c r="G326" s="35" t="s">
        <v>69</v>
      </c>
      <c r="H326" s="35" t="s">
        <v>69</v>
      </c>
      <c r="I326" s="35" t="s">
        <v>6</v>
      </c>
    </row>
    <row r="327" spans="1:10" ht="18" x14ac:dyDescent="0.35">
      <c r="A327" s="13">
        <f>MAX($A$11:A319)+1</f>
        <v>245</v>
      </c>
      <c r="B327" s="2" t="s">
        <v>7</v>
      </c>
      <c r="C327" s="1" t="s">
        <v>8</v>
      </c>
      <c r="D327" s="4">
        <f t="shared" ref="D327:D353" si="49">+J291</f>
        <v>5.3074619903240666E-2</v>
      </c>
      <c r="E327" s="5">
        <f t="shared" ref="E327:E353" si="50">D327*$E$354</f>
        <v>3.7706520381135458</v>
      </c>
      <c r="F327" s="4">
        <f t="shared" ref="F327:F353" si="51">+H291</f>
        <v>1.8687959417961885E-4</v>
      </c>
      <c r="G327" s="5">
        <f t="shared" ref="G327:G353" si="52">F327*$G$354</f>
        <v>5.936314008755504E-3</v>
      </c>
      <c r="H327" s="5">
        <f t="shared" ref="H327:H353" si="53">+E327+G327</f>
        <v>3.7765883521223014</v>
      </c>
      <c r="I327" s="4">
        <f t="shared" ref="I327:I353" si="54">H327/$H$354</f>
        <v>3.6733738567612827E-2</v>
      </c>
    </row>
    <row r="328" spans="1:10" ht="18" x14ac:dyDescent="0.35">
      <c r="A328" s="13">
        <f>MAX($A$11:A327)+1</f>
        <v>246</v>
      </c>
      <c r="B328" s="2" t="s">
        <v>7</v>
      </c>
      <c r="C328" s="1" t="s">
        <v>9</v>
      </c>
      <c r="D328" s="4">
        <f t="shared" si="49"/>
        <v>6.3330931587245273E-2</v>
      </c>
      <c r="E328" s="5">
        <f t="shared" si="50"/>
        <v>4.4993050671003516</v>
      </c>
      <c r="F328" s="4">
        <f t="shared" si="51"/>
        <v>1.8101935257022906E-3</v>
      </c>
      <c r="G328" s="5">
        <f t="shared" si="52"/>
        <v>5.7501608093479969E-2</v>
      </c>
      <c r="H328" s="5">
        <f t="shared" si="53"/>
        <v>4.5568066751938314</v>
      </c>
      <c r="I328" s="4">
        <f t="shared" si="54"/>
        <v>4.4322687437103686E-2</v>
      </c>
    </row>
    <row r="329" spans="1:10" ht="18" x14ac:dyDescent="0.35">
      <c r="A329" s="13">
        <f>MAX($A$11:A328)+1</f>
        <v>247</v>
      </c>
      <c r="B329" s="2" t="s">
        <v>7</v>
      </c>
      <c r="C329" s="1" t="s">
        <v>10</v>
      </c>
      <c r="D329" s="4">
        <f t="shared" si="49"/>
        <v>0.16065830889629606</v>
      </c>
      <c r="E329" s="5">
        <f t="shared" si="50"/>
        <v>11.413865628884245</v>
      </c>
      <c r="F329" s="4">
        <f t="shared" si="51"/>
        <v>1.3405640253000404E-2</v>
      </c>
      <c r="G329" s="5">
        <f t="shared" si="52"/>
        <v>0.42583616675523583</v>
      </c>
      <c r="H329" s="5">
        <f t="shared" si="53"/>
        <v>11.839701795639481</v>
      </c>
      <c r="I329" s="4">
        <f t="shared" si="54"/>
        <v>0.11516121693144292</v>
      </c>
    </row>
    <row r="330" spans="1:10" ht="18" x14ac:dyDescent="0.35">
      <c r="A330" s="13">
        <f>MAX($A$11:A329)+1</f>
        <v>248</v>
      </c>
      <c r="B330" s="2" t="s">
        <v>7</v>
      </c>
      <c r="C330" s="1" t="s">
        <v>11</v>
      </c>
      <c r="D330" s="4">
        <f t="shared" si="49"/>
        <v>0.14380353095405071</v>
      </c>
      <c r="E330" s="5">
        <f t="shared" si="50"/>
        <v>10.216428832996835</v>
      </c>
      <c r="F330" s="4">
        <f t="shared" si="51"/>
        <v>3.9313309310843689E-2</v>
      </c>
      <c r="G330" s="5">
        <f t="shared" si="52"/>
        <v>1.2488048779054532</v>
      </c>
      <c r="H330" s="5">
        <f t="shared" si="53"/>
        <v>11.465233710902288</v>
      </c>
      <c r="I330" s="4">
        <f t="shared" si="54"/>
        <v>0.11151887854449094</v>
      </c>
    </row>
    <row r="331" spans="1:10" ht="18" x14ac:dyDescent="0.35">
      <c r="A331" s="13">
        <f>MAX($A$11:A330)+1</f>
        <v>249</v>
      </c>
      <c r="B331" s="2" t="s">
        <v>7</v>
      </c>
      <c r="C331" s="1" t="s">
        <v>12</v>
      </c>
      <c r="D331" s="4">
        <f t="shared" si="49"/>
        <v>0.1235777974233563</v>
      </c>
      <c r="E331" s="5">
        <f t="shared" si="50"/>
        <v>8.7795046779319446</v>
      </c>
      <c r="F331" s="4">
        <f t="shared" si="51"/>
        <v>8.7631676523304988E-2</v>
      </c>
      <c r="G331" s="5">
        <f t="shared" si="52"/>
        <v>2.7836594532414733</v>
      </c>
      <c r="H331" s="5">
        <f t="shared" si="53"/>
        <v>11.563164131173417</v>
      </c>
      <c r="I331" s="4">
        <f t="shared" si="54"/>
        <v>0.11247141827629269</v>
      </c>
    </row>
    <row r="332" spans="1:10" ht="18" x14ac:dyDescent="0.35">
      <c r="A332" s="13">
        <f>MAX($A$11:A331)+1</f>
        <v>250</v>
      </c>
      <c r="B332" s="2" t="s">
        <v>7</v>
      </c>
      <c r="C332" s="1" t="s">
        <v>13</v>
      </c>
      <c r="D332" s="4">
        <f t="shared" si="49"/>
        <v>5.1988885313922747E-2</v>
      </c>
      <c r="E332" s="5">
        <f t="shared" si="50"/>
        <v>3.6935167265554876</v>
      </c>
      <c r="F332" s="4">
        <f t="shared" si="51"/>
        <v>9.7877107222707274E-2</v>
      </c>
      <c r="G332" s="5">
        <f t="shared" si="52"/>
        <v>3.109110148131887</v>
      </c>
      <c r="H332" s="5">
        <f t="shared" si="53"/>
        <v>6.802626874687375</v>
      </c>
      <c r="I332" s="4">
        <f t="shared" si="54"/>
        <v>6.6167104775228316E-2</v>
      </c>
    </row>
    <row r="333" spans="1:10" ht="18" x14ac:dyDescent="0.35">
      <c r="A333" s="13">
        <f>MAX($A$11:A332)+1</f>
        <v>251</v>
      </c>
      <c r="B333" s="2" t="s">
        <v>7</v>
      </c>
      <c r="C333" s="1" t="s">
        <v>14</v>
      </c>
      <c r="D333" s="4">
        <f t="shared" si="49"/>
        <v>3.5683214520297955E-2</v>
      </c>
      <c r="E333" s="5">
        <f t="shared" si="50"/>
        <v>2.5350908928353713</v>
      </c>
      <c r="F333" s="4">
        <f t="shared" si="51"/>
        <v>6.7179163249317636E-2</v>
      </c>
      <c r="G333" s="5">
        <f t="shared" si="52"/>
        <v>2.1339762088208243</v>
      </c>
      <c r="H333" s="5">
        <f t="shared" si="53"/>
        <v>4.6690671016561955</v>
      </c>
      <c r="I333" s="4">
        <f t="shared" si="54"/>
        <v>4.5414610827387888E-2</v>
      </c>
    </row>
    <row r="334" spans="1:10" ht="18" x14ac:dyDescent="0.35">
      <c r="A334" s="13">
        <f>MAX($A$11:A333)+1</f>
        <v>252</v>
      </c>
      <c r="B334" s="2" t="s">
        <v>7</v>
      </c>
      <c r="C334" s="1" t="s">
        <v>15</v>
      </c>
      <c r="D334" s="4">
        <f t="shared" si="49"/>
        <v>9.2755787751439226E-3</v>
      </c>
      <c r="E334" s="5">
        <f t="shared" si="50"/>
        <v>0.65897749389334115</v>
      </c>
      <c r="F334" s="4">
        <f t="shared" si="51"/>
        <v>1.7462709824330482E-2</v>
      </c>
      <c r="G334" s="5">
        <f t="shared" si="52"/>
        <v>0.55471079876901319</v>
      </c>
      <c r="H334" s="5">
        <f t="shared" si="53"/>
        <v>1.2136882926623542</v>
      </c>
      <c r="I334" s="4">
        <f t="shared" si="54"/>
        <v>1.1805180837402398E-2</v>
      </c>
    </row>
    <row r="335" spans="1:10" ht="18" x14ac:dyDescent="0.35">
      <c r="A335" s="13">
        <f>MAX($A$11:A334)+1</f>
        <v>253</v>
      </c>
      <c r="B335" s="2" t="s">
        <v>7</v>
      </c>
      <c r="C335" s="1" t="s">
        <v>16</v>
      </c>
      <c r="D335" s="4">
        <f t="shared" si="49"/>
        <v>2.9664409178351811E-4</v>
      </c>
      <c r="E335" s="5">
        <f t="shared" si="50"/>
        <v>2.1074887607618411E-2</v>
      </c>
      <c r="F335" s="4">
        <f t="shared" si="51"/>
        <v>5.5847832480267591E-4</v>
      </c>
      <c r="G335" s="5">
        <f t="shared" si="52"/>
        <v>1.7740314118650839E-2</v>
      </c>
      <c r="H335" s="5">
        <f t="shared" si="53"/>
        <v>3.8815201726269247E-2</v>
      </c>
      <c r="I335" s="4">
        <f t="shared" si="54"/>
        <v>3.7754378812842205E-4</v>
      </c>
    </row>
    <row r="336" spans="1:10" ht="18" x14ac:dyDescent="0.35">
      <c r="A336" s="13">
        <f>MAX($A$11:A335)+1</f>
        <v>254</v>
      </c>
      <c r="B336" s="2" t="s">
        <v>17</v>
      </c>
      <c r="C336" s="1"/>
      <c r="D336" s="4">
        <f t="shared" si="49"/>
        <v>6.2843792643484719E-2</v>
      </c>
      <c r="E336" s="5">
        <f t="shared" si="50"/>
        <v>4.4646965959613425</v>
      </c>
      <c r="F336" s="4">
        <f t="shared" si="51"/>
        <v>0.11831314700645626</v>
      </c>
      <c r="G336" s="5">
        <f t="shared" si="52"/>
        <v>3.7582701047569671</v>
      </c>
      <c r="H336" s="5">
        <f t="shared" si="53"/>
        <v>8.2229667007183096</v>
      </c>
      <c r="I336" s="4">
        <f t="shared" si="54"/>
        <v>7.998232289855621E-2</v>
      </c>
    </row>
    <row r="337" spans="1:9" x14ac:dyDescent="0.25">
      <c r="A337" s="13">
        <f>MAX($A$11:A336)+1</f>
        <v>255</v>
      </c>
      <c r="B337" s="2" t="s">
        <v>18</v>
      </c>
      <c r="C337" s="1"/>
      <c r="D337" s="4">
        <f t="shared" si="49"/>
        <v>2.1746249668462931E-3</v>
      </c>
      <c r="E337" s="5">
        <f t="shared" si="50"/>
        <v>0.15449482404811174</v>
      </c>
      <c r="F337" s="4">
        <f t="shared" si="51"/>
        <v>4.0940674100621698E-3</v>
      </c>
      <c r="G337" s="5">
        <f t="shared" si="52"/>
        <v>0.13004988493169573</v>
      </c>
      <c r="H337" s="5">
        <f t="shared" si="53"/>
        <v>0.28454470897980744</v>
      </c>
      <c r="I337" s="4">
        <f t="shared" si="54"/>
        <v>2.7676807679046802E-3</v>
      </c>
    </row>
    <row r="338" spans="1:9" x14ac:dyDescent="0.25">
      <c r="A338" s="13">
        <f>MAX($A$11:A337)+1</f>
        <v>256</v>
      </c>
      <c r="B338" s="2" t="s">
        <v>19</v>
      </c>
      <c r="C338" s="1"/>
      <c r="D338" s="4">
        <f t="shared" si="49"/>
        <v>4.6543572756768915E-3</v>
      </c>
      <c r="E338" s="5">
        <f t="shared" si="50"/>
        <v>0.33066580183964922</v>
      </c>
      <c r="F338" s="4">
        <f t="shared" si="51"/>
        <v>8.7625465207313482E-3</v>
      </c>
      <c r="G338" s="5">
        <f t="shared" si="52"/>
        <v>0.27834621480070787</v>
      </c>
      <c r="H338" s="5">
        <f t="shared" si="53"/>
        <v>0.60901201664035709</v>
      </c>
      <c r="I338" s="4">
        <f t="shared" si="54"/>
        <v>5.9236766409104993E-3</v>
      </c>
    </row>
    <row r="339" spans="1:9" x14ac:dyDescent="0.25">
      <c r="A339" s="13">
        <f>MAX($A$11:A338)+1</f>
        <v>257</v>
      </c>
      <c r="B339" s="2" t="s">
        <v>20</v>
      </c>
      <c r="C339" s="1"/>
      <c r="D339" s="4">
        <f t="shared" si="49"/>
        <v>7.030809243074157E-3</v>
      </c>
      <c r="E339" s="5">
        <f t="shared" si="50"/>
        <v>0.49949929458404685</v>
      </c>
      <c r="F339" s="4">
        <f t="shared" si="51"/>
        <v>1.3236584435144274E-2</v>
      </c>
      <c r="G339" s="5">
        <f t="shared" si="52"/>
        <v>0.42046603298430962</v>
      </c>
      <c r="H339" s="5">
        <f t="shared" si="53"/>
        <v>0.91996532756835647</v>
      </c>
      <c r="I339" s="4">
        <f t="shared" si="54"/>
        <v>8.94822593391029E-3</v>
      </c>
    </row>
    <row r="340" spans="1:9" x14ac:dyDescent="0.25">
      <c r="A340" s="13">
        <f>MAX($A$11:A339)+1</f>
        <v>258</v>
      </c>
      <c r="B340" s="2" t="s">
        <v>21</v>
      </c>
      <c r="C340" s="1"/>
      <c r="D340" s="4">
        <f t="shared" si="49"/>
        <v>5.2672974130999924E-2</v>
      </c>
      <c r="E340" s="5">
        <f t="shared" si="50"/>
        <v>3.7421173740413347</v>
      </c>
      <c r="F340" s="4">
        <f t="shared" si="51"/>
        <v>9.9165010090687913E-2</v>
      </c>
      <c r="G340" s="5">
        <f t="shared" si="52"/>
        <v>3.1500209595592787</v>
      </c>
      <c r="H340" s="5">
        <f t="shared" si="53"/>
        <v>6.892138333600613</v>
      </c>
      <c r="I340" s="4">
        <f t="shared" si="54"/>
        <v>6.7037755803073779E-2</v>
      </c>
    </row>
    <row r="341" spans="1:9" x14ac:dyDescent="0.25">
      <c r="A341" s="13">
        <f>MAX($A$11:A340)+1</f>
        <v>259</v>
      </c>
      <c r="B341" s="2" t="s">
        <v>22</v>
      </c>
      <c r="C341" s="1"/>
      <c r="D341" s="4">
        <f t="shared" si="49"/>
        <v>3.2412813819827732E-2</v>
      </c>
      <c r="E341" s="5">
        <f t="shared" si="50"/>
        <v>2.3027473906273968</v>
      </c>
      <c r="F341" s="4">
        <f t="shared" si="51"/>
        <v>6.1022128758420044E-2</v>
      </c>
      <c r="G341" s="5">
        <f t="shared" si="52"/>
        <v>1.9383952506046149</v>
      </c>
      <c r="H341" s="5">
        <f t="shared" si="53"/>
        <v>4.2411426412320115</v>
      </c>
      <c r="I341" s="4">
        <f t="shared" si="54"/>
        <v>4.1252318358558152E-2</v>
      </c>
    </row>
    <row r="342" spans="1:9" x14ac:dyDescent="0.25">
      <c r="A342" s="13">
        <f>MAX($A$11:A341)+1</f>
        <v>260</v>
      </c>
      <c r="B342" s="2" t="s">
        <v>23</v>
      </c>
      <c r="C342" s="1"/>
      <c r="D342" s="4">
        <f t="shared" si="49"/>
        <v>8.3484942658610992E-2</v>
      </c>
      <c r="E342" s="5">
        <f t="shared" si="50"/>
        <v>5.9311337464380633</v>
      </c>
      <c r="F342" s="4">
        <f t="shared" si="51"/>
        <v>0.15717330030713608</v>
      </c>
      <c r="G342" s="5">
        <f t="shared" si="52"/>
        <v>4.9926802790400338</v>
      </c>
      <c r="H342" s="5">
        <f t="shared" si="53"/>
        <v>10.923814025478098</v>
      </c>
      <c r="I342" s="4">
        <f t="shared" si="54"/>
        <v>0.10625265217153854</v>
      </c>
    </row>
    <row r="343" spans="1:9" x14ac:dyDescent="0.25">
      <c r="A343" s="13">
        <f>MAX($A$11:A342)+1</f>
        <v>261</v>
      </c>
      <c r="B343" s="2" t="s">
        <v>24</v>
      </c>
      <c r="C343" s="1"/>
      <c r="D343" s="4">
        <f t="shared" si="49"/>
        <v>0</v>
      </c>
      <c r="E343" s="5">
        <f t="shared" si="50"/>
        <v>0</v>
      </c>
      <c r="F343" s="4">
        <f t="shared" si="51"/>
        <v>0</v>
      </c>
      <c r="G343" s="5">
        <f t="shared" si="52"/>
        <v>0</v>
      </c>
      <c r="H343" s="5">
        <f t="shared" si="53"/>
        <v>0</v>
      </c>
      <c r="I343" s="4">
        <f t="shared" si="54"/>
        <v>0</v>
      </c>
    </row>
    <row r="344" spans="1:9" x14ac:dyDescent="0.25">
      <c r="A344" s="13">
        <f>MAX($A$11:A343)+1</f>
        <v>262</v>
      </c>
      <c r="B344" s="2" t="s">
        <v>25</v>
      </c>
      <c r="C344" s="1"/>
      <c r="D344" s="4">
        <f t="shared" si="49"/>
        <v>0</v>
      </c>
      <c r="E344" s="5">
        <f t="shared" si="50"/>
        <v>0</v>
      </c>
      <c r="F344" s="4">
        <f t="shared" si="51"/>
        <v>0</v>
      </c>
      <c r="G344" s="5">
        <f t="shared" si="52"/>
        <v>0</v>
      </c>
      <c r="H344" s="5">
        <f t="shared" si="53"/>
        <v>0</v>
      </c>
      <c r="I344" s="4">
        <f t="shared" si="54"/>
        <v>0</v>
      </c>
    </row>
    <row r="345" spans="1:9" x14ac:dyDescent="0.25">
      <c r="A345" s="13">
        <f>MAX($A$11:A344)+1</f>
        <v>263</v>
      </c>
      <c r="B345" s="2" t="s">
        <v>26</v>
      </c>
      <c r="C345" s="1"/>
      <c r="D345" s="4">
        <f t="shared" si="49"/>
        <v>3.9494402564106607E-2</v>
      </c>
      <c r="E345" s="5">
        <f t="shared" si="50"/>
        <v>2.8058542820262868</v>
      </c>
      <c r="F345" s="4">
        <f t="shared" si="51"/>
        <v>7.4354313448390316E-2</v>
      </c>
      <c r="G345" s="5">
        <f t="shared" si="52"/>
        <v>2.3618980685009183</v>
      </c>
      <c r="H345" s="5">
        <f t="shared" si="53"/>
        <v>5.1677523505272056</v>
      </c>
      <c r="I345" s="4">
        <f t="shared" si="54"/>
        <v>5.0265172194304743E-2</v>
      </c>
    </row>
    <row r="346" spans="1:9" x14ac:dyDescent="0.25">
      <c r="A346" s="13">
        <f>MAX($A$11:A345)+1</f>
        <v>264</v>
      </c>
      <c r="B346" s="2" t="s">
        <v>27</v>
      </c>
      <c r="C346" s="1"/>
      <c r="D346" s="4">
        <f t="shared" si="49"/>
        <v>2.2689543453554041E-2</v>
      </c>
      <c r="E346" s="5">
        <f t="shared" si="50"/>
        <v>1.611963937244995</v>
      </c>
      <c r="F346" s="4">
        <f t="shared" si="51"/>
        <v>4.2716570359762125E-2</v>
      </c>
      <c r="G346" s="5">
        <f t="shared" si="52"/>
        <v>1.3569109893770384</v>
      </c>
      <c r="H346" s="5">
        <f t="shared" si="53"/>
        <v>2.9688749266220333</v>
      </c>
      <c r="I346" s="4">
        <f t="shared" si="54"/>
        <v>2.8877353109768515E-2</v>
      </c>
    </row>
    <row r="347" spans="1:9" x14ac:dyDescent="0.25">
      <c r="A347" s="13">
        <f>MAX($A$11:A346)+1</f>
        <v>265</v>
      </c>
      <c r="B347" s="2" t="s">
        <v>28</v>
      </c>
      <c r="C347" s="1"/>
      <c r="D347" s="4">
        <f t="shared" si="49"/>
        <v>1.336906641887035E-2</v>
      </c>
      <c r="E347" s="5">
        <f t="shared" si="50"/>
        <v>0.94979667554643898</v>
      </c>
      <c r="F347" s="4">
        <f t="shared" si="51"/>
        <v>2.5169332626503577E-2</v>
      </c>
      <c r="G347" s="5">
        <f t="shared" si="52"/>
        <v>0.79951512372256206</v>
      </c>
      <c r="H347" s="5">
        <f t="shared" si="53"/>
        <v>1.749311799269001</v>
      </c>
      <c r="I347" s="4">
        <f t="shared" si="54"/>
        <v>1.7015029523002389E-2</v>
      </c>
    </row>
    <row r="348" spans="1:9" x14ac:dyDescent="0.25">
      <c r="A348" s="13">
        <f>MAX($A$11:A347)+1</f>
        <v>266</v>
      </c>
      <c r="B348" s="2" t="s">
        <v>29</v>
      </c>
      <c r="C348" s="1"/>
      <c r="D348" s="4">
        <f t="shared" si="49"/>
        <v>0</v>
      </c>
      <c r="E348" s="5">
        <f t="shared" si="50"/>
        <v>0</v>
      </c>
      <c r="F348" s="4">
        <f t="shared" si="51"/>
        <v>0</v>
      </c>
      <c r="G348" s="5">
        <f t="shared" si="52"/>
        <v>0</v>
      </c>
      <c r="H348" s="5">
        <f t="shared" si="53"/>
        <v>0</v>
      </c>
      <c r="I348" s="4">
        <f t="shared" si="54"/>
        <v>0</v>
      </c>
    </row>
    <row r="349" spans="1:9" x14ac:dyDescent="0.25">
      <c r="A349" s="13">
        <f>MAX($A$11:A348)+1</f>
        <v>267</v>
      </c>
      <c r="B349" s="2" t="s">
        <v>30</v>
      </c>
      <c r="C349" s="1"/>
      <c r="D349" s="4">
        <f t="shared" si="49"/>
        <v>0</v>
      </c>
      <c r="E349" s="5">
        <f t="shared" si="50"/>
        <v>0</v>
      </c>
      <c r="F349" s="4">
        <f t="shared" si="51"/>
        <v>0</v>
      </c>
      <c r="G349" s="5">
        <f t="shared" si="52"/>
        <v>0</v>
      </c>
      <c r="H349" s="5">
        <f t="shared" si="53"/>
        <v>0</v>
      </c>
      <c r="I349" s="4">
        <f t="shared" si="54"/>
        <v>0</v>
      </c>
    </row>
    <row r="350" spans="1:9" x14ac:dyDescent="0.25">
      <c r="A350" s="13">
        <f>MAX($A$11:A349)+1</f>
        <v>268</v>
      </c>
      <c r="B350" s="2" t="s">
        <v>31</v>
      </c>
      <c r="C350" s="1"/>
      <c r="D350" s="4">
        <f t="shared" si="49"/>
        <v>8.046399267168599E-3</v>
      </c>
      <c r="E350" s="5">
        <f t="shared" si="50"/>
        <v>0.57165123088092218</v>
      </c>
      <c r="F350" s="4">
        <f t="shared" si="51"/>
        <v>1.5148589531664074E-2</v>
      </c>
      <c r="G350" s="5">
        <f t="shared" si="52"/>
        <v>0.48120173122417809</v>
      </c>
      <c r="H350" s="5">
        <f t="shared" si="53"/>
        <v>1.0528529621051002</v>
      </c>
      <c r="I350" s="4">
        <f t="shared" si="54"/>
        <v>1.0240783970636222E-2</v>
      </c>
    </row>
    <row r="351" spans="1:9" x14ac:dyDescent="0.25">
      <c r="A351" s="13">
        <f>MAX($A$11:A350)+1</f>
        <v>269</v>
      </c>
      <c r="B351" s="2" t="s">
        <v>32</v>
      </c>
      <c r="C351" s="1"/>
      <c r="D351" s="4">
        <f t="shared" si="49"/>
        <v>7.0593547818869808E-3</v>
      </c>
      <c r="E351" s="5">
        <f t="shared" si="50"/>
        <v>0.50152729392346462</v>
      </c>
      <c r="F351" s="4">
        <f t="shared" si="51"/>
        <v>1.3290325821331765E-2</v>
      </c>
      <c r="G351" s="5">
        <f t="shared" si="52"/>
        <v>0.4221731521862494</v>
      </c>
      <c r="H351" s="5">
        <f t="shared" si="53"/>
        <v>0.92370044610971402</v>
      </c>
      <c r="I351" s="4">
        <f t="shared" si="54"/>
        <v>8.9845563081064009E-3</v>
      </c>
    </row>
    <row r="352" spans="1:9" x14ac:dyDescent="0.25">
      <c r="A352" s="13">
        <f>MAX($A$11:A351)+1</f>
        <v>270</v>
      </c>
      <c r="B352" s="2" t="s">
        <v>33</v>
      </c>
      <c r="C352" s="1"/>
      <c r="D352" s="4">
        <f t="shared" si="49"/>
        <v>0</v>
      </c>
      <c r="E352" s="5">
        <f t="shared" si="50"/>
        <v>0</v>
      </c>
      <c r="F352" s="4">
        <f t="shared" si="51"/>
        <v>0</v>
      </c>
      <c r="G352" s="5">
        <f t="shared" si="52"/>
        <v>0</v>
      </c>
      <c r="H352" s="5">
        <f t="shared" si="53"/>
        <v>0</v>
      </c>
      <c r="I352" s="4">
        <f t="shared" si="54"/>
        <v>0</v>
      </c>
    </row>
    <row r="353" spans="1:10" x14ac:dyDescent="0.25">
      <c r="A353" s="13">
        <f>MAX($A$11:A352)+1</f>
        <v>271</v>
      </c>
      <c r="B353" s="2" t="s">
        <v>34</v>
      </c>
      <c r="C353" s="1"/>
      <c r="D353" s="4">
        <f t="shared" si="49"/>
        <v>2.2377407310555524E-2</v>
      </c>
      <c r="E353" s="5">
        <f t="shared" si="50"/>
        <v>1.5897884268803057</v>
      </c>
      <c r="F353" s="4">
        <f t="shared" si="51"/>
        <v>4.2128925855521006E-2</v>
      </c>
      <c r="G353" s="5">
        <f t="shared" si="52"/>
        <v>1.3382441985055757</v>
      </c>
      <c r="H353" s="5">
        <f t="shared" si="53"/>
        <v>2.9280326253858817</v>
      </c>
      <c r="I353" s="4">
        <f t="shared" si="54"/>
        <v>2.8480092334639193E-2</v>
      </c>
    </row>
    <row r="354" spans="1:10" x14ac:dyDescent="0.25">
      <c r="A354" s="13">
        <f>MAX($A$11:A353)+1</f>
        <v>272</v>
      </c>
      <c r="B354" s="2" t="s">
        <v>35</v>
      </c>
      <c r="D354" s="6">
        <f>SUM(D327:D353)</f>
        <v>1</v>
      </c>
      <c r="E354" s="5">
        <v>71.044353119961102</v>
      </c>
      <c r="F354" s="6">
        <f>SUM(F327:F353)</f>
        <v>0.99999999999999989</v>
      </c>
      <c r="G354" s="5">
        <v>31.765447880038902</v>
      </c>
      <c r="H354" s="5">
        <f>SUM(H327:H353)</f>
        <v>102.80980100000004</v>
      </c>
      <c r="I354" s="6">
        <f>SUM(I327:I353)</f>
        <v>0.99999999999999967</v>
      </c>
    </row>
    <row r="356" spans="1:10" x14ac:dyDescent="0.25">
      <c r="C356" s="14" t="s">
        <v>63</v>
      </c>
      <c r="D356" s="15"/>
      <c r="E356" s="47" t="s">
        <v>36</v>
      </c>
      <c r="F356" s="47"/>
      <c r="G356" s="16" t="s">
        <v>37</v>
      </c>
      <c r="H356" s="47" t="s">
        <v>35</v>
      </c>
      <c r="I356" s="47"/>
    </row>
    <row r="357" spans="1:10" ht="17.25" x14ac:dyDescent="0.25">
      <c r="C357" s="15"/>
      <c r="D357" s="17" t="s">
        <v>54</v>
      </c>
      <c r="E357" s="17" t="s">
        <v>42</v>
      </c>
      <c r="F357" s="17" t="s">
        <v>43</v>
      </c>
      <c r="G357" s="17" t="s">
        <v>43</v>
      </c>
      <c r="H357" s="17" t="s">
        <v>42</v>
      </c>
      <c r="I357" s="17" t="s">
        <v>43</v>
      </c>
    </row>
    <row r="358" spans="1:10" x14ac:dyDescent="0.25">
      <c r="A358" s="13">
        <f>MAX($A$11:A357)+1</f>
        <v>273</v>
      </c>
      <c r="C358" s="15" t="s">
        <v>40</v>
      </c>
      <c r="D358" s="18">
        <f>+I318</f>
        <v>6971317</v>
      </c>
      <c r="E358" s="19"/>
      <c r="F358" s="19"/>
      <c r="G358" s="19"/>
      <c r="H358" s="19"/>
      <c r="I358" s="19"/>
    </row>
    <row r="359" spans="1:10" x14ac:dyDescent="0.25">
      <c r="A359" s="13">
        <f>MAX($A$11:A358)+1</f>
        <v>274</v>
      </c>
      <c r="C359" s="20" t="s">
        <v>55</v>
      </c>
      <c r="D359" s="18">
        <f>+D318*500</f>
        <v>4343500</v>
      </c>
      <c r="E359" s="21">
        <f>D359/D358</f>
        <v>0.62305300418844822</v>
      </c>
      <c r="F359" s="19"/>
      <c r="G359" s="19"/>
      <c r="H359" s="21">
        <f>H362/(H362+I362)</f>
        <v>0.43054647719838224</v>
      </c>
      <c r="I359" s="19"/>
    </row>
    <row r="360" spans="1:10" x14ac:dyDescent="0.25">
      <c r="A360" s="13">
        <f>MAX($A$11:A359)+1</f>
        <v>275</v>
      </c>
      <c r="C360" s="15" t="s">
        <v>56</v>
      </c>
      <c r="D360" s="18">
        <f>D358-D359</f>
        <v>2627817</v>
      </c>
      <c r="E360" s="19"/>
      <c r="F360" s="21">
        <f>D360/D358</f>
        <v>0.37694699581155183</v>
      </c>
      <c r="G360" s="19"/>
      <c r="H360" s="21"/>
      <c r="I360" s="21">
        <f>F362/(H362+I362)</f>
        <v>0.260480569142862</v>
      </c>
    </row>
    <row r="361" spans="1:10" x14ac:dyDescent="0.25">
      <c r="A361" s="13">
        <f>MAX($A$11:A360)+1</f>
        <v>276</v>
      </c>
      <c r="C361" s="15" t="s">
        <v>57</v>
      </c>
      <c r="D361" s="18">
        <f>+G318</f>
        <v>3702919</v>
      </c>
      <c r="E361" s="19"/>
      <c r="F361" s="22"/>
      <c r="G361" s="22">
        <v>1</v>
      </c>
      <c r="H361" s="19"/>
      <c r="I361" s="21">
        <f>G362/(H362+I362)</f>
        <v>0.30897295365875577</v>
      </c>
    </row>
    <row r="362" spans="1:10" x14ac:dyDescent="0.25">
      <c r="A362" s="13">
        <f>MAX($A$11:A361)+1</f>
        <v>277</v>
      </c>
      <c r="C362" s="15" t="s">
        <v>58</v>
      </c>
      <c r="D362" s="19"/>
      <c r="E362" s="23">
        <f>+E354*E359</f>
        <v>44.264397642016718</v>
      </c>
      <c r="F362" s="23">
        <f>+E354-E362</f>
        <v>26.779955477944384</v>
      </c>
      <c r="G362" s="23">
        <f>G354</f>
        <v>31.765447880038902</v>
      </c>
      <c r="H362" s="23">
        <f>+E362</f>
        <v>44.264397642016718</v>
      </c>
      <c r="I362" s="23">
        <f>+F362+G362</f>
        <v>58.54540335798329</v>
      </c>
    </row>
    <row r="365" spans="1:10" ht="18.75" x14ac:dyDescent="0.3">
      <c r="A365" s="26" t="s">
        <v>74</v>
      </c>
      <c r="B365" s="27"/>
      <c r="C365" s="28"/>
      <c r="D365" s="27"/>
      <c r="E365" s="27"/>
      <c r="F365" s="27"/>
      <c r="G365" s="27"/>
      <c r="H365" s="27"/>
      <c r="I365" s="27"/>
      <c r="J365" s="27"/>
    </row>
    <row r="366" spans="1:10" s="39" customFormat="1" ht="18.75" x14ac:dyDescent="0.3">
      <c r="A366" s="36"/>
      <c r="B366" s="37"/>
      <c r="C366" s="38"/>
      <c r="D366" s="37"/>
      <c r="E366" s="37"/>
      <c r="F366" s="37"/>
      <c r="G366" s="37"/>
      <c r="H366" s="37"/>
      <c r="I366" s="37"/>
      <c r="J366" s="37"/>
    </row>
    <row r="367" spans="1:10" x14ac:dyDescent="0.25">
      <c r="A367" s="13" t="s">
        <v>66</v>
      </c>
      <c r="B367" s="12" t="s">
        <v>51</v>
      </c>
    </row>
    <row r="368" spans="1:10" ht="45" x14ac:dyDescent="0.25">
      <c r="A368" s="40" t="s">
        <v>67</v>
      </c>
      <c r="B368" s="29" t="s">
        <v>3</v>
      </c>
      <c r="C368" s="29" t="s">
        <v>4</v>
      </c>
      <c r="D368" s="48" t="s">
        <v>0</v>
      </c>
      <c r="E368" s="49"/>
      <c r="F368" s="41" t="s">
        <v>1</v>
      </c>
      <c r="G368" s="50" t="s">
        <v>2</v>
      </c>
      <c r="H368" s="51"/>
      <c r="I368" s="50" t="s">
        <v>79</v>
      </c>
      <c r="J368" s="51"/>
    </row>
    <row r="369" spans="1:10" s="42" customFormat="1" ht="11.25" x14ac:dyDescent="0.2">
      <c r="B369" s="33"/>
      <c r="C369" s="33"/>
      <c r="D369" s="33" t="s">
        <v>5</v>
      </c>
      <c r="E369" s="33" t="s">
        <v>6</v>
      </c>
      <c r="F369" s="46" t="s">
        <v>80</v>
      </c>
      <c r="G369" s="33" t="s">
        <v>72</v>
      </c>
      <c r="H369" s="33" t="s">
        <v>6</v>
      </c>
      <c r="I369" s="33" t="s">
        <v>72</v>
      </c>
      <c r="J369" s="33" t="s">
        <v>6</v>
      </c>
    </row>
    <row r="370" spans="1:10" ht="18" x14ac:dyDescent="0.35">
      <c r="A370" s="13">
        <f>MAX($A$11:A364)+1</f>
        <v>278</v>
      </c>
      <c r="B370" s="2" t="s">
        <v>7</v>
      </c>
      <c r="C370" s="1" t="s">
        <v>8</v>
      </c>
      <c r="D370" s="3">
        <v>806</v>
      </c>
      <c r="E370" s="4">
        <f t="shared" ref="E370:E396" si="55">D370/$D$397</f>
        <v>8.5191840186026851E-2</v>
      </c>
      <c r="F370" s="3">
        <f t="shared" ref="F370:F384" si="56">+G370/D370</f>
        <v>1.1426799007444168</v>
      </c>
      <c r="G370" s="3">
        <v>921</v>
      </c>
      <c r="H370" s="4">
        <f t="shared" ref="H370:H396" si="57">G370/$G$397</f>
        <v>2.2759949013760256E-4</v>
      </c>
      <c r="I370" s="3">
        <f t="shared" ref="I370:I396" si="58">MAX(D370*500,G370)</f>
        <v>403000</v>
      </c>
      <c r="J370" s="4">
        <f t="shared" ref="J370:J396" si="59">I370/$I$397</f>
        <v>5.2819638105528657E-2</v>
      </c>
    </row>
    <row r="371" spans="1:10" ht="18" x14ac:dyDescent="0.35">
      <c r="A371" s="13">
        <f>MAX($A$11:A370)+1</f>
        <v>279</v>
      </c>
      <c r="B371" s="2" t="s">
        <v>7</v>
      </c>
      <c r="C371" s="1" t="s">
        <v>9</v>
      </c>
      <c r="D371" s="3">
        <v>1274</v>
      </c>
      <c r="E371" s="4">
        <f t="shared" si="55"/>
        <v>0.13465806997146179</v>
      </c>
      <c r="F371" s="3">
        <f t="shared" si="56"/>
        <v>6.9544740973312402</v>
      </c>
      <c r="G371" s="3">
        <v>8860</v>
      </c>
      <c r="H371" s="4">
        <f t="shared" si="57"/>
        <v>2.1895021526809541E-3</v>
      </c>
      <c r="I371" s="3">
        <f t="shared" si="58"/>
        <v>637000</v>
      </c>
      <c r="J371" s="4">
        <f t="shared" si="59"/>
        <v>8.3489105392609814E-2</v>
      </c>
    </row>
    <row r="372" spans="1:10" ht="18" x14ac:dyDescent="0.35">
      <c r="A372" s="13">
        <f>MAX($A$11:A371)+1</f>
        <v>280</v>
      </c>
      <c r="B372" s="2" t="s">
        <v>7</v>
      </c>
      <c r="C372" s="1" t="s">
        <v>10</v>
      </c>
      <c r="D372" s="3">
        <v>2175</v>
      </c>
      <c r="E372" s="4">
        <f t="shared" si="55"/>
        <v>0.22989113201564318</v>
      </c>
      <c r="F372" s="3">
        <f t="shared" si="56"/>
        <v>21.196781609195401</v>
      </c>
      <c r="G372" s="3">
        <v>46103</v>
      </c>
      <c r="H372" s="4">
        <f t="shared" si="57"/>
        <v>1.1393071980253952E-2</v>
      </c>
      <c r="I372" s="3">
        <f t="shared" si="58"/>
        <v>1087500</v>
      </c>
      <c r="J372" s="4">
        <f t="shared" si="59"/>
        <v>0.14253438322521692</v>
      </c>
    </row>
    <row r="373" spans="1:10" ht="18" x14ac:dyDescent="0.35">
      <c r="A373" s="13">
        <f>MAX($A$11:A372)+1</f>
        <v>281</v>
      </c>
      <c r="B373" s="2" t="s">
        <v>7</v>
      </c>
      <c r="C373" s="1" t="s">
        <v>11</v>
      </c>
      <c r="D373" s="3">
        <v>2081</v>
      </c>
      <c r="E373" s="4">
        <f t="shared" si="55"/>
        <v>0.21995560722967974</v>
      </c>
      <c r="F373" s="3">
        <f t="shared" si="56"/>
        <v>67.053820278712152</v>
      </c>
      <c r="G373" s="3">
        <v>139539</v>
      </c>
      <c r="H373" s="4">
        <f t="shared" si="57"/>
        <v>3.4483176171890249E-2</v>
      </c>
      <c r="I373" s="3">
        <f t="shared" si="58"/>
        <v>1040500</v>
      </c>
      <c r="J373" s="4">
        <f t="shared" si="59"/>
        <v>0.13637427654789719</v>
      </c>
    </row>
    <row r="374" spans="1:10" ht="18" x14ac:dyDescent="0.35">
      <c r="A374" s="13">
        <f>MAX($A$11:A373)+1</f>
        <v>282</v>
      </c>
      <c r="B374" s="2" t="s">
        <v>7</v>
      </c>
      <c r="C374" s="1" t="s">
        <v>12</v>
      </c>
      <c r="D374" s="3">
        <v>1906</v>
      </c>
      <c r="E374" s="4">
        <f t="shared" si="55"/>
        <v>0.20145861959623718</v>
      </c>
      <c r="F374" s="3">
        <f t="shared" si="56"/>
        <v>179.89926547743966</v>
      </c>
      <c r="G374" s="3">
        <v>342888</v>
      </c>
      <c r="H374" s="4">
        <f t="shared" si="57"/>
        <v>8.4735216041587694E-2</v>
      </c>
      <c r="I374" s="3">
        <f t="shared" si="58"/>
        <v>953000</v>
      </c>
      <c r="J374" s="4">
        <f t="shared" si="59"/>
        <v>0.12490599284012112</v>
      </c>
    </row>
    <row r="375" spans="1:10" ht="18" x14ac:dyDescent="0.35">
      <c r="A375" s="13">
        <f>MAX($A$11:A374)+1</f>
        <v>283</v>
      </c>
      <c r="B375" s="2" t="s">
        <v>7</v>
      </c>
      <c r="C375" s="1" t="s">
        <v>13</v>
      </c>
      <c r="D375" s="3">
        <v>788</v>
      </c>
      <c r="E375" s="4">
        <f t="shared" si="55"/>
        <v>8.3289292886587041E-2</v>
      </c>
      <c r="F375" s="3">
        <f t="shared" si="56"/>
        <v>516.17258883248735</v>
      </c>
      <c r="G375" s="3">
        <v>406744</v>
      </c>
      <c r="H375" s="4">
        <f t="shared" si="57"/>
        <v>0.1005154473577948</v>
      </c>
      <c r="I375" s="3">
        <f t="shared" si="58"/>
        <v>406744</v>
      </c>
      <c r="J375" s="4">
        <f t="shared" si="59"/>
        <v>5.3310349582121955E-2</v>
      </c>
    </row>
    <row r="376" spans="1:10" ht="18" x14ac:dyDescent="0.35">
      <c r="A376" s="13">
        <f>MAX($A$11:A375)+1</f>
        <v>284</v>
      </c>
      <c r="B376" s="2" t="s">
        <v>7</v>
      </c>
      <c r="C376" s="1" t="s">
        <v>14</v>
      </c>
      <c r="D376" s="3">
        <v>146</v>
      </c>
      <c r="E376" s="4">
        <f t="shared" si="55"/>
        <v>1.5431772539900645E-2</v>
      </c>
      <c r="F376" s="3">
        <f t="shared" si="56"/>
        <v>1919.4794520547946</v>
      </c>
      <c r="G376" s="3">
        <v>280244</v>
      </c>
      <c r="H376" s="4">
        <f t="shared" si="57"/>
        <v>6.9254496758004658E-2</v>
      </c>
      <c r="I376" s="3">
        <f t="shared" si="58"/>
        <v>280244</v>
      </c>
      <c r="J376" s="4">
        <f t="shared" si="59"/>
        <v>3.6730487993165688E-2</v>
      </c>
    </row>
    <row r="377" spans="1:10" ht="18" x14ac:dyDescent="0.35">
      <c r="A377" s="13">
        <f>MAX($A$11:A376)+1</f>
        <v>285</v>
      </c>
      <c r="B377" s="2" t="s">
        <v>7</v>
      </c>
      <c r="C377" s="1" t="s">
        <v>15</v>
      </c>
      <c r="D377" s="3">
        <v>21</v>
      </c>
      <c r="E377" s="4">
        <f t="shared" si="55"/>
        <v>2.2196385160131063E-3</v>
      </c>
      <c r="F377" s="3">
        <f t="shared" si="56"/>
        <v>4453.2380952380954</v>
      </c>
      <c r="G377" s="3">
        <v>93518</v>
      </c>
      <c r="H377" s="4">
        <f t="shared" si="57"/>
        <v>2.311036820704486E-2</v>
      </c>
      <c r="I377" s="3">
        <f t="shared" si="58"/>
        <v>93518</v>
      </c>
      <c r="J377" s="4">
        <f t="shared" si="59"/>
        <v>1.2257039494672032E-2</v>
      </c>
    </row>
    <row r="378" spans="1:10" ht="18" x14ac:dyDescent="0.35">
      <c r="A378" s="13">
        <f>MAX($A$11:A377)+1</f>
        <v>286</v>
      </c>
      <c r="B378" s="2" t="s">
        <v>7</v>
      </c>
      <c r="C378" s="1" t="s">
        <v>16</v>
      </c>
      <c r="D378" s="3">
        <v>4</v>
      </c>
      <c r="E378" s="4">
        <f t="shared" si="55"/>
        <v>4.2278828876440123E-4</v>
      </c>
      <c r="F378" s="3">
        <f t="shared" si="56"/>
        <v>3970.5</v>
      </c>
      <c r="G378" s="3">
        <v>15882</v>
      </c>
      <c r="H378" s="4">
        <f t="shared" si="57"/>
        <v>3.9247938136432181E-3</v>
      </c>
      <c r="I378" s="3">
        <f t="shared" si="58"/>
        <v>15882</v>
      </c>
      <c r="J378" s="4">
        <f t="shared" si="59"/>
        <v>2.0815917925359954E-3</v>
      </c>
    </row>
    <row r="379" spans="1:10" ht="18" x14ac:dyDescent="0.35">
      <c r="A379" s="13">
        <f>MAX($A$11:A378)+1</f>
        <v>287</v>
      </c>
      <c r="B379" s="2" t="s">
        <v>17</v>
      </c>
      <c r="C379" s="1"/>
      <c r="D379" s="3">
        <v>201</v>
      </c>
      <c r="E379" s="4">
        <f t="shared" si="55"/>
        <v>2.1245111510411162E-2</v>
      </c>
      <c r="F379" s="3">
        <f t="shared" si="56"/>
        <v>1924.7711442786069</v>
      </c>
      <c r="G379" s="3">
        <v>386879</v>
      </c>
      <c r="H379" s="4">
        <f t="shared" si="57"/>
        <v>9.5606366064001663E-2</v>
      </c>
      <c r="I379" s="3">
        <f t="shared" si="58"/>
        <v>386879</v>
      </c>
      <c r="J379" s="4">
        <f t="shared" si="59"/>
        <v>5.0706721515207991E-2</v>
      </c>
    </row>
    <row r="380" spans="1:10" x14ac:dyDescent="0.25">
      <c r="A380" s="13">
        <f>MAX($A$11:A379)+1</f>
        <v>288</v>
      </c>
      <c r="B380" s="2" t="s">
        <v>18</v>
      </c>
      <c r="C380" s="1"/>
      <c r="D380" s="3">
        <v>13</v>
      </c>
      <c r="E380" s="4">
        <f t="shared" si="55"/>
        <v>1.3740619384843039E-3</v>
      </c>
      <c r="F380" s="3">
        <f t="shared" si="56"/>
        <v>464.07692307692309</v>
      </c>
      <c r="G380" s="3">
        <v>6033</v>
      </c>
      <c r="H380" s="4">
        <f t="shared" si="57"/>
        <v>1.4908878653639047E-3</v>
      </c>
      <c r="I380" s="3">
        <f t="shared" si="58"/>
        <v>6500</v>
      </c>
      <c r="J380" s="4">
        <f t="shared" si="59"/>
        <v>8.5192964686336547E-4</v>
      </c>
    </row>
    <row r="381" spans="1:10" x14ac:dyDescent="0.25">
      <c r="A381" s="13">
        <f>MAX($A$11:A380)+1</f>
        <v>289</v>
      </c>
      <c r="B381" s="2" t="s">
        <v>19</v>
      </c>
      <c r="C381" s="1"/>
      <c r="D381" s="3">
        <v>17</v>
      </c>
      <c r="E381" s="4">
        <f t="shared" si="55"/>
        <v>1.7968502272487051E-3</v>
      </c>
      <c r="F381" s="3">
        <f t="shared" si="56"/>
        <v>1788.7058823529412</v>
      </c>
      <c r="G381" s="3">
        <v>30408</v>
      </c>
      <c r="H381" s="4">
        <f t="shared" si="57"/>
        <v>7.5144900066278159E-3</v>
      </c>
      <c r="I381" s="3">
        <f t="shared" si="58"/>
        <v>30408</v>
      </c>
      <c r="J381" s="4">
        <f t="shared" si="59"/>
        <v>3.9854579541263408E-3</v>
      </c>
    </row>
    <row r="382" spans="1:10" x14ac:dyDescent="0.25">
      <c r="A382" s="13">
        <f>MAX($A$11:A381)+1</f>
        <v>290</v>
      </c>
      <c r="B382" s="2" t="s">
        <v>20</v>
      </c>
      <c r="C382" s="1"/>
      <c r="D382" s="3">
        <v>4</v>
      </c>
      <c r="E382" s="4">
        <f t="shared" si="55"/>
        <v>4.2278828876440123E-4</v>
      </c>
      <c r="F382" s="3">
        <f t="shared" si="56"/>
        <v>4154.75</v>
      </c>
      <c r="G382" s="3">
        <v>16619</v>
      </c>
      <c r="H382" s="4">
        <f t="shared" si="57"/>
        <v>4.1069228301811259E-3</v>
      </c>
      <c r="I382" s="3">
        <f t="shared" si="58"/>
        <v>16619</v>
      </c>
      <c r="J382" s="4">
        <f t="shared" si="59"/>
        <v>2.1781875078803492E-3</v>
      </c>
    </row>
    <row r="383" spans="1:10" x14ac:dyDescent="0.25">
      <c r="A383" s="13">
        <f>MAX($A$11:A382)+1</f>
        <v>291</v>
      </c>
      <c r="B383" s="2" t="s">
        <v>21</v>
      </c>
      <c r="C383" s="1"/>
      <c r="D383" s="3">
        <v>5</v>
      </c>
      <c r="E383" s="4">
        <f t="shared" si="55"/>
        <v>5.2848536095550158E-4</v>
      </c>
      <c r="F383" s="3">
        <f t="shared" si="56"/>
        <v>142104</v>
      </c>
      <c r="G383" s="3">
        <v>710520</v>
      </c>
      <c r="H383" s="4">
        <f t="shared" si="57"/>
        <v>0.17558522229377782</v>
      </c>
      <c r="I383" s="3">
        <f t="shared" si="58"/>
        <v>710520</v>
      </c>
      <c r="J383" s="4">
        <f t="shared" si="59"/>
        <v>9.3125085029132068E-2</v>
      </c>
    </row>
    <row r="384" spans="1:10" x14ac:dyDescent="0.25">
      <c r="A384" s="13">
        <f>MAX($A$11:A383)+1</f>
        <v>292</v>
      </c>
      <c r="B384" s="2" t="s">
        <v>22</v>
      </c>
      <c r="C384" s="1"/>
      <c r="D384" s="3">
        <v>2</v>
      </c>
      <c r="E384" s="4">
        <f t="shared" si="55"/>
        <v>2.1139414438220062E-4</v>
      </c>
      <c r="F384" s="3">
        <f t="shared" si="56"/>
        <v>116400</v>
      </c>
      <c r="G384" s="3">
        <v>232800</v>
      </c>
      <c r="H384" s="4">
        <f t="shared" si="57"/>
        <v>5.7530033989179018E-2</v>
      </c>
      <c r="I384" s="3">
        <f t="shared" si="58"/>
        <v>232800</v>
      </c>
      <c r="J384" s="4">
        <f t="shared" si="59"/>
        <v>3.0512187967660226E-2</v>
      </c>
    </row>
    <row r="385" spans="1:10" x14ac:dyDescent="0.25">
      <c r="A385" s="13">
        <f>MAX($A$11:A384)+1</f>
        <v>293</v>
      </c>
      <c r="B385" s="2" t="s">
        <v>23</v>
      </c>
      <c r="C385" s="1"/>
      <c r="D385" s="3">
        <v>0</v>
      </c>
      <c r="E385" s="4">
        <f t="shared" si="55"/>
        <v>0</v>
      </c>
      <c r="F385" s="3">
        <v>0</v>
      </c>
      <c r="G385" s="3">
        <v>0</v>
      </c>
      <c r="H385" s="4">
        <f t="shared" si="57"/>
        <v>0</v>
      </c>
      <c r="I385" s="3">
        <f t="shared" si="58"/>
        <v>0</v>
      </c>
      <c r="J385" s="4">
        <f t="shared" si="59"/>
        <v>0</v>
      </c>
    </row>
    <row r="386" spans="1:10" x14ac:dyDescent="0.25">
      <c r="A386" s="13">
        <f>MAX($A$11:A385)+1</f>
        <v>294</v>
      </c>
      <c r="B386" s="2" t="s">
        <v>24</v>
      </c>
      <c r="C386" s="1"/>
      <c r="D386" s="3">
        <v>0</v>
      </c>
      <c r="E386" s="4">
        <f t="shared" si="55"/>
        <v>0</v>
      </c>
      <c r="F386" s="3">
        <v>0</v>
      </c>
      <c r="G386" s="3">
        <v>0</v>
      </c>
      <c r="H386" s="4">
        <f t="shared" si="57"/>
        <v>0</v>
      </c>
      <c r="I386" s="3">
        <f t="shared" si="58"/>
        <v>0</v>
      </c>
      <c r="J386" s="4">
        <f t="shared" si="59"/>
        <v>0</v>
      </c>
    </row>
    <row r="387" spans="1:10" x14ac:dyDescent="0.25">
      <c r="A387" s="13">
        <f>MAX($A$11:A386)+1</f>
        <v>295</v>
      </c>
      <c r="B387" s="2" t="s">
        <v>25</v>
      </c>
      <c r="C387" s="1"/>
      <c r="D387" s="3">
        <v>0</v>
      </c>
      <c r="E387" s="4">
        <f t="shared" si="55"/>
        <v>0</v>
      </c>
      <c r="F387" s="3">
        <v>0</v>
      </c>
      <c r="G387" s="3">
        <v>0</v>
      </c>
      <c r="H387" s="4">
        <f t="shared" si="57"/>
        <v>0</v>
      </c>
      <c r="I387" s="3">
        <f t="shared" si="58"/>
        <v>0</v>
      </c>
      <c r="J387" s="4">
        <f t="shared" si="59"/>
        <v>0</v>
      </c>
    </row>
    <row r="388" spans="1:10" x14ac:dyDescent="0.25">
      <c r="A388" s="13">
        <f>MAX($A$11:A387)+1</f>
        <v>296</v>
      </c>
      <c r="B388" s="2" t="s">
        <v>26</v>
      </c>
      <c r="C388" s="1"/>
      <c r="D388" s="3">
        <v>10</v>
      </c>
      <c r="E388" s="4">
        <f t="shared" si="55"/>
        <v>1.0569707219110032E-3</v>
      </c>
      <c r="F388" s="3">
        <f>+G388/D388</f>
        <v>27532.799999999999</v>
      </c>
      <c r="G388" s="3">
        <v>275328</v>
      </c>
      <c r="H388" s="4">
        <f t="shared" si="57"/>
        <v>6.8039644322047593E-2</v>
      </c>
      <c r="I388" s="3">
        <f t="shared" si="58"/>
        <v>275328</v>
      </c>
      <c r="J388" s="4">
        <f t="shared" si="59"/>
        <v>3.6086167047937948E-2</v>
      </c>
    </row>
    <row r="389" spans="1:10" x14ac:dyDescent="0.25">
      <c r="A389" s="13">
        <f>MAX($A$11:A388)+1</f>
        <v>297</v>
      </c>
      <c r="B389" s="2" t="s">
        <v>27</v>
      </c>
      <c r="C389" s="1"/>
      <c r="D389" s="3">
        <v>3</v>
      </c>
      <c r="E389" s="4">
        <f t="shared" si="55"/>
        <v>3.1709121657330094E-4</v>
      </c>
      <c r="F389" s="3">
        <f>+G389/D389</f>
        <v>39544</v>
      </c>
      <c r="G389" s="3">
        <v>118632</v>
      </c>
      <c r="H389" s="4">
        <f t="shared" si="57"/>
        <v>2.9316593609124936E-2</v>
      </c>
      <c r="I389" s="3">
        <f t="shared" si="58"/>
        <v>118632</v>
      </c>
      <c r="J389" s="4">
        <f t="shared" si="59"/>
        <v>1.5548633517953041E-2</v>
      </c>
    </row>
    <row r="390" spans="1:10" x14ac:dyDescent="0.25">
      <c r="A390" s="13">
        <f>MAX($A$11:A389)+1</f>
        <v>298</v>
      </c>
      <c r="B390" s="2" t="s">
        <v>28</v>
      </c>
      <c r="C390" s="1"/>
      <c r="D390" s="3">
        <v>0</v>
      </c>
      <c r="E390" s="4">
        <f t="shared" si="55"/>
        <v>0</v>
      </c>
      <c r="F390" s="3">
        <v>0</v>
      </c>
      <c r="G390" s="3">
        <v>0</v>
      </c>
      <c r="H390" s="4">
        <f t="shared" si="57"/>
        <v>0</v>
      </c>
      <c r="I390" s="3">
        <f t="shared" si="58"/>
        <v>0</v>
      </c>
      <c r="J390" s="4">
        <f t="shared" si="59"/>
        <v>0</v>
      </c>
    </row>
    <row r="391" spans="1:10" x14ac:dyDescent="0.25">
      <c r="A391" s="13">
        <f>MAX($A$11:A390)+1</f>
        <v>299</v>
      </c>
      <c r="B391" s="2" t="s">
        <v>29</v>
      </c>
      <c r="C391" s="1"/>
      <c r="D391" s="3">
        <v>1</v>
      </c>
      <c r="E391" s="4">
        <f t="shared" si="55"/>
        <v>1.0569707219110031E-4</v>
      </c>
      <c r="F391" s="3">
        <f>+G391/D391</f>
        <v>576600</v>
      </c>
      <c r="G391" s="3">
        <v>576600</v>
      </c>
      <c r="H391" s="4">
        <f t="shared" si="57"/>
        <v>0.14249062542165214</v>
      </c>
      <c r="I391" s="3">
        <f t="shared" si="58"/>
        <v>576600</v>
      </c>
      <c r="J391" s="4">
        <f t="shared" si="59"/>
        <v>7.5572712981756385E-2</v>
      </c>
    </row>
    <row r="392" spans="1:10" x14ac:dyDescent="0.25">
      <c r="A392" s="13">
        <f>MAX($A$11:A391)+1</f>
        <v>300</v>
      </c>
      <c r="B392" s="2" t="s">
        <v>30</v>
      </c>
      <c r="C392" s="1"/>
      <c r="D392" s="3">
        <v>1</v>
      </c>
      <c r="E392" s="4">
        <f t="shared" si="55"/>
        <v>1.0569707219110031E-4</v>
      </c>
      <c r="F392" s="3">
        <f>+G392/D392</f>
        <v>212496</v>
      </c>
      <c r="G392" s="3">
        <v>212496</v>
      </c>
      <c r="H392" s="4">
        <f t="shared" si="57"/>
        <v>5.2512466076308349E-2</v>
      </c>
      <c r="I392" s="3">
        <f t="shared" si="58"/>
        <v>212496</v>
      </c>
      <c r="J392" s="4">
        <f t="shared" si="59"/>
        <v>2.7851021883058106E-2</v>
      </c>
    </row>
    <row r="393" spans="1:10" x14ac:dyDescent="0.25">
      <c r="A393" s="13">
        <f>MAX($A$11:A392)+1</f>
        <v>301</v>
      </c>
      <c r="B393" s="2" t="s">
        <v>31</v>
      </c>
      <c r="C393" s="1"/>
      <c r="D393" s="3">
        <v>1</v>
      </c>
      <c r="E393" s="4">
        <f t="shared" si="55"/>
        <v>1.0569707219110031E-4</v>
      </c>
      <c r="F393" s="3">
        <f>+G393/D393</f>
        <v>18698</v>
      </c>
      <c r="G393" s="3">
        <v>18698</v>
      </c>
      <c r="H393" s="4">
        <f t="shared" si="57"/>
        <v>4.6206897574298505E-3</v>
      </c>
      <c r="I393" s="3">
        <f t="shared" si="58"/>
        <v>18698</v>
      </c>
      <c r="J393" s="4">
        <f t="shared" si="59"/>
        <v>2.4506739287771086E-3</v>
      </c>
    </row>
    <row r="394" spans="1:10" x14ac:dyDescent="0.25">
      <c r="A394" s="13">
        <f>MAX($A$11:A393)+1</f>
        <v>302</v>
      </c>
      <c r="B394" s="2" t="s">
        <v>32</v>
      </c>
      <c r="C394" s="1"/>
      <c r="D394" s="3">
        <v>1</v>
      </c>
      <c r="E394" s="4">
        <f t="shared" si="55"/>
        <v>1.0569707219110031E-4</v>
      </c>
      <c r="F394" s="3">
        <f>+G394/D394</f>
        <v>49213</v>
      </c>
      <c r="G394" s="3">
        <v>49213</v>
      </c>
      <c r="H394" s="4">
        <f t="shared" si="57"/>
        <v>1.2161621832944445E-2</v>
      </c>
      <c r="I394" s="3">
        <f t="shared" si="58"/>
        <v>49213</v>
      </c>
      <c r="J394" s="4">
        <f t="shared" si="59"/>
        <v>6.4501559555518156E-3</v>
      </c>
    </row>
    <row r="395" spans="1:10" x14ac:dyDescent="0.25">
      <c r="A395" s="13">
        <f>MAX($A$11:A394)+1</f>
        <v>303</v>
      </c>
      <c r="B395" s="2" t="s">
        <v>33</v>
      </c>
      <c r="C395" s="1"/>
      <c r="D395" s="3">
        <v>1</v>
      </c>
      <c r="E395" s="4">
        <f t="shared" si="55"/>
        <v>1.0569707219110031E-4</v>
      </c>
      <c r="F395" s="3">
        <f>+G395/D395</f>
        <v>77657</v>
      </c>
      <c r="G395" s="3">
        <v>77657</v>
      </c>
      <c r="H395" s="4">
        <f t="shared" si="57"/>
        <v>1.9190763958323344E-2</v>
      </c>
      <c r="I395" s="3">
        <f t="shared" si="58"/>
        <v>77657</v>
      </c>
      <c r="J395" s="4">
        <f t="shared" si="59"/>
        <v>1.0178200090225903E-2</v>
      </c>
    </row>
    <row r="396" spans="1:10" x14ac:dyDescent="0.25">
      <c r="A396" s="13">
        <f>MAX($A$11:A395)+1</f>
        <v>304</v>
      </c>
      <c r="B396" s="2" t="s">
        <v>34</v>
      </c>
      <c r="C396" s="1"/>
      <c r="D396" s="3">
        <v>0</v>
      </c>
      <c r="E396" s="4">
        <f t="shared" si="55"/>
        <v>0</v>
      </c>
      <c r="F396" s="3">
        <v>0</v>
      </c>
      <c r="G396" s="3">
        <v>0</v>
      </c>
      <c r="H396" s="4">
        <f t="shared" si="57"/>
        <v>0</v>
      </c>
      <c r="I396" s="3">
        <f t="shared" si="58"/>
        <v>0</v>
      </c>
      <c r="J396" s="4">
        <f t="shared" si="59"/>
        <v>0</v>
      </c>
    </row>
    <row r="397" spans="1:10" x14ac:dyDescent="0.25">
      <c r="A397" s="13">
        <f>MAX($A$11:A396)+1</f>
        <v>305</v>
      </c>
      <c r="B397" s="2" t="s">
        <v>35</v>
      </c>
      <c r="D397" s="3">
        <f t="shared" ref="D397:J397" si="60">SUM(D370:D396)</f>
        <v>9461</v>
      </c>
      <c r="E397" s="6">
        <f t="shared" si="60"/>
        <v>1.0000000000000002</v>
      </c>
      <c r="F397" s="3">
        <f t="shared" si="60"/>
        <v>1279712.7411071972</v>
      </c>
      <c r="G397" s="3">
        <f t="shared" si="60"/>
        <v>4046582</v>
      </c>
      <c r="H397" s="6">
        <f t="shared" si="60"/>
        <v>0.99999999999999978</v>
      </c>
      <c r="I397" s="3">
        <f t="shared" si="60"/>
        <v>7629738</v>
      </c>
      <c r="J397" s="6">
        <f t="shared" si="60"/>
        <v>0.99999999999999978</v>
      </c>
    </row>
    <row r="400" spans="1:10" ht="18.75" x14ac:dyDescent="0.3">
      <c r="A400" s="26" t="s">
        <v>74</v>
      </c>
      <c r="B400" s="27"/>
      <c r="C400" s="28"/>
      <c r="D400" s="27"/>
      <c r="E400" s="27"/>
      <c r="F400" s="27"/>
      <c r="G400" s="27"/>
      <c r="H400" s="27"/>
      <c r="I400" s="27"/>
      <c r="J400" s="27"/>
    </row>
    <row r="402" spans="1:9" x14ac:dyDescent="0.25">
      <c r="A402" s="13" t="s">
        <v>66</v>
      </c>
      <c r="B402" s="12" t="s">
        <v>51</v>
      </c>
    </row>
    <row r="403" spans="1:9" x14ac:dyDescent="0.25">
      <c r="A403" s="13" t="s">
        <v>67</v>
      </c>
      <c r="D403" s="48" t="s">
        <v>36</v>
      </c>
      <c r="E403" s="49"/>
      <c r="F403" s="48" t="s">
        <v>37</v>
      </c>
      <c r="G403" s="49"/>
      <c r="H403" s="48" t="s">
        <v>35</v>
      </c>
      <c r="I403" s="49"/>
    </row>
    <row r="404" spans="1:9" s="9" customFormat="1" ht="30" x14ac:dyDescent="0.25">
      <c r="B404" s="29" t="s">
        <v>3</v>
      </c>
      <c r="C404" s="29" t="s">
        <v>4</v>
      </c>
      <c r="D404" s="30" t="s">
        <v>40</v>
      </c>
      <c r="E404" s="31" t="s">
        <v>68</v>
      </c>
      <c r="F404" s="30" t="s">
        <v>41</v>
      </c>
      <c r="G404" s="31" t="s">
        <v>78</v>
      </c>
      <c r="H404" s="31" t="s">
        <v>68</v>
      </c>
      <c r="I404" s="31"/>
    </row>
    <row r="405" spans="1:9" s="32" customFormat="1" ht="11.25" x14ac:dyDescent="0.2">
      <c r="B405" s="33"/>
      <c r="C405" s="33"/>
      <c r="D405" s="34"/>
      <c r="E405" s="35" t="s">
        <v>69</v>
      </c>
      <c r="F405" s="34"/>
      <c r="G405" s="35" t="s">
        <v>69</v>
      </c>
      <c r="H405" s="35" t="s">
        <v>69</v>
      </c>
      <c r="I405" s="35" t="s">
        <v>6</v>
      </c>
    </row>
    <row r="406" spans="1:9" ht="18" x14ac:dyDescent="0.35">
      <c r="A406" s="13">
        <f>MAX($A$11:A398)+1</f>
        <v>306</v>
      </c>
      <c r="B406" s="2" t="s">
        <v>7</v>
      </c>
      <c r="C406" s="1" t="s">
        <v>8</v>
      </c>
      <c r="D406" s="4">
        <f t="shared" ref="D406:D432" si="61">+J370</f>
        <v>5.2819638105528657E-2</v>
      </c>
      <c r="E406" s="5">
        <f t="shared" ref="E406:E432" si="62">D406*$E$433</f>
        <v>5.3317371572599592</v>
      </c>
      <c r="F406" s="4">
        <f t="shared" ref="F406:F432" si="63">+H370</f>
        <v>2.2759949013760256E-4</v>
      </c>
      <c r="G406" s="5">
        <f t="shared" ref="G406:G432" si="64">F406*$G$433</f>
        <v>9.4854496569275817E-3</v>
      </c>
      <c r="H406" s="5">
        <f t="shared" ref="H406:H432" si="65">+E406+G406</f>
        <v>5.3412226069168867</v>
      </c>
      <c r="I406" s="4">
        <f t="shared" ref="I406:I432" si="66">H406/$H$433</f>
        <v>3.7451150543577436E-2</v>
      </c>
    </row>
    <row r="407" spans="1:9" ht="18" x14ac:dyDescent="0.35">
      <c r="A407" s="13">
        <f>MAX($A$11:A406)+1</f>
        <v>307</v>
      </c>
      <c r="B407" s="2" t="s">
        <v>7</v>
      </c>
      <c r="C407" s="1" t="s">
        <v>9</v>
      </c>
      <c r="D407" s="4">
        <f t="shared" si="61"/>
        <v>8.3489105392609814E-2</v>
      </c>
      <c r="E407" s="5">
        <f t="shared" si="62"/>
        <v>8.4275845388947737</v>
      </c>
      <c r="F407" s="4">
        <f t="shared" si="63"/>
        <v>2.1895021526809541E-3</v>
      </c>
      <c r="G407" s="5">
        <f t="shared" si="64"/>
        <v>9.1249819718108999E-2</v>
      </c>
      <c r="H407" s="5">
        <f t="shared" si="65"/>
        <v>8.5188343586128834</v>
      </c>
      <c r="I407" s="4">
        <f t="shared" si="66"/>
        <v>5.9731670349603819E-2</v>
      </c>
    </row>
    <row r="408" spans="1:9" ht="18" x14ac:dyDescent="0.35">
      <c r="A408" s="13">
        <f>MAX($A$11:A407)+1</f>
        <v>308</v>
      </c>
      <c r="B408" s="2" t="s">
        <v>7</v>
      </c>
      <c r="C408" s="1" t="s">
        <v>10</v>
      </c>
      <c r="D408" s="4">
        <f t="shared" si="61"/>
        <v>0.14253438322521692</v>
      </c>
      <c r="E408" s="5">
        <f t="shared" si="62"/>
        <v>14.38775225439257</v>
      </c>
      <c r="F408" s="4">
        <f t="shared" si="63"/>
        <v>1.1393071980253952E-2</v>
      </c>
      <c r="G408" s="5">
        <f t="shared" si="64"/>
        <v>0.4748183339124129</v>
      </c>
      <c r="H408" s="5">
        <f t="shared" si="65"/>
        <v>14.862570588304983</v>
      </c>
      <c r="I408" s="4">
        <f t="shared" si="66"/>
        <v>0.10421216442960689</v>
      </c>
    </row>
    <row r="409" spans="1:9" ht="18" x14ac:dyDescent="0.35">
      <c r="A409" s="13">
        <f>MAX($A$11:A408)+1</f>
        <v>309</v>
      </c>
      <c r="B409" s="2" t="s">
        <v>7</v>
      </c>
      <c r="C409" s="1" t="s">
        <v>11</v>
      </c>
      <c r="D409" s="4">
        <f t="shared" si="61"/>
        <v>0.13637427654789719</v>
      </c>
      <c r="E409" s="5">
        <f t="shared" si="62"/>
        <v>13.7659367546625</v>
      </c>
      <c r="F409" s="4">
        <f t="shared" si="63"/>
        <v>3.4483176171890249E-2</v>
      </c>
      <c r="G409" s="5">
        <f t="shared" si="64"/>
        <v>1.4371228660999107</v>
      </c>
      <c r="H409" s="5">
        <f t="shared" si="65"/>
        <v>15.20305962076241</v>
      </c>
      <c r="I409" s="4">
        <f t="shared" si="66"/>
        <v>0.10659957775263272</v>
      </c>
    </row>
    <row r="410" spans="1:9" ht="18" x14ac:dyDescent="0.35">
      <c r="A410" s="13">
        <f>MAX($A$11:A409)+1</f>
        <v>310</v>
      </c>
      <c r="B410" s="2" t="s">
        <v>7</v>
      </c>
      <c r="C410" s="1" t="s">
        <v>12</v>
      </c>
      <c r="D410" s="4">
        <f t="shared" si="61"/>
        <v>0.12490599284012112</v>
      </c>
      <c r="E410" s="5">
        <f t="shared" si="62"/>
        <v>12.608301515803328</v>
      </c>
      <c r="F410" s="4">
        <f t="shared" si="63"/>
        <v>8.4735216041587694E-2</v>
      </c>
      <c r="G410" s="5">
        <f t="shared" si="64"/>
        <v>3.5314298175511238</v>
      </c>
      <c r="H410" s="5">
        <f t="shared" si="65"/>
        <v>16.139731333354451</v>
      </c>
      <c r="I410" s="4">
        <f t="shared" si="66"/>
        <v>0.11316725633482982</v>
      </c>
    </row>
    <row r="411" spans="1:9" ht="18" x14ac:dyDescent="0.35">
      <c r="A411" s="13">
        <f>MAX($A$11:A410)+1</f>
        <v>311</v>
      </c>
      <c r="B411" s="2" t="s">
        <v>7</v>
      </c>
      <c r="C411" s="1" t="s">
        <v>13</v>
      </c>
      <c r="D411" s="4">
        <f t="shared" si="61"/>
        <v>5.3310349582121955E-2</v>
      </c>
      <c r="E411" s="5">
        <f t="shared" si="62"/>
        <v>5.3812707153661155</v>
      </c>
      <c r="F411" s="4">
        <f t="shared" si="63"/>
        <v>0.1005154473577948</v>
      </c>
      <c r="G411" s="5">
        <f t="shared" si="64"/>
        <v>4.1890876604314355</v>
      </c>
      <c r="H411" s="5">
        <f t="shared" si="65"/>
        <v>9.5703583757975501</v>
      </c>
      <c r="I411" s="4">
        <f t="shared" si="66"/>
        <v>6.7104660986012074E-2</v>
      </c>
    </row>
    <row r="412" spans="1:9" ht="18" x14ac:dyDescent="0.35">
      <c r="A412" s="13">
        <f>MAX($A$11:A411)+1</f>
        <v>312</v>
      </c>
      <c r="B412" s="2" t="s">
        <v>7</v>
      </c>
      <c r="C412" s="1" t="s">
        <v>14</v>
      </c>
      <c r="D412" s="4">
        <f t="shared" si="61"/>
        <v>3.6730487993165688E-2</v>
      </c>
      <c r="E412" s="5">
        <f t="shared" si="62"/>
        <v>3.7076609129011411</v>
      </c>
      <c r="F412" s="4">
        <f t="shared" si="63"/>
        <v>6.9254496758004658E-2</v>
      </c>
      <c r="G412" s="5">
        <f t="shared" si="64"/>
        <v>2.886254455652566</v>
      </c>
      <c r="H412" s="5">
        <f t="shared" si="65"/>
        <v>6.5939153685537075</v>
      </c>
      <c r="I412" s="4">
        <f t="shared" si="66"/>
        <v>4.6234679831451651E-2</v>
      </c>
    </row>
    <row r="413" spans="1:9" ht="18" x14ac:dyDescent="0.35">
      <c r="A413" s="13">
        <f>MAX($A$11:A412)+1</f>
        <v>313</v>
      </c>
      <c r="B413" s="2" t="s">
        <v>7</v>
      </c>
      <c r="C413" s="1" t="s">
        <v>15</v>
      </c>
      <c r="D413" s="4">
        <f t="shared" si="61"/>
        <v>1.2257039494672032E-2</v>
      </c>
      <c r="E413" s="5">
        <f t="shared" si="62"/>
        <v>1.237254083058652</v>
      </c>
      <c r="F413" s="4">
        <f t="shared" si="63"/>
        <v>2.311036820704486E-2</v>
      </c>
      <c r="G413" s="5">
        <f t="shared" si="64"/>
        <v>0.9631490564783427</v>
      </c>
      <c r="H413" s="5">
        <f t="shared" si="65"/>
        <v>2.200403139536995</v>
      </c>
      <c r="I413" s="4">
        <f t="shared" si="66"/>
        <v>1.5428607886262312E-2</v>
      </c>
    </row>
    <row r="414" spans="1:9" ht="18" x14ac:dyDescent="0.35">
      <c r="A414" s="13">
        <f>MAX($A$11:A413)+1</f>
        <v>314</v>
      </c>
      <c r="B414" s="2" t="s">
        <v>7</v>
      </c>
      <c r="C414" s="1" t="s">
        <v>16</v>
      </c>
      <c r="D414" s="4">
        <f t="shared" si="61"/>
        <v>2.0815917925359954E-3</v>
      </c>
      <c r="E414" s="5">
        <f t="shared" si="62"/>
        <v>0.2101207184407014</v>
      </c>
      <c r="F414" s="4">
        <f t="shared" si="63"/>
        <v>3.9247938136432181E-3</v>
      </c>
      <c r="G414" s="5">
        <f t="shared" si="64"/>
        <v>0.16356993642923329</v>
      </c>
      <c r="H414" s="5">
        <f t="shared" si="65"/>
        <v>0.37369065486993469</v>
      </c>
      <c r="I414" s="4">
        <f t="shared" si="66"/>
        <v>2.6202137604484487E-3</v>
      </c>
    </row>
    <row r="415" spans="1:9" ht="18" x14ac:dyDescent="0.35">
      <c r="A415" s="13">
        <f>MAX($A$11:A414)+1</f>
        <v>315</v>
      </c>
      <c r="B415" s="2" t="s">
        <v>17</v>
      </c>
      <c r="C415" s="1"/>
      <c r="D415" s="4">
        <f t="shared" si="61"/>
        <v>5.0706721515207991E-2</v>
      </c>
      <c r="E415" s="5">
        <f t="shared" si="62"/>
        <v>5.1184544408525445</v>
      </c>
      <c r="F415" s="4">
        <f t="shared" si="63"/>
        <v>9.5606366064001663E-2</v>
      </c>
      <c r="G415" s="5">
        <f t="shared" si="64"/>
        <v>3.9844965014359239</v>
      </c>
      <c r="H415" s="5">
        <f t="shared" si="65"/>
        <v>9.1029509422884693</v>
      </c>
      <c r="I415" s="4">
        <f t="shared" si="66"/>
        <v>6.3827331534349288E-2</v>
      </c>
    </row>
    <row r="416" spans="1:9" x14ac:dyDescent="0.25">
      <c r="A416" s="13">
        <f>MAX($A$11:A415)+1</f>
        <v>316</v>
      </c>
      <c r="B416" s="2" t="s">
        <v>18</v>
      </c>
      <c r="C416" s="1"/>
      <c r="D416" s="4">
        <f t="shared" si="61"/>
        <v>8.5192964686336547E-4</v>
      </c>
      <c r="E416" s="5">
        <f t="shared" si="62"/>
        <v>8.5995760600967086E-2</v>
      </c>
      <c r="F416" s="4">
        <f t="shared" si="63"/>
        <v>1.4908878653639047E-3</v>
      </c>
      <c r="G416" s="5">
        <f t="shared" si="64"/>
        <v>6.213432983739859E-2</v>
      </c>
      <c r="H416" s="5">
        <f t="shared" si="65"/>
        <v>0.14813009043836567</v>
      </c>
      <c r="I416" s="4">
        <f t="shared" si="66"/>
        <v>1.0386465282043802E-3</v>
      </c>
    </row>
    <row r="417" spans="1:9" x14ac:dyDescent="0.25">
      <c r="A417" s="13">
        <f>MAX($A$11:A416)+1</f>
        <v>317</v>
      </c>
      <c r="B417" s="2" t="s">
        <v>19</v>
      </c>
      <c r="C417" s="1"/>
      <c r="D417" s="4">
        <f t="shared" si="61"/>
        <v>3.9854579541263408E-3</v>
      </c>
      <c r="E417" s="5">
        <f t="shared" si="62"/>
        <v>0.40230139820833949</v>
      </c>
      <c r="F417" s="4">
        <f t="shared" si="63"/>
        <v>7.5144900066278159E-3</v>
      </c>
      <c r="G417" s="5">
        <f t="shared" si="64"/>
        <v>0.31317432482937452</v>
      </c>
      <c r="H417" s="5">
        <f t="shared" si="65"/>
        <v>0.71547572303771401</v>
      </c>
      <c r="I417" s="4">
        <f t="shared" si="66"/>
        <v>5.0167145213270642E-3</v>
      </c>
    </row>
    <row r="418" spans="1:9" x14ac:dyDescent="0.25">
      <c r="A418" s="13">
        <f>MAX($A$11:A417)+1</f>
        <v>318</v>
      </c>
      <c r="B418" s="2" t="s">
        <v>20</v>
      </c>
      <c r="C418" s="1"/>
      <c r="D418" s="4">
        <f t="shared" si="61"/>
        <v>2.1781875078803492E-3</v>
      </c>
      <c r="E418" s="5">
        <f t="shared" si="62"/>
        <v>0.21987131468114951</v>
      </c>
      <c r="F418" s="4">
        <f t="shared" si="63"/>
        <v>4.1069228301811259E-3</v>
      </c>
      <c r="G418" s="5">
        <f t="shared" si="64"/>
        <v>0.17116035597011889</v>
      </c>
      <c r="H418" s="5">
        <f t="shared" si="65"/>
        <v>0.39103167065126843</v>
      </c>
      <c r="I418" s="4">
        <f t="shared" si="66"/>
        <v>2.741804085435888E-3</v>
      </c>
    </row>
    <row r="419" spans="1:9" x14ac:dyDescent="0.25">
      <c r="A419" s="13">
        <f>MAX($A$11:A418)+1</f>
        <v>319</v>
      </c>
      <c r="B419" s="2" t="s">
        <v>21</v>
      </c>
      <c r="C419" s="1"/>
      <c r="D419" s="4">
        <f t="shared" si="61"/>
        <v>9.3125085029132068E-2</v>
      </c>
      <c r="E419" s="5">
        <f t="shared" si="62"/>
        <v>9.400262741876789</v>
      </c>
      <c r="F419" s="4">
        <f t="shared" si="63"/>
        <v>0.17558522229377782</v>
      </c>
      <c r="G419" s="5">
        <f t="shared" si="64"/>
        <v>7.3176999894030246</v>
      </c>
      <c r="H419" s="5">
        <f t="shared" si="65"/>
        <v>16.717962731279812</v>
      </c>
      <c r="I419" s="4">
        <f t="shared" si="66"/>
        <v>0.11722165225247649</v>
      </c>
    </row>
    <row r="420" spans="1:9" x14ac:dyDescent="0.25">
      <c r="A420" s="13">
        <f>MAX($A$11:A419)+1</f>
        <v>320</v>
      </c>
      <c r="B420" s="2" t="s">
        <v>22</v>
      </c>
      <c r="C420" s="1"/>
      <c r="D420" s="4">
        <f t="shared" si="61"/>
        <v>3.0512187967660226E-2</v>
      </c>
      <c r="E420" s="5">
        <f t="shared" si="62"/>
        <v>3.0799712412161746</v>
      </c>
      <c r="F420" s="4">
        <f t="shared" si="63"/>
        <v>5.7530033989179018E-2</v>
      </c>
      <c r="G420" s="5">
        <f t="shared" si="64"/>
        <v>2.3976250598618254</v>
      </c>
      <c r="H420" s="5">
        <f t="shared" si="65"/>
        <v>5.477596301078</v>
      </c>
      <c r="I420" s="4">
        <f t="shared" si="66"/>
        <v>3.8407364527918327E-2</v>
      </c>
    </row>
    <row r="421" spans="1:9" x14ac:dyDescent="0.25">
      <c r="A421" s="13">
        <f>MAX($A$11:A420)+1</f>
        <v>321</v>
      </c>
      <c r="B421" s="2" t="s">
        <v>23</v>
      </c>
      <c r="C421" s="1"/>
      <c r="D421" s="4">
        <f t="shared" si="61"/>
        <v>0</v>
      </c>
      <c r="E421" s="5">
        <f t="shared" si="62"/>
        <v>0</v>
      </c>
      <c r="F421" s="4">
        <f t="shared" si="63"/>
        <v>0</v>
      </c>
      <c r="G421" s="5">
        <f t="shared" si="64"/>
        <v>0</v>
      </c>
      <c r="H421" s="5">
        <f t="shared" si="65"/>
        <v>0</v>
      </c>
      <c r="I421" s="4">
        <f t="shared" si="66"/>
        <v>0</v>
      </c>
    </row>
    <row r="422" spans="1:9" x14ac:dyDescent="0.25">
      <c r="A422" s="13">
        <f>MAX($A$11:A421)+1</f>
        <v>322</v>
      </c>
      <c r="B422" s="2" t="s">
        <v>24</v>
      </c>
      <c r="C422" s="1"/>
      <c r="D422" s="4">
        <f t="shared" si="61"/>
        <v>0</v>
      </c>
      <c r="E422" s="5">
        <f t="shared" si="62"/>
        <v>0</v>
      </c>
      <c r="F422" s="4">
        <f t="shared" si="63"/>
        <v>0</v>
      </c>
      <c r="G422" s="5">
        <f t="shared" si="64"/>
        <v>0</v>
      </c>
      <c r="H422" s="5">
        <f t="shared" si="65"/>
        <v>0</v>
      </c>
      <c r="I422" s="4">
        <f t="shared" si="66"/>
        <v>0</v>
      </c>
    </row>
    <row r="423" spans="1:9" x14ac:dyDescent="0.25">
      <c r="A423" s="13">
        <f>MAX($A$11:A422)+1</f>
        <v>323</v>
      </c>
      <c r="B423" s="2" t="s">
        <v>25</v>
      </c>
      <c r="C423" s="1"/>
      <c r="D423" s="4">
        <f t="shared" si="61"/>
        <v>0</v>
      </c>
      <c r="E423" s="5">
        <f t="shared" si="62"/>
        <v>0</v>
      </c>
      <c r="F423" s="4">
        <f t="shared" si="63"/>
        <v>0</v>
      </c>
      <c r="G423" s="5">
        <f t="shared" si="64"/>
        <v>0</v>
      </c>
      <c r="H423" s="5">
        <f t="shared" si="65"/>
        <v>0</v>
      </c>
      <c r="I423" s="4">
        <f t="shared" si="66"/>
        <v>0</v>
      </c>
    </row>
    <row r="424" spans="1:9" x14ac:dyDescent="0.25">
      <c r="A424" s="13">
        <f>MAX($A$11:A423)+1</f>
        <v>324</v>
      </c>
      <c r="B424" s="2" t="s">
        <v>26</v>
      </c>
      <c r="C424" s="1"/>
      <c r="D424" s="4">
        <f t="shared" si="61"/>
        <v>3.6086167047937948E-2</v>
      </c>
      <c r="E424" s="5">
        <f t="shared" si="62"/>
        <v>3.6426216576527786</v>
      </c>
      <c r="F424" s="4">
        <f t="shared" si="63"/>
        <v>6.8039644322047593E-2</v>
      </c>
      <c r="G424" s="5">
        <f t="shared" si="64"/>
        <v>2.8356241945087484</v>
      </c>
      <c r="H424" s="5">
        <f t="shared" si="65"/>
        <v>6.4782458521615265</v>
      </c>
      <c r="I424" s="4">
        <f t="shared" si="66"/>
        <v>4.5423637717966904E-2</v>
      </c>
    </row>
    <row r="425" spans="1:9" x14ac:dyDescent="0.25">
      <c r="A425" s="13">
        <f>MAX($A$11:A424)+1</f>
        <v>325</v>
      </c>
      <c r="B425" s="2" t="s">
        <v>27</v>
      </c>
      <c r="C425" s="1"/>
      <c r="D425" s="4">
        <f t="shared" si="61"/>
        <v>1.5548633517953041E-2</v>
      </c>
      <c r="E425" s="5">
        <f t="shared" si="62"/>
        <v>1.5695152417867579</v>
      </c>
      <c r="F425" s="4">
        <f t="shared" si="63"/>
        <v>2.9316593609124936E-2</v>
      </c>
      <c r="G425" s="5">
        <f t="shared" si="64"/>
        <v>1.2218000691646396</v>
      </c>
      <c r="H425" s="5">
        <f t="shared" si="65"/>
        <v>2.7913153109513975</v>
      </c>
      <c r="I425" s="4">
        <f t="shared" si="66"/>
        <v>1.9571917820773228E-2</v>
      </c>
    </row>
    <row r="426" spans="1:9" x14ac:dyDescent="0.25">
      <c r="A426" s="13">
        <f>MAX($A$11:A425)+1</f>
        <v>326</v>
      </c>
      <c r="B426" s="2" t="s">
        <v>28</v>
      </c>
      <c r="C426" s="1"/>
      <c r="D426" s="4">
        <f t="shared" si="61"/>
        <v>0</v>
      </c>
      <c r="E426" s="5">
        <f t="shared" si="62"/>
        <v>0</v>
      </c>
      <c r="F426" s="4">
        <f t="shared" si="63"/>
        <v>0</v>
      </c>
      <c r="G426" s="5">
        <f t="shared" si="64"/>
        <v>0</v>
      </c>
      <c r="H426" s="5">
        <f t="shared" si="65"/>
        <v>0</v>
      </c>
      <c r="I426" s="4">
        <f t="shared" si="66"/>
        <v>0</v>
      </c>
    </row>
    <row r="427" spans="1:9" x14ac:dyDescent="0.25">
      <c r="A427" s="13">
        <f>MAX($A$11:A426)+1</f>
        <v>327</v>
      </c>
      <c r="B427" s="2" t="s">
        <v>29</v>
      </c>
      <c r="C427" s="1"/>
      <c r="D427" s="4">
        <f t="shared" si="61"/>
        <v>7.5572712981756385E-2</v>
      </c>
      <c r="E427" s="5">
        <f t="shared" si="62"/>
        <v>7.628485471156556</v>
      </c>
      <c r="F427" s="4">
        <f t="shared" si="63"/>
        <v>0.14249062542165214</v>
      </c>
      <c r="G427" s="5">
        <f t="shared" si="64"/>
        <v>5.9384476353794176</v>
      </c>
      <c r="H427" s="5">
        <f t="shared" si="65"/>
        <v>13.566933106535974</v>
      </c>
      <c r="I427" s="4">
        <f t="shared" si="66"/>
        <v>9.5127518843632755E-2</v>
      </c>
    </row>
    <row r="428" spans="1:9" x14ac:dyDescent="0.25">
      <c r="A428" s="13">
        <f>MAX($A$11:A427)+1</f>
        <v>328</v>
      </c>
      <c r="B428" s="2" t="s">
        <v>30</v>
      </c>
      <c r="C428" s="1"/>
      <c r="D428" s="4">
        <f t="shared" si="61"/>
        <v>2.7851021883058106E-2</v>
      </c>
      <c r="E428" s="5">
        <f t="shared" si="62"/>
        <v>2.8113469453327844</v>
      </c>
      <c r="F428" s="4">
        <f t="shared" si="63"/>
        <v>5.2512466076308349E-2</v>
      </c>
      <c r="G428" s="5">
        <f t="shared" si="64"/>
        <v>2.1885126061872784</v>
      </c>
      <c r="H428" s="5">
        <f t="shared" si="65"/>
        <v>4.9998595515200623</v>
      </c>
      <c r="I428" s="4">
        <f t="shared" si="66"/>
        <v>3.5057608817545237E-2</v>
      </c>
    </row>
    <row r="429" spans="1:9" x14ac:dyDescent="0.25">
      <c r="A429" s="13">
        <f>MAX($A$11:A428)+1</f>
        <v>329</v>
      </c>
      <c r="B429" s="2" t="s">
        <v>31</v>
      </c>
      <c r="C429" s="1"/>
      <c r="D429" s="4">
        <f t="shared" si="61"/>
        <v>2.4506739287771086E-3</v>
      </c>
      <c r="E429" s="5">
        <f t="shared" si="62"/>
        <v>0.24737672795644344</v>
      </c>
      <c r="F429" s="4">
        <f t="shared" si="63"/>
        <v>4.6206897574298505E-3</v>
      </c>
      <c r="G429" s="5">
        <f t="shared" si="64"/>
        <v>0.19257213646604987</v>
      </c>
      <c r="H429" s="5">
        <f t="shared" si="65"/>
        <v>0.43994886442249331</v>
      </c>
      <c r="I429" s="4">
        <f t="shared" si="66"/>
        <v>3.0847976887586636E-3</v>
      </c>
    </row>
    <row r="430" spans="1:9" x14ac:dyDescent="0.25">
      <c r="A430" s="13">
        <f>MAX($A$11:A429)+1</f>
        <v>330</v>
      </c>
      <c r="B430" s="2" t="s">
        <v>32</v>
      </c>
      <c r="C430" s="1"/>
      <c r="D430" s="4">
        <f t="shared" si="61"/>
        <v>6.4501559555518156E-3</v>
      </c>
      <c r="E430" s="5">
        <f t="shared" si="62"/>
        <v>0.65109374868544501</v>
      </c>
      <c r="F430" s="4">
        <f t="shared" si="63"/>
        <v>1.2161621832944445E-2</v>
      </c>
      <c r="G430" s="5">
        <f t="shared" si="64"/>
        <v>0.50684846250420967</v>
      </c>
      <c r="H430" s="5">
        <f t="shared" si="65"/>
        <v>1.1579422111896547</v>
      </c>
      <c r="I430" s="4">
        <f t="shared" si="66"/>
        <v>8.1191650795208094E-3</v>
      </c>
    </row>
    <row r="431" spans="1:9" x14ac:dyDescent="0.25">
      <c r="A431" s="13">
        <f>MAX($A$11:A430)+1</f>
        <v>331</v>
      </c>
      <c r="B431" s="2" t="s">
        <v>33</v>
      </c>
      <c r="C431" s="1"/>
      <c r="D431" s="4">
        <f t="shared" si="61"/>
        <v>1.0178200090225903E-2</v>
      </c>
      <c r="E431" s="5">
        <f t="shared" si="62"/>
        <v>1.0274111970752771</v>
      </c>
      <c r="F431" s="4">
        <f t="shared" si="63"/>
        <v>1.9190763958323344E-2</v>
      </c>
      <c r="G431" s="5">
        <f t="shared" si="64"/>
        <v>0.79979540066017929</v>
      </c>
      <c r="H431" s="5">
        <f t="shared" si="65"/>
        <v>1.8272065977354564</v>
      </c>
      <c r="I431" s="4">
        <f t="shared" si="66"/>
        <v>1.2811858707665607E-2</v>
      </c>
    </row>
    <row r="432" spans="1:9" x14ac:dyDescent="0.25">
      <c r="A432" s="13">
        <f>MAX($A$11:A431)+1</f>
        <v>332</v>
      </c>
      <c r="B432" s="2" t="s">
        <v>34</v>
      </c>
      <c r="C432" s="1"/>
      <c r="D432" s="4">
        <f t="shared" si="61"/>
        <v>0</v>
      </c>
      <c r="E432" s="5">
        <f t="shared" si="62"/>
        <v>0</v>
      </c>
      <c r="F432" s="4">
        <f t="shared" si="63"/>
        <v>0</v>
      </c>
      <c r="G432" s="5">
        <f t="shared" si="64"/>
        <v>0</v>
      </c>
      <c r="H432" s="5">
        <f t="shared" si="65"/>
        <v>0</v>
      </c>
      <c r="I432" s="4">
        <f t="shared" si="66"/>
        <v>0</v>
      </c>
    </row>
    <row r="433" spans="1:10" x14ac:dyDescent="0.25">
      <c r="A433" s="13">
        <f>MAX($A$11:A432)+1</f>
        <v>333</v>
      </c>
      <c r="B433" s="2" t="s">
        <v>35</v>
      </c>
      <c r="D433" s="6">
        <f>SUM(D406:D432)</f>
        <v>0.99999999999999978</v>
      </c>
      <c r="E433" s="5">
        <v>100.94232653786175</v>
      </c>
      <c r="F433" s="6">
        <f>SUM(F406:F432)</f>
        <v>0.99999999999999978</v>
      </c>
      <c r="G433" s="5">
        <v>41.676058462138251</v>
      </c>
      <c r="H433" s="5">
        <f>SUM(H406:H432)</f>
        <v>142.61838500000002</v>
      </c>
      <c r="I433" s="6">
        <f>SUM(I406:I432)</f>
        <v>1</v>
      </c>
    </row>
    <row r="435" spans="1:10" x14ac:dyDescent="0.25">
      <c r="C435" s="14" t="s">
        <v>64</v>
      </c>
      <c r="D435" s="15"/>
      <c r="E435" s="47" t="s">
        <v>36</v>
      </c>
      <c r="F435" s="47"/>
      <c r="G435" s="16" t="s">
        <v>37</v>
      </c>
      <c r="H435" s="47" t="s">
        <v>35</v>
      </c>
      <c r="I435" s="47"/>
    </row>
    <row r="436" spans="1:10" ht="17.25" x14ac:dyDescent="0.25">
      <c r="C436" s="15"/>
      <c r="D436" s="17" t="s">
        <v>54</v>
      </c>
      <c r="E436" s="17" t="s">
        <v>42</v>
      </c>
      <c r="F436" s="17" t="s">
        <v>43</v>
      </c>
      <c r="G436" s="17" t="s">
        <v>43</v>
      </c>
      <c r="H436" s="17" t="s">
        <v>42</v>
      </c>
      <c r="I436" s="17" t="s">
        <v>43</v>
      </c>
    </row>
    <row r="437" spans="1:10" x14ac:dyDescent="0.25">
      <c r="A437" s="13">
        <f>MAX($A$11:A436)+1</f>
        <v>334</v>
      </c>
      <c r="C437" s="15" t="s">
        <v>40</v>
      </c>
      <c r="D437" s="18">
        <f>+I397</f>
        <v>7629738</v>
      </c>
      <c r="E437" s="19"/>
      <c r="F437" s="19"/>
      <c r="G437" s="19"/>
      <c r="H437" s="19"/>
      <c r="I437" s="19"/>
    </row>
    <row r="438" spans="1:10" x14ac:dyDescent="0.25">
      <c r="A438" s="13">
        <f>MAX($A$11:A437)+1</f>
        <v>335</v>
      </c>
      <c r="C438" s="20" t="s">
        <v>55</v>
      </c>
      <c r="D438" s="18">
        <f>+D397*500</f>
        <v>4730500</v>
      </c>
      <c r="E438" s="21">
        <f>D438/D437</f>
        <v>0.62000818376725386</v>
      </c>
      <c r="F438" s="19"/>
      <c r="G438" s="19"/>
      <c r="H438" s="21">
        <f>H441/(H441+I441)</f>
        <v>0.43882889672310293</v>
      </c>
      <c r="I438" s="19"/>
    </row>
    <row r="439" spans="1:10" x14ac:dyDescent="0.25">
      <c r="A439" s="13">
        <f>MAX($A$11:A438)+1</f>
        <v>336</v>
      </c>
      <c r="C439" s="15" t="s">
        <v>56</v>
      </c>
      <c r="D439" s="18">
        <f>D437-D438</f>
        <v>2899238</v>
      </c>
      <c r="E439" s="19"/>
      <c r="F439" s="21">
        <f>D439/D437</f>
        <v>0.37999181623274614</v>
      </c>
      <c r="G439" s="19"/>
      <c r="H439" s="21"/>
      <c r="I439" s="21">
        <f>F441/(H441+I441)</f>
        <v>0.26895030395892516</v>
      </c>
    </row>
    <row r="440" spans="1:10" x14ac:dyDescent="0.25">
      <c r="A440" s="13">
        <f>MAX($A$11:A439)+1</f>
        <v>337</v>
      </c>
      <c r="C440" s="15" t="s">
        <v>57</v>
      </c>
      <c r="D440" s="18">
        <f>+G397</f>
        <v>4046582</v>
      </c>
      <c r="E440" s="19"/>
      <c r="F440" s="22"/>
      <c r="G440" s="22">
        <v>1</v>
      </c>
      <c r="H440" s="19"/>
      <c r="I440" s="21">
        <f>G441/(H441+I441)</f>
        <v>0.2922207993179719</v>
      </c>
    </row>
    <row r="441" spans="1:10" x14ac:dyDescent="0.25">
      <c r="A441" s="13">
        <f>MAX($A$11:A440)+1</f>
        <v>338</v>
      </c>
      <c r="C441" s="15" t="s">
        <v>58</v>
      </c>
      <c r="D441" s="19"/>
      <c r="E441" s="23">
        <f>+E433*E438</f>
        <v>62.585068541980732</v>
      </c>
      <c r="F441" s="23">
        <f>+E433-E441</f>
        <v>38.357257995881014</v>
      </c>
      <c r="G441" s="23">
        <f>G433</f>
        <v>41.676058462138251</v>
      </c>
      <c r="H441" s="23">
        <f>+E441</f>
        <v>62.585068541980732</v>
      </c>
      <c r="I441" s="23">
        <f>+F441+G441</f>
        <v>80.033316458019272</v>
      </c>
    </row>
    <row r="444" spans="1:10" ht="18.75" x14ac:dyDescent="0.3">
      <c r="A444" s="26" t="s">
        <v>74</v>
      </c>
      <c r="B444" s="27"/>
      <c r="C444" s="28"/>
      <c r="D444" s="27"/>
      <c r="E444" s="27"/>
      <c r="F444" s="27"/>
      <c r="G444" s="27"/>
      <c r="H444" s="27"/>
      <c r="I444" s="27"/>
      <c r="J444" s="27"/>
    </row>
    <row r="445" spans="1:10" s="39" customFormat="1" ht="18.75" x14ac:dyDescent="0.3">
      <c r="A445" s="36"/>
      <c r="B445" s="37"/>
      <c r="C445" s="38"/>
      <c r="D445" s="37"/>
      <c r="E445" s="37"/>
      <c r="F445" s="37"/>
      <c r="G445" s="37"/>
      <c r="H445" s="37"/>
      <c r="I445" s="37"/>
      <c r="J445" s="37"/>
    </row>
    <row r="446" spans="1:10" x14ac:dyDescent="0.25">
      <c r="A446" s="13" t="s">
        <v>66</v>
      </c>
      <c r="B446" s="12" t="s">
        <v>52</v>
      </c>
    </row>
    <row r="447" spans="1:10" ht="45" x14ac:dyDescent="0.25">
      <c r="A447" s="40" t="s">
        <v>67</v>
      </c>
      <c r="B447" s="29" t="s">
        <v>3</v>
      </c>
      <c r="C447" s="29" t="s">
        <v>4</v>
      </c>
      <c r="D447" s="48" t="s">
        <v>0</v>
      </c>
      <c r="E447" s="49"/>
      <c r="F447" s="41" t="s">
        <v>1</v>
      </c>
      <c r="G447" s="50" t="s">
        <v>2</v>
      </c>
      <c r="H447" s="51"/>
      <c r="I447" s="50" t="s">
        <v>79</v>
      </c>
      <c r="J447" s="51"/>
    </row>
    <row r="448" spans="1:10" s="42" customFormat="1" ht="11.25" x14ac:dyDescent="0.2">
      <c r="B448" s="33"/>
      <c r="C448" s="33"/>
      <c r="D448" s="33" t="s">
        <v>5</v>
      </c>
      <c r="E448" s="33" t="s">
        <v>6</v>
      </c>
      <c r="F448" s="46" t="s">
        <v>80</v>
      </c>
      <c r="G448" s="33" t="s">
        <v>72</v>
      </c>
      <c r="H448" s="33" t="s">
        <v>6</v>
      </c>
      <c r="I448" s="33" t="s">
        <v>72</v>
      </c>
      <c r="J448" s="33" t="s">
        <v>6</v>
      </c>
    </row>
    <row r="449" spans="1:10" ht="18" x14ac:dyDescent="0.35">
      <c r="A449" s="13">
        <f>MAX($A$11:A443)+1</f>
        <v>339</v>
      </c>
      <c r="B449" s="2" t="s">
        <v>7</v>
      </c>
      <c r="C449" s="1" t="s">
        <v>8</v>
      </c>
      <c r="D449" s="3">
        <v>103</v>
      </c>
      <c r="E449" s="4">
        <f t="shared" ref="E449:E475" si="67">D449/$D$476</f>
        <v>3.8361266294227189E-2</v>
      </c>
      <c r="F449" s="3">
        <f t="shared" ref="F449:F456" si="68">+G449/D449</f>
        <v>0.60194174757281549</v>
      </c>
      <c r="G449" s="3">
        <v>62</v>
      </c>
      <c r="H449" s="4">
        <f t="shared" ref="H449:H475" si="69">G449/$G$476</f>
        <v>1.3353625099990652E-5</v>
      </c>
      <c r="I449" s="3">
        <f t="shared" ref="I449:I475" si="70">MAX(D449*500,G449)</f>
        <v>51500</v>
      </c>
      <c r="J449" s="4">
        <f t="shared" ref="J449:J475" si="71">I449/$I$476</f>
        <v>9.0472523055561017E-3</v>
      </c>
    </row>
    <row r="450" spans="1:10" ht="18" x14ac:dyDescent="0.35">
      <c r="A450" s="13">
        <f>MAX($A$11:A449)+1</f>
        <v>340</v>
      </c>
      <c r="B450" s="2" t="s">
        <v>7</v>
      </c>
      <c r="C450" s="1" t="s">
        <v>9</v>
      </c>
      <c r="D450" s="3">
        <v>266</v>
      </c>
      <c r="E450" s="4">
        <f t="shared" si="67"/>
        <v>9.9068901303538182E-2</v>
      </c>
      <c r="F450" s="3">
        <f t="shared" si="68"/>
        <v>8.7142857142857135</v>
      </c>
      <c r="G450" s="3">
        <v>2318</v>
      </c>
      <c r="H450" s="4">
        <f t="shared" si="69"/>
        <v>4.9925327389965053E-4</v>
      </c>
      <c r="I450" s="3">
        <f t="shared" si="70"/>
        <v>133000</v>
      </c>
      <c r="J450" s="4">
        <f t="shared" si="71"/>
        <v>2.3364748672601195E-2</v>
      </c>
    </row>
    <row r="451" spans="1:10" ht="18" x14ac:dyDescent="0.35">
      <c r="A451" s="13">
        <f>MAX($A$11:A450)+1</f>
        <v>341</v>
      </c>
      <c r="B451" s="2" t="s">
        <v>7</v>
      </c>
      <c r="C451" s="1" t="s">
        <v>10</v>
      </c>
      <c r="D451" s="3">
        <v>824</v>
      </c>
      <c r="E451" s="4">
        <f t="shared" si="67"/>
        <v>0.30689013035381751</v>
      </c>
      <c r="F451" s="3">
        <f t="shared" si="68"/>
        <v>20.771844660194176</v>
      </c>
      <c r="G451" s="3">
        <v>17116</v>
      </c>
      <c r="H451" s="4">
        <f t="shared" si="69"/>
        <v>3.6864620517974194E-3</v>
      </c>
      <c r="I451" s="3">
        <f t="shared" si="70"/>
        <v>412000</v>
      </c>
      <c r="J451" s="4">
        <f t="shared" si="71"/>
        <v>7.2378018444448813E-2</v>
      </c>
    </row>
    <row r="452" spans="1:10" ht="18" x14ac:dyDescent="0.35">
      <c r="A452" s="13">
        <f>MAX($A$11:A451)+1</f>
        <v>342</v>
      </c>
      <c r="B452" s="2" t="s">
        <v>7</v>
      </c>
      <c r="C452" s="1" t="s">
        <v>11</v>
      </c>
      <c r="D452" s="3">
        <v>667</v>
      </c>
      <c r="E452" s="4">
        <f t="shared" si="67"/>
        <v>0.24841713221601489</v>
      </c>
      <c r="F452" s="3">
        <f t="shared" si="68"/>
        <v>63.389805097451273</v>
      </c>
      <c r="G452" s="3">
        <v>42281</v>
      </c>
      <c r="H452" s="4">
        <f t="shared" si="69"/>
        <v>9.1065261750436256E-3</v>
      </c>
      <c r="I452" s="3">
        <f t="shared" si="70"/>
        <v>333500</v>
      </c>
      <c r="J452" s="4">
        <f t="shared" si="71"/>
        <v>5.8587546483552626E-2</v>
      </c>
    </row>
    <row r="453" spans="1:10" ht="18" x14ac:dyDescent="0.35">
      <c r="A453" s="13">
        <f>MAX($A$11:A452)+1</f>
        <v>343</v>
      </c>
      <c r="B453" s="2" t="s">
        <v>7</v>
      </c>
      <c r="C453" s="1" t="s">
        <v>12</v>
      </c>
      <c r="D453" s="3">
        <v>526</v>
      </c>
      <c r="E453" s="4">
        <f t="shared" si="67"/>
        <v>0.19590316573556796</v>
      </c>
      <c r="F453" s="3">
        <f t="shared" si="68"/>
        <v>162.06463878326997</v>
      </c>
      <c r="G453" s="3">
        <v>85246</v>
      </c>
      <c r="H453" s="4">
        <f t="shared" si="69"/>
        <v>1.8360372988287146E-2</v>
      </c>
      <c r="I453" s="3">
        <f t="shared" si="70"/>
        <v>263000</v>
      </c>
      <c r="J453" s="4">
        <f t="shared" si="71"/>
        <v>4.6202472939053489E-2</v>
      </c>
    </row>
    <row r="454" spans="1:10" ht="18" x14ac:dyDescent="0.35">
      <c r="A454" s="13">
        <f>MAX($A$11:A453)+1</f>
        <v>344</v>
      </c>
      <c r="B454" s="2" t="s">
        <v>7</v>
      </c>
      <c r="C454" s="1" t="s">
        <v>13</v>
      </c>
      <c r="D454" s="3">
        <v>203</v>
      </c>
      <c r="E454" s="4">
        <f t="shared" si="67"/>
        <v>7.560521415270019E-2</v>
      </c>
      <c r="F454" s="3">
        <f t="shared" si="68"/>
        <v>483.12807881773398</v>
      </c>
      <c r="G454" s="3">
        <v>98075</v>
      </c>
      <c r="H454" s="4">
        <f t="shared" si="69"/>
        <v>2.1123496478735213E-2</v>
      </c>
      <c r="I454" s="3">
        <f t="shared" si="70"/>
        <v>101500</v>
      </c>
      <c r="J454" s="4">
        <f t="shared" si="71"/>
        <v>1.7830992408037753E-2</v>
      </c>
    </row>
    <row r="455" spans="1:10" ht="18" x14ac:dyDescent="0.35">
      <c r="A455" s="13">
        <f>MAX($A$11:A454)+1</f>
        <v>345</v>
      </c>
      <c r="B455" s="2" t="s">
        <v>7</v>
      </c>
      <c r="C455" s="1" t="s">
        <v>14</v>
      </c>
      <c r="D455" s="3">
        <v>40</v>
      </c>
      <c r="E455" s="4">
        <f t="shared" si="67"/>
        <v>1.4897579143389199E-2</v>
      </c>
      <c r="F455" s="3">
        <f t="shared" si="68"/>
        <v>1477.35</v>
      </c>
      <c r="G455" s="3">
        <v>59094</v>
      </c>
      <c r="H455" s="4">
        <f t="shared" si="69"/>
        <v>1.2727727768691091E-2</v>
      </c>
      <c r="I455" s="3">
        <f t="shared" si="70"/>
        <v>59094</v>
      </c>
      <c r="J455" s="4">
        <f t="shared" si="71"/>
        <v>1.0381326752321016E-2</v>
      </c>
    </row>
    <row r="456" spans="1:10" ht="18" x14ac:dyDescent="0.35">
      <c r="A456" s="13">
        <f>MAX($A$11:A455)+1</f>
        <v>346</v>
      </c>
      <c r="B456" s="2" t="s">
        <v>7</v>
      </c>
      <c r="C456" s="1" t="s">
        <v>15</v>
      </c>
      <c r="D456" s="3">
        <v>4</v>
      </c>
      <c r="E456" s="4">
        <f t="shared" si="67"/>
        <v>1.4897579143389199E-3</v>
      </c>
      <c r="F456" s="3">
        <f t="shared" si="68"/>
        <v>5403</v>
      </c>
      <c r="G456" s="3">
        <v>21612</v>
      </c>
      <c r="H456" s="4">
        <f t="shared" si="69"/>
        <v>4.6548152525967418E-3</v>
      </c>
      <c r="I456" s="3">
        <f t="shared" si="70"/>
        <v>21612</v>
      </c>
      <c r="J456" s="4">
        <f t="shared" si="71"/>
        <v>3.7966838218966696E-3</v>
      </c>
    </row>
    <row r="457" spans="1:10" ht="18" x14ac:dyDescent="0.35">
      <c r="A457" s="13">
        <f>MAX($A$11:A456)+1</f>
        <v>347</v>
      </c>
      <c r="B457" s="2" t="s">
        <v>7</v>
      </c>
      <c r="C457" s="1" t="s">
        <v>16</v>
      </c>
      <c r="D457" s="3">
        <v>0</v>
      </c>
      <c r="E457" s="4">
        <f t="shared" si="67"/>
        <v>0</v>
      </c>
      <c r="F457" s="3">
        <v>0</v>
      </c>
      <c r="G457" s="3">
        <v>0</v>
      </c>
      <c r="H457" s="4">
        <f t="shared" si="69"/>
        <v>0</v>
      </c>
      <c r="I457" s="3">
        <f t="shared" si="70"/>
        <v>0</v>
      </c>
      <c r="J457" s="4">
        <f t="shared" si="71"/>
        <v>0</v>
      </c>
    </row>
    <row r="458" spans="1:10" ht="18" x14ac:dyDescent="0.35">
      <c r="A458" s="13">
        <f>MAX($A$11:A457)+1</f>
        <v>348</v>
      </c>
      <c r="B458" s="2" t="s">
        <v>17</v>
      </c>
      <c r="C458" s="1"/>
      <c r="D458" s="3">
        <v>29</v>
      </c>
      <c r="E458" s="4">
        <f t="shared" si="67"/>
        <v>1.080074487895717E-2</v>
      </c>
      <c r="F458" s="3">
        <f>+G458/D458</f>
        <v>3286.7586206896553</v>
      </c>
      <c r="G458" s="3">
        <v>95316</v>
      </c>
      <c r="H458" s="4">
        <f t="shared" si="69"/>
        <v>2.0529260161785631E-2</v>
      </c>
      <c r="I458" s="3">
        <f t="shared" si="70"/>
        <v>95316</v>
      </c>
      <c r="J458" s="4">
        <f t="shared" si="71"/>
        <v>1.6744619432162825E-2</v>
      </c>
    </row>
    <row r="459" spans="1:10" x14ac:dyDescent="0.25">
      <c r="A459" s="13">
        <f>MAX($A$11:A458)+1</f>
        <v>349</v>
      </c>
      <c r="B459" s="2" t="s">
        <v>18</v>
      </c>
      <c r="C459" s="1"/>
      <c r="D459" s="3">
        <v>7</v>
      </c>
      <c r="E459" s="4">
        <f t="shared" si="67"/>
        <v>2.6070763500931097E-3</v>
      </c>
      <c r="F459" s="3">
        <f>+G459/D459</f>
        <v>534.57142857142856</v>
      </c>
      <c r="G459" s="3">
        <v>3742</v>
      </c>
      <c r="H459" s="4">
        <f t="shared" si="69"/>
        <v>8.059558890994358E-4</v>
      </c>
      <c r="I459" s="3">
        <f t="shared" si="70"/>
        <v>3742</v>
      </c>
      <c r="J459" s="4">
        <f t="shared" si="71"/>
        <v>6.5737510926972692E-4</v>
      </c>
    </row>
    <row r="460" spans="1:10" x14ac:dyDescent="0.25">
      <c r="A460" s="13">
        <f>MAX($A$11:A459)+1</f>
        <v>350</v>
      </c>
      <c r="B460" s="2" t="s">
        <v>19</v>
      </c>
      <c r="C460" s="1"/>
      <c r="D460" s="3">
        <v>0</v>
      </c>
      <c r="E460" s="4">
        <f t="shared" si="67"/>
        <v>0</v>
      </c>
      <c r="F460" s="3">
        <v>0</v>
      </c>
      <c r="G460" s="3">
        <v>0</v>
      </c>
      <c r="H460" s="4">
        <f t="shared" si="69"/>
        <v>0</v>
      </c>
      <c r="I460" s="3">
        <f t="shared" si="70"/>
        <v>0</v>
      </c>
      <c r="J460" s="4">
        <f t="shared" si="71"/>
        <v>0</v>
      </c>
    </row>
    <row r="461" spans="1:10" x14ac:dyDescent="0.25">
      <c r="A461" s="13">
        <f>MAX($A$11:A460)+1</f>
        <v>351</v>
      </c>
      <c r="B461" s="2" t="s">
        <v>20</v>
      </c>
      <c r="C461" s="1"/>
      <c r="D461" s="3">
        <v>1</v>
      </c>
      <c r="E461" s="4">
        <f t="shared" si="67"/>
        <v>3.7243947858472997E-4</v>
      </c>
      <c r="F461" s="3">
        <f>+G461/D461</f>
        <v>3608</v>
      </c>
      <c r="G461" s="3">
        <v>3608</v>
      </c>
      <c r="H461" s="4">
        <f t="shared" si="69"/>
        <v>7.77094828399456E-4</v>
      </c>
      <c r="I461" s="3">
        <f t="shared" si="70"/>
        <v>3608</v>
      </c>
      <c r="J461" s="4">
        <f t="shared" si="71"/>
        <v>6.33834685795076E-4</v>
      </c>
    </row>
    <row r="462" spans="1:10" x14ac:dyDescent="0.25">
      <c r="A462" s="13">
        <f>MAX($A$11:A461)+1</f>
        <v>352</v>
      </c>
      <c r="B462" s="2" t="s">
        <v>21</v>
      </c>
      <c r="C462" s="1"/>
      <c r="D462" s="3">
        <v>3</v>
      </c>
      <c r="E462" s="4">
        <f t="shared" si="67"/>
        <v>1.1173184357541898E-3</v>
      </c>
      <c r="F462" s="3">
        <f>+G462/D462</f>
        <v>74000</v>
      </c>
      <c r="G462" s="3">
        <v>222000</v>
      </c>
      <c r="H462" s="4">
        <f t="shared" si="69"/>
        <v>4.7814593099966531E-2</v>
      </c>
      <c r="I462" s="3">
        <f t="shared" si="70"/>
        <v>222000</v>
      </c>
      <c r="J462" s="4">
        <f t="shared" si="71"/>
        <v>3.8999806055018536E-2</v>
      </c>
    </row>
    <row r="463" spans="1:10" x14ac:dyDescent="0.25">
      <c r="A463" s="13">
        <f>MAX($A$11:A462)+1</f>
        <v>353</v>
      </c>
      <c r="B463" s="2" t="s">
        <v>22</v>
      </c>
      <c r="C463" s="1"/>
      <c r="D463" s="3">
        <v>4</v>
      </c>
      <c r="E463" s="4">
        <f t="shared" si="67"/>
        <v>1.4897579143389199E-3</v>
      </c>
      <c r="F463" s="3">
        <f>+G463/D463</f>
        <v>133500</v>
      </c>
      <c r="G463" s="3">
        <v>534000</v>
      </c>
      <c r="H463" s="4">
        <f t="shared" si="69"/>
        <v>0.11501348069991948</v>
      </c>
      <c r="I463" s="3">
        <f t="shared" si="70"/>
        <v>534000</v>
      </c>
      <c r="J463" s="4">
        <f t="shared" si="71"/>
        <v>9.381034429450405E-2</v>
      </c>
    </row>
    <row r="464" spans="1:10" x14ac:dyDescent="0.25">
      <c r="A464" s="13">
        <f>MAX($A$11:A463)+1</f>
        <v>354</v>
      </c>
      <c r="B464" s="2" t="s">
        <v>23</v>
      </c>
      <c r="C464" s="1"/>
      <c r="D464" s="3">
        <v>2</v>
      </c>
      <c r="E464" s="4">
        <f t="shared" si="67"/>
        <v>7.4487895716945994E-4</v>
      </c>
      <c r="F464" s="3">
        <f>+G464/D464</f>
        <v>903600</v>
      </c>
      <c r="G464" s="3">
        <v>1807200</v>
      </c>
      <c r="H464" s="4">
        <f t="shared" si="69"/>
        <v>0.38923663355972754</v>
      </c>
      <c r="I464" s="3">
        <f t="shared" si="70"/>
        <v>1807200</v>
      </c>
      <c r="J464" s="4">
        <f t="shared" si="71"/>
        <v>0.31747950226409682</v>
      </c>
    </row>
    <row r="465" spans="1:10" x14ac:dyDescent="0.25">
      <c r="A465" s="13">
        <f>MAX($A$11:A464)+1</f>
        <v>355</v>
      </c>
      <c r="B465" s="2" t="s">
        <v>24</v>
      </c>
      <c r="C465" s="1"/>
      <c r="D465" s="3">
        <v>1</v>
      </c>
      <c r="E465" s="4">
        <f t="shared" si="67"/>
        <v>3.7243947858472997E-4</v>
      </c>
      <c r="F465" s="3">
        <f>+G465/D465</f>
        <v>1200000</v>
      </c>
      <c r="G465" s="3">
        <v>1200000</v>
      </c>
      <c r="H465" s="4">
        <f t="shared" si="69"/>
        <v>0.25845725999981906</v>
      </c>
      <c r="I465" s="3">
        <f t="shared" si="70"/>
        <v>1200000</v>
      </c>
      <c r="J465" s="4">
        <f t="shared" si="71"/>
        <v>0.21080976245955965</v>
      </c>
    </row>
    <row r="466" spans="1:10" x14ac:dyDescent="0.25">
      <c r="A466" s="13">
        <f>MAX($A$11:A465)+1</f>
        <v>356</v>
      </c>
      <c r="B466" s="2" t="s">
        <v>25</v>
      </c>
      <c r="C466" s="1"/>
      <c r="D466" s="3">
        <v>0</v>
      </c>
      <c r="E466" s="4">
        <f t="shared" si="67"/>
        <v>0</v>
      </c>
      <c r="F466" s="3">
        <v>0</v>
      </c>
      <c r="G466" s="3">
        <v>0</v>
      </c>
      <c r="H466" s="4">
        <f t="shared" si="69"/>
        <v>0</v>
      </c>
      <c r="I466" s="3">
        <f t="shared" si="70"/>
        <v>0</v>
      </c>
      <c r="J466" s="4">
        <f t="shared" si="71"/>
        <v>0</v>
      </c>
    </row>
    <row r="467" spans="1:10" x14ac:dyDescent="0.25">
      <c r="A467" s="13">
        <f>MAX($A$11:A466)+1</f>
        <v>357</v>
      </c>
      <c r="B467" s="2" t="s">
        <v>26</v>
      </c>
      <c r="C467" s="1"/>
      <c r="D467" s="3">
        <v>0</v>
      </c>
      <c r="E467" s="4">
        <f t="shared" si="67"/>
        <v>0</v>
      </c>
      <c r="F467" s="3">
        <v>0</v>
      </c>
      <c r="G467" s="3">
        <v>0</v>
      </c>
      <c r="H467" s="4">
        <f t="shared" si="69"/>
        <v>0</v>
      </c>
      <c r="I467" s="3">
        <f t="shared" si="70"/>
        <v>0</v>
      </c>
      <c r="J467" s="4">
        <f t="shared" si="71"/>
        <v>0</v>
      </c>
    </row>
    <row r="468" spans="1:10" x14ac:dyDescent="0.25">
      <c r="A468" s="13">
        <f>MAX($A$11:A467)+1</f>
        <v>358</v>
      </c>
      <c r="B468" s="2" t="s">
        <v>27</v>
      </c>
      <c r="C468" s="1"/>
      <c r="D468" s="3">
        <v>0</v>
      </c>
      <c r="E468" s="4">
        <f t="shared" si="67"/>
        <v>0</v>
      </c>
      <c r="F468" s="3">
        <v>0</v>
      </c>
      <c r="G468" s="3">
        <v>0</v>
      </c>
      <c r="H468" s="4">
        <f t="shared" si="69"/>
        <v>0</v>
      </c>
      <c r="I468" s="3">
        <f t="shared" si="70"/>
        <v>0</v>
      </c>
      <c r="J468" s="4">
        <f t="shared" si="71"/>
        <v>0</v>
      </c>
    </row>
    <row r="469" spans="1:10" x14ac:dyDescent="0.25">
      <c r="A469" s="13">
        <f>MAX($A$11:A468)+1</f>
        <v>359</v>
      </c>
      <c r="B469" s="2" t="s">
        <v>28</v>
      </c>
      <c r="C469" s="1"/>
      <c r="D469" s="3">
        <v>1</v>
      </c>
      <c r="E469" s="4">
        <f t="shared" si="67"/>
        <v>3.7243947858472997E-4</v>
      </c>
      <c r="F469" s="3">
        <f>+G469/D469</f>
        <v>93200</v>
      </c>
      <c r="G469" s="3">
        <v>93200</v>
      </c>
      <c r="H469" s="4">
        <f t="shared" si="69"/>
        <v>2.0073513859985948E-2</v>
      </c>
      <c r="I469" s="3">
        <f t="shared" si="70"/>
        <v>93200</v>
      </c>
      <c r="J469" s="4">
        <f t="shared" si="71"/>
        <v>1.6372891551025802E-2</v>
      </c>
    </row>
    <row r="470" spans="1:10" x14ac:dyDescent="0.25">
      <c r="A470" s="13">
        <f>MAX($A$11:A469)+1</f>
        <v>360</v>
      </c>
      <c r="B470" s="2" t="s">
        <v>29</v>
      </c>
      <c r="C470" s="1"/>
      <c r="D470" s="3">
        <v>0</v>
      </c>
      <c r="E470" s="4">
        <f t="shared" si="67"/>
        <v>0</v>
      </c>
      <c r="F470" s="3">
        <v>0</v>
      </c>
      <c r="G470" s="3">
        <v>0</v>
      </c>
      <c r="H470" s="4">
        <f t="shared" si="69"/>
        <v>0</v>
      </c>
      <c r="I470" s="3">
        <f t="shared" si="70"/>
        <v>0</v>
      </c>
      <c r="J470" s="4">
        <f t="shared" si="71"/>
        <v>0</v>
      </c>
    </row>
    <row r="471" spans="1:10" x14ac:dyDescent="0.25">
      <c r="A471" s="13">
        <f>MAX($A$11:A470)+1</f>
        <v>361</v>
      </c>
      <c r="B471" s="2" t="s">
        <v>30</v>
      </c>
      <c r="C471" s="1"/>
      <c r="D471" s="3">
        <v>1</v>
      </c>
      <c r="E471" s="4">
        <f t="shared" si="67"/>
        <v>3.7243947858472997E-4</v>
      </c>
      <c r="F471" s="3">
        <f>+G471/D471</f>
        <v>212496</v>
      </c>
      <c r="G471" s="3">
        <v>212496</v>
      </c>
      <c r="H471" s="4">
        <f t="shared" si="69"/>
        <v>4.5767611600767963E-2</v>
      </c>
      <c r="I471" s="3">
        <f t="shared" si="70"/>
        <v>212496</v>
      </c>
      <c r="J471" s="4">
        <f t="shared" si="71"/>
        <v>3.7330192736338821E-2</v>
      </c>
    </row>
    <row r="472" spans="1:10" x14ac:dyDescent="0.25">
      <c r="A472" s="13">
        <f>MAX($A$11:A471)+1</f>
        <v>362</v>
      </c>
      <c r="B472" s="2" t="s">
        <v>31</v>
      </c>
      <c r="C472" s="1"/>
      <c r="D472" s="3">
        <v>1</v>
      </c>
      <c r="E472" s="4">
        <f t="shared" si="67"/>
        <v>3.7243947858472997E-4</v>
      </c>
      <c r="F472" s="3">
        <f>+G472/D472</f>
        <v>18698</v>
      </c>
      <c r="G472" s="3">
        <v>18698</v>
      </c>
      <c r="H472" s="4">
        <f t="shared" si="69"/>
        <v>4.0271948728971812E-3</v>
      </c>
      <c r="I472" s="3">
        <f t="shared" si="70"/>
        <v>18698</v>
      </c>
      <c r="J472" s="4">
        <f t="shared" si="71"/>
        <v>3.2847674487240389E-3</v>
      </c>
    </row>
    <row r="473" spans="1:10" x14ac:dyDescent="0.25">
      <c r="A473" s="13">
        <f>MAX($A$11:A472)+1</f>
        <v>363</v>
      </c>
      <c r="B473" s="2" t="s">
        <v>32</v>
      </c>
      <c r="C473" s="1"/>
      <c r="D473" s="3">
        <v>1</v>
      </c>
      <c r="E473" s="4">
        <f t="shared" si="67"/>
        <v>3.7243947858472997E-4</v>
      </c>
      <c r="F473" s="3">
        <f>+G473/D473</f>
        <v>49213</v>
      </c>
      <c r="G473" s="3">
        <v>49213</v>
      </c>
      <c r="H473" s="4">
        <f t="shared" si="69"/>
        <v>1.059954761364258E-2</v>
      </c>
      <c r="I473" s="3">
        <f t="shared" si="70"/>
        <v>49213</v>
      </c>
      <c r="J473" s="4">
        <f t="shared" si="71"/>
        <v>8.6454840332685912E-3</v>
      </c>
    </row>
    <row r="474" spans="1:10" x14ac:dyDescent="0.25">
      <c r="A474" s="13">
        <f>MAX($A$11:A473)+1</f>
        <v>364</v>
      </c>
      <c r="B474" s="2" t="s">
        <v>33</v>
      </c>
      <c r="C474" s="1"/>
      <c r="D474" s="3">
        <v>1</v>
      </c>
      <c r="E474" s="4">
        <f t="shared" si="67"/>
        <v>3.7243947858472997E-4</v>
      </c>
      <c r="F474" s="3">
        <f>+G474/D474</f>
        <v>77657</v>
      </c>
      <c r="G474" s="3">
        <v>77657</v>
      </c>
      <c r="H474" s="4">
        <f t="shared" si="69"/>
        <v>1.6725846199838291E-2</v>
      </c>
      <c r="I474" s="3">
        <f t="shared" si="70"/>
        <v>77657</v>
      </c>
      <c r="J474" s="4">
        <f t="shared" si="71"/>
        <v>1.3642378102768353E-2</v>
      </c>
    </row>
    <row r="475" spans="1:10" x14ac:dyDescent="0.25">
      <c r="A475" s="13">
        <f>MAX($A$11:A474)+1</f>
        <v>365</v>
      </c>
      <c r="B475" s="2" t="s">
        <v>34</v>
      </c>
      <c r="C475" s="1"/>
      <c r="D475" s="3">
        <v>0</v>
      </c>
      <c r="E475" s="4">
        <f t="shared" si="67"/>
        <v>0</v>
      </c>
      <c r="F475" s="3">
        <v>0</v>
      </c>
      <c r="G475" s="3">
        <v>0</v>
      </c>
      <c r="H475" s="4">
        <f t="shared" si="69"/>
        <v>0</v>
      </c>
      <c r="I475" s="3">
        <f t="shared" si="70"/>
        <v>0</v>
      </c>
      <c r="J475" s="4">
        <f t="shared" si="71"/>
        <v>0</v>
      </c>
    </row>
    <row r="476" spans="1:10" x14ac:dyDescent="0.25">
      <c r="A476" s="13">
        <f>MAX($A$11:A475)+1</f>
        <v>366</v>
      </c>
      <c r="B476" s="2" t="s">
        <v>35</v>
      </c>
      <c r="D476" s="3">
        <f t="shared" ref="D476:J476" si="72">SUM(D449:D475)</f>
        <v>2685</v>
      </c>
      <c r="E476" s="6">
        <f t="shared" si="72"/>
        <v>1.0000000000000004</v>
      </c>
      <c r="F476" s="3">
        <f t="shared" si="72"/>
        <v>2777412.3506440818</v>
      </c>
      <c r="G476" s="3">
        <f t="shared" si="72"/>
        <v>4642934</v>
      </c>
      <c r="H476" s="6">
        <f t="shared" si="72"/>
        <v>0.99999999999999978</v>
      </c>
      <c r="I476" s="3">
        <f t="shared" si="72"/>
        <v>5692336</v>
      </c>
      <c r="J476" s="6">
        <f t="shared" si="72"/>
        <v>1</v>
      </c>
    </row>
    <row r="479" spans="1:10" ht="18.75" x14ac:dyDescent="0.3">
      <c r="A479" s="26" t="s">
        <v>74</v>
      </c>
      <c r="B479" s="27"/>
      <c r="C479" s="28"/>
      <c r="D479" s="27"/>
      <c r="E479" s="27"/>
      <c r="F479" s="27"/>
      <c r="G479" s="27"/>
      <c r="H479" s="27"/>
      <c r="I479" s="27"/>
      <c r="J479" s="27"/>
    </row>
    <row r="481" spans="1:9" x14ac:dyDescent="0.25">
      <c r="A481" s="13" t="s">
        <v>66</v>
      </c>
      <c r="B481" s="12" t="s">
        <v>52</v>
      </c>
    </row>
    <row r="482" spans="1:9" x14ac:dyDescent="0.25">
      <c r="A482" s="13" t="s">
        <v>67</v>
      </c>
      <c r="D482" s="48" t="s">
        <v>36</v>
      </c>
      <c r="E482" s="49"/>
      <c r="F482" s="48" t="s">
        <v>37</v>
      </c>
      <c r="G482" s="49"/>
      <c r="H482" s="48" t="s">
        <v>35</v>
      </c>
      <c r="I482" s="49"/>
    </row>
    <row r="483" spans="1:9" s="9" customFormat="1" ht="30" x14ac:dyDescent="0.25">
      <c r="B483" s="29" t="s">
        <v>3</v>
      </c>
      <c r="C483" s="29" t="s">
        <v>4</v>
      </c>
      <c r="D483" s="30" t="s">
        <v>40</v>
      </c>
      <c r="E483" s="31" t="s">
        <v>68</v>
      </c>
      <c r="F483" s="30" t="s">
        <v>41</v>
      </c>
      <c r="G483" s="31" t="s">
        <v>78</v>
      </c>
      <c r="H483" s="31" t="s">
        <v>68</v>
      </c>
      <c r="I483" s="31"/>
    </row>
    <row r="484" spans="1:9" s="32" customFormat="1" ht="11.25" x14ac:dyDescent="0.2">
      <c r="B484" s="33"/>
      <c r="C484" s="33"/>
      <c r="D484" s="34"/>
      <c r="E484" s="35" t="s">
        <v>69</v>
      </c>
      <c r="F484" s="34"/>
      <c r="G484" s="35" t="s">
        <v>69</v>
      </c>
      <c r="H484" s="35" t="s">
        <v>69</v>
      </c>
      <c r="I484" s="35" t="s">
        <v>6</v>
      </c>
    </row>
    <row r="485" spans="1:9" ht="18" x14ac:dyDescent="0.35">
      <c r="A485" s="13">
        <f>MAX($A$11:A477)+1</f>
        <v>367</v>
      </c>
      <c r="B485" s="2" t="s">
        <v>7</v>
      </c>
      <c r="C485" s="1" t="s">
        <v>8</v>
      </c>
      <c r="D485" s="4">
        <f t="shared" ref="D485:D511" si="73">+J449</f>
        <v>9.0472523055561017E-3</v>
      </c>
      <c r="E485" s="5">
        <f t="shared" ref="E485:E511" si="74">D485*$E$512</f>
        <v>0.17262871965415691</v>
      </c>
      <c r="F485" s="4">
        <f t="shared" ref="F485:F511" si="75">+H449</f>
        <v>1.3353625099990652E-5</v>
      </c>
      <c r="G485" s="5">
        <f t="shared" ref="G485:G511" si="76">F485*$G$512</f>
        <v>2.7825195908692487E-4</v>
      </c>
      <c r="H485" s="5">
        <f t="shared" ref="H485:H511" si="77">+E485+G485</f>
        <v>0.17290697161324384</v>
      </c>
      <c r="I485" s="4">
        <f t="shared" ref="I485:I511" si="78">H485/$H$512</f>
        <v>4.3315566887659959E-3</v>
      </c>
    </row>
    <row r="486" spans="1:9" ht="18" x14ac:dyDescent="0.35">
      <c r="A486" s="13">
        <f>MAX($A$11:A485)+1</f>
        <v>368</v>
      </c>
      <c r="B486" s="2" t="s">
        <v>7</v>
      </c>
      <c r="C486" s="1" t="s">
        <v>9</v>
      </c>
      <c r="D486" s="4">
        <f t="shared" si="73"/>
        <v>2.3364748672601195E-2</v>
      </c>
      <c r="E486" s="5">
        <f t="shared" si="74"/>
        <v>0.44581785852432759</v>
      </c>
      <c r="F486" s="4">
        <f t="shared" si="75"/>
        <v>4.9925327389965053E-4</v>
      </c>
      <c r="G486" s="5">
        <f t="shared" si="76"/>
        <v>1.0403032921991805E-2</v>
      </c>
      <c r="H486" s="5">
        <f t="shared" si="77"/>
        <v>0.45622089144631939</v>
      </c>
      <c r="I486" s="4">
        <f t="shared" si="78"/>
        <v>1.1428958794786542E-2</v>
      </c>
    </row>
    <row r="487" spans="1:9" ht="18" x14ac:dyDescent="0.35">
      <c r="A487" s="13">
        <f>MAX($A$11:A486)+1</f>
        <v>369</v>
      </c>
      <c r="B487" s="2" t="s">
        <v>7</v>
      </c>
      <c r="C487" s="1" t="s">
        <v>10</v>
      </c>
      <c r="D487" s="4">
        <f t="shared" si="73"/>
        <v>7.2378018444448813E-2</v>
      </c>
      <c r="E487" s="5">
        <f t="shared" si="74"/>
        <v>1.3810297572332553</v>
      </c>
      <c r="F487" s="4">
        <f t="shared" si="75"/>
        <v>3.6864620517974194E-3</v>
      </c>
      <c r="G487" s="5">
        <f t="shared" si="76"/>
        <v>7.6815492447287193E-2</v>
      </c>
      <c r="H487" s="5">
        <f t="shared" si="77"/>
        <v>1.4578452496805425</v>
      </c>
      <c r="I487" s="4">
        <f t="shared" si="78"/>
        <v>3.6521022163086739E-2</v>
      </c>
    </row>
    <row r="488" spans="1:9" ht="18" x14ac:dyDescent="0.35">
      <c r="A488" s="13">
        <f>MAX($A$11:A487)+1</f>
        <v>370</v>
      </c>
      <c r="B488" s="2" t="s">
        <v>7</v>
      </c>
      <c r="C488" s="1" t="s">
        <v>11</v>
      </c>
      <c r="D488" s="4">
        <f t="shared" si="73"/>
        <v>5.8587546483552626E-2</v>
      </c>
      <c r="E488" s="5">
        <f t="shared" si="74"/>
        <v>1.1178966602846863</v>
      </c>
      <c r="F488" s="4">
        <f t="shared" si="75"/>
        <v>9.1065261750436256E-3</v>
      </c>
      <c r="G488" s="5">
        <f t="shared" si="76"/>
        <v>0.18975437229281084</v>
      </c>
      <c r="H488" s="5">
        <f t="shared" si="77"/>
        <v>1.307651032577497</v>
      </c>
      <c r="I488" s="4">
        <f t="shared" si="78"/>
        <v>3.2758451113251534E-2</v>
      </c>
    </row>
    <row r="489" spans="1:9" ht="18" x14ac:dyDescent="0.35">
      <c r="A489" s="13">
        <f>MAX($A$11:A488)+1</f>
        <v>371</v>
      </c>
      <c r="B489" s="2" t="s">
        <v>7</v>
      </c>
      <c r="C489" s="1" t="s">
        <v>12</v>
      </c>
      <c r="D489" s="4">
        <f t="shared" si="73"/>
        <v>4.6202472939053489E-2</v>
      </c>
      <c r="E489" s="5">
        <f t="shared" si="74"/>
        <v>0.88157967512705371</v>
      </c>
      <c r="F489" s="4">
        <f t="shared" si="75"/>
        <v>1.8360372988287146E-2</v>
      </c>
      <c r="G489" s="5">
        <f t="shared" si="76"/>
        <v>0.38257849200522576</v>
      </c>
      <c r="H489" s="5">
        <f t="shared" si="77"/>
        <v>1.2641581671322795</v>
      </c>
      <c r="I489" s="4">
        <f t="shared" si="78"/>
        <v>3.1668895206539892E-2</v>
      </c>
    </row>
    <row r="490" spans="1:9" ht="18" x14ac:dyDescent="0.35">
      <c r="A490" s="13">
        <f>MAX($A$11:A489)+1</f>
        <v>372</v>
      </c>
      <c r="B490" s="2" t="s">
        <v>7</v>
      </c>
      <c r="C490" s="1" t="s">
        <v>13</v>
      </c>
      <c r="D490" s="4">
        <f t="shared" si="73"/>
        <v>1.7830992408037753E-2</v>
      </c>
      <c r="E490" s="5">
        <f t="shared" si="74"/>
        <v>0.34022941834751314</v>
      </c>
      <c r="F490" s="4">
        <f t="shared" si="75"/>
        <v>2.1123496478735213E-2</v>
      </c>
      <c r="G490" s="5">
        <f t="shared" si="76"/>
        <v>0.4401542078620993</v>
      </c>
      <c r="H490" s="5">
        <f t="shared" si="77"/>
        <v>0.78038362620961244</v>
      </c>
      <c r="I490" s="4">
        <f t="shared" si="78"/>
        <v>1.9549679717210413E-2</v>
      </c>
    </row>
    <row r="491" spans="1:9" ht="18" x14ac:dyDescent="0.35">
      <c r="A491" s="13">
        <f>MAX($A$11:A490)+1</f>
        <v>373</v>
      </c>
      <c r="B491" s="2" t="s">
        <v>7</v>
      </c>
      <c r="C491" s="1" t="s">
        <v>14</v>
      </c>
      <c r="D491" s="4">
        <f t="shared" si="73"/>
        <v>1.0381326752321016E-2</v>
      </c>
      <c r="E491" s="5">
        <f t="shared" si="74"/>
        <v>0.19808391377170387</v>
      </c>
      <c r="F491" s="4">
        <f t="shared" si="75"/>
        <v>1.2727727768691091E-2</v>
      </c>
      <c r="G491" s="5">
        <f t="shared" si="76"/>
        <v>0.26521002048843129</v>
      </c>
      <c r="H491" s="5">
        <f t="shared" si="77"/>
        <v>0.46329393426013515</v>
      </c>
      <c r="I491" s="4">
        <f t="shared" si="78"/>
        <v>1.160614821418509E-2</v>
      </c>
    </row>
    <row r="492" spans="1:9" ht="18" x14ac:dyDescent="0.35">
      <c r="A492" s="13">
        <f>MAX($A$11:A491)+1</f>
        <v>374</v>
      </c>
      <c r="B492" s="2" t="s">
        <v>7</v>
      </c>
      <c r="C492" s="1" t="s">
        <v>15</v>
      </c>
      <c r="D492" s="4">
        <f t="shared" si="73"/>
        <v>3.7966838218966696E-3</v>
      </c>
      <c r="E492" s="5">
        <f t="shared" si="74"/>
        <v>7.2443726003216302E-2</v>
      </c>
      <c r="F492" s="4">
        <f t="shared" si="75"/>
        <v>4.6548152525967418E-3</v>
      </c>
      <c r="G492" s="5">
        <f t="shared" si="76"/>
        <v>9.6993247415913239E-2</v>
      </c>
      <c r="H492" s="5">
        <f t="shared" si="77"/>
        <v>0.16943697341912956</v>
      </c>
      <c r="I492" s="4">
        <f t="shared" si="78"/>
        <v>4.2446284767483702E-3</v>
      </c>
    </row>
    <row r="493" spans="1:9" ht="18" x14ac:dyDescent="0.35">
      <c r="A493" s="13">
        <f>MAX($A$11:A492)+1</f>
        <v>375</v>
      </c>
      <c r="B493" s="2" t="s">
        <v>7</v>
      </c>
      <c r="C493" s="1" t="s">
        <v>16</v>
      </c>
      <c r="D493" s="4">
        <f t="shared" si="73"/>
        <v>0</v>
      </c>
      <c r="E493" s="5">
        <f t="shared" si="74"/>
        <v>0</v>
      </c>
      <c r="F493" s="4">
        <f t="shared" si="75"/>
        <v>0</v>
      </c>
      <c r="G493" s="5">
        <f t="shared" si="76"/>
        <v>0</v>
      </c>
      <c r="H493" s="5">
        <f t="shared" si="77"/>
        <v>0</v>
      </c>
      <c r="I493" s="4">
        <f t="shared" si="78"/>
        <v>0</v>
      </c>
    </row>
    <row r="494" spans="1:9" ht="18" x14ac:dyDescent="0.35">
      <c r="A494" s="13">
        <f>MAX($A$11:A493)+1</f>
        <v>376</v>
      </c>
      <c r="B494" s="2" t="s">
        <v>17</v>
      </c>
      <c r="C494" s="1"/>
      <c r="D494" s="4">
        <f t="shared" si="73"/>
        <v>1.6744619432162825E-2</v>
      </c>
      <c r="E494" s="5">
        <f t="shared" si="74"/>
        <v>0.31950056393311888</v>
      </c>
      <c r="F494" s="4">
        <f t="shared" si="75"/>
        <v>2.0529260161785631E-2</v>
      </c>
      <c r="G494" s="5">
        <f t="shared" si="76"/>
        <v>0.42777199568273117</v>
      </c>
      <c r="H494" s="5">
        <f t="shared" si="77"/>
        <v>0.74727255961585004</v>
      </c>
      <c r="I494" s="4">
        <f t="shared" si="78"/>
        <v>1.8720202104837481E-2</v>
      </c>
    </row>
    <row r="495" spans="1:9" x14ac:dyDescent="0.25">
      <c r="A495" s="13">
        <f>MAX($A$11:A494)+1</f>
        <v>377</v>
      </c>
      <c r="B495" s="2" t="s">
        <v>18</v>
      </c>
      <c r="C495" s="1"/>
      <c r="D495" s="4">
        <f t="shared" si="73"/>
        <v>6.5737510926972692E-4</v>
      </c>
      <c r="E495" s="5">
        <f t="shared" si="74"/>
        <v>1.2543236290210782E-2</v>
      </c>
      <c r="F495" s="4">
        <f t="shared" si="75"/>
        <v>8.059558890994358E-4</v>
      </c>
      <c r="G495" s="5">
        <f t="shared" si="76"/>
        <v>1.679385211134311E-2</v>
      </c>
      <c r="H495" s="5">
        <f t="shared" si="77"/>
        <v>2.9337088401553892E-2</v>
      </c>
      <c r="I495" s="4">
        <f t="shared" si="78"/>
        <v>7.3493428465632056E-4</v>
      </c>
    </row>
    <row r="496" spans="1:9" x14ac:dyDescent="0.25">
      <c r="A496" s="13">
        <f>MAX($A$11:A495)+1</f>
        <v>378</v>
      </c>
      <c r="B496" s="2" t="s">
        <v>19</v>
      </c>
      <c r="C496" s="1"/>
      <c r="D496" s="4">
        <f t="shared" si="73"/>
        <v>0</v>
      </c>
      <c r="E496" s="5">
        <f t="shared" si="74"/>
        <v>0</v>
      </c>
      <c r="F496" s="4">
        <f t="shared" si="75"/>
        <v>0</v>
      </c>
      <c r="G496" s="5">
        <f t="shared" si="76"/>
        <v>0</v>
      </c>
      <c r="H496" s="5">
        <f t="shared" si="77"/>
        <v>0</v>
      </c>
      <c r="I496" s="4">
        <f t="shared" si="78"/>
        <v>0</v>
      </c>
    </row>
    <row r="497" spans="1:9" x14ac:dyDescent="0.25">
      <c r="A497" s="13">
        <f>MAX($A$11:A496)+1</f>
        <v>379</v>
      </c>
      <c r="B497" s="2" t="s">
        <v>20</v>
      </c>
      <c r="C497" s="1"/>
      <c r="D497" s="4">
        <f t="shared" si="73"/>
        <v>6.33834685795076E-4</v>
      </c>
      <c r="E497" s="5">
        <f t="shared" si="74"/>
        <v>1.2094066417712586E-2</v>
      </c>
      <c r="F497" s="4">
        <f t="shared" si="75"/>
        <v>7.77094828399456E-4</v>
      </c>
      <c r="G497" s="5">
        <f t="shared" si="76"/>
        <v>1.6192468844929434E-2</v>
      </c>
      <c r="H497" s="5">
        <f t="shared" si="77"/>
        <v>2.8286535262642021E-2</v>
      </c>
      <c r="I497" s="4">
        <f t="shared" si="78"/>
        <v>7.0861648825227273E-4</v>
      </c>
    </row>
    <row r="498" spans="1:9" x14ac:dyDescent="0.25">
      <c r="A498" s="13">
        <f>MAX($A$11:A497)+1</f>
        <v>380</v>
      </c>
      <c r="B498" s="2" t="s">
        <v>21</v>
      </c>
      <c r="C498" s="1"/>
      <c r="D498" s="4">
        <f t="shared" si="73"/>
        <v>3.8999806055018536E-2</v>
      </c>
      <c r="E498" s="5">
        <f t="shared" si="74"/>
        <v>0.74414710219850166</v>
      </c>
      <c r="F498" s="4">
        <f t="shared" si="75"/>
        <v>4.7814593099966531E-2</v>
      </c>
      <c r="G498" s="5">
        <f t="shared" si="76"/>
        <v>0.99632153092415043</v>
      </c>
      <c r="H498" s="5">
        <f t="shared" si="77"/>
        <v>1.740468633122652</v>
      </c>
      <c r="I498" s="4">
        <f t="shared" si="78"/>
        <v>4.3601125385810569E-2</v>
      </c>
    </row>
    <row r="499" spans="1:9" x14ac:dyDescent="0.25">
      <c r="A499" s="13">
        <f>MAX($A$11:A498)+1</f>
        <v>381</v>
      </c>
      <c r="B499" s="2" t="s">
        <v>22</v>
      </c>
      <c r="C499" s="1"/>
      <c r="D499" s="4">
        <f t="shared" si="73"/>
        <v>9.381034429450405E-2</v>
      </c>
      <c r="E499" s="5">
        <f t="shared" si="74"/>
        <v>1.7899754620450445</v>
      </c>
      <c r="F499" s="4">
        <f t="shared" si="75"/>
        <v>0.11501348069991948</v>
      </c>
      <c r="G499" s="5">
        <f t="shared" si="76"/>
        <v>2.3965571960067402</v>
      </c>
      <c r="H499" s="5">
        <f t="shared" si="77"/>
        <v>4.1865326580517852</v>
      </c>
      <c r="I499" s="4">
        <f t="shared" si="78"/>
        <v>0.10487838268478761</v>
      </c>
    </row>
    <row r="500" spans="1:9" x14ac:dyDescent="0.25">
      <c r="A500" s="13">
        <f>MAX($A$11:A499)+1</f>
        <v>382</v>
      </c>
      <c r="B500" s="2" t="s">
        <v>23</v>
      </c>
      <c r="C500" s="1"/>
      <c r="D500" s="4">
        <f t="shared" si="73"/>
        <v>0.31747950226409682</v>
      </c>
      <c r="E500" s="5">
        <f t="shared" si="74"/>
        <v>6.057759653572667</v>
      </c>
      <c r="F500" s="4">
        <f t="shared" si="75"/>
        <v>0.38923663355972754</v>
      </c>
      <c r="G500" s="5">
        <f t="shared" si="76"/>
        <v>8.1105958139014618</v>
      </c>
      <c r="H500" s="5">
        <f t="shared" si="77"/>
        <v>14.168355467474129</v>
      </c>
      <c r="I500" s="4">
        <f t="shared" si="78"/>
        <v>0.35493672881638227</v>
      </c>
    </row>
    <row r="501" spans="1:9" x14ac:dyDescent="0.25">
      <c r="A501" s="13">
        <f>MAX($A$11:A500)+1</f>
        <v>383</v>
      </c>
      <c r="B501" s="2" t="s">
        <v>24</v>
      </c>
      <c r="C501" s="1"/>
      <c r="D501" s="4">
        <f t="shared" si="73"/>
        <v>0.21080976245955965</v>
      </c>
      <c r="E501" s="5">
        <f t="shared" si="74"/>
        <v>4.0224167686405492</v>
      </c>
      <c r="F501" s="4">
        <f t="shared" si="75"/>
        <v>0.25845725999981906</v>
      </c>
      <c r="G501" s="5">
        <f t="shared" si="76"/>
        <v>5.3855217887791911</v>
      </c>
      <c r="H501" s="5">
        <f t="shared" si="77"/>
        <v>9.4079385574197403</v>
      </c>
      <c r="I501" s="4">
        <f t="shared" si="78"/>
        <v>0.23568175884221931</v>
      </c>
    </row>
    <row r="502" spans="1:9" x14ac:dyDescent="0.25">
      <c r="A502" s="13">
        <f>MAX($A$11:A501)+1</f>
        <v>384</v>
      </c>
      <c r="B502" s="2" t="s">
        <v>25</v>
      </c>
      <c r="C502" s="1"/>
      <c r="D502" s="4">
        <f t="shared" si="73"/>
        <v>0</v>
      </c>
      <c r="E502" s="5">
        <f t="shared" si="74"/>
        <v>0</v>
      </c>
      <c r="F502" s="4">
        <f t="shared" si="75"/>
        <v>0</v>
      </c>
      <c r="G502" s="5">
        <f t="shared" si="76"/>
        <v>0</v>
      </c>
      <c r="H502" s="5">
        <f t="shared" si="77"/>
        <v>0</v>
      </c>
      <c r="I502" s="4">
        <f t="shared" si="78"/>
        <v>0</v>
      </c>
    </row>
    <row r="503" spans="1:9" x14ac:dyDescent="0.25">
      <c r="A503" s="13">
        <f>MAX($A$11:A502)+1</f>
        <v>385</v>
      </c>
      <c r="B503" s="2" t="s">
        <v>26</v>
      </c>
      <c r="C503" s="1"/>
      <c r="D503" s="4">
        <f t="shared" si="73"/>
        <v>0</v>
      </c>
      <c r="E503" s="5">
        <f t="shared" si="74"/>
        <v>0</v>
      </c>
      <c r="F503" s="4">
        <f t="shared" si="75"/>
        <v>0</v>
      </c>
      <c r="G503" s="5">
        <f t="shared" si="76"/>
        <v>0</v>
      </c>
      <c r="H503" s="5">
        <f t="shared" si="77"/>
        <v>0</v>
      </c>
      <c r="I503" s="4">
        <f t="shared" si="78"/>
        <v>0</v>
      </c>
    </row>
    <row r="504" spans="1:9" x14ac:dyDescent="0.25">
      <c r="A504" s="13">
        <f>MAX($A$11:A503)+1</f>
        <v>386</v>
      </c>
      <c r="B504" s="2" t="s">
        <v>27</v>
      </c>
      <c r="C504" s="1"/>
      <c r="D504" s="4">
        <f t="shared" si="73"/>
        <v>0</v>
      </c>
      <c r="E504" s="5">
        <f t="shared" si="74"/>
        <v>0</v>
      </c>
      <c r="F504" s="4">
        <f t="shared" si="75"/>
        <v>0</v>
      </c>
      <c r="G504" s="5">
        <f t="shared" si="76"/>
        <v>0</v>
      </c>
      <c r="H504" s="5">
        <f t="shared" si="77"/>
        <v>0</v>
      </c>
      <c r="I504" s="4">
        <f t="shared" si="78"/>
        <v>0</v>
      </c>
    </row>
    <row r="505" spans="1:9" x14ac:dyDescent="0.25">
      <c r="A505" s="13">
        <f>MAX($A$11:A504)+1</f>
        <v>387</v>
      </c>
      <c r="B505" s="2" t="s">
        <v>28</v>
      </c>
      <c r="C505" s="1"/>
      <c r="D505" s="4">
        <f t="shared" si="73"/>
        <v>1.6372891551025802E-2</v>
      </c>
      <c r="E505" s="5">
        <f t="shared" si="74"/>
        <v>0.31240770236441606</v>
      </c>
      <c r="F505" s="4">
        <f t="shared" si="75"/>
        <v>2.0073513859985948E-2</v>
      </c>
      <c r="G505" s="5">
        <f t="shared" si="76"/>
        <v>0.41827552559518383</v>
      </c>
      <c r="H505" s="5">
        <f t="shared" si="77"/>
        <v>0.73068322795959983</v>
      </c>
      <c r="I505" s="4">
        <f t="shared" si="78"/>
        <v>1.8304616603412364E-2</v>
      </c>
    </row>
    <row r="506" spans="1:9" x14ac:dyDescent="0.25">
      <c r="A506" s="13">
        <f>MAX($A$11:A505)+1</f>
        <v>388</v>
      </c>
      <c r="B506" s="2" t="s">
        <v>29</v>
      </c>
      <c r="C506" s="1"/>
      <c r="D506" s="4">
        <f t="shared" si="73"/>
        <v>0</v>
      </c>
      <c r="E506" s="5">
        <f t="shared" si="74"/>
        <v>0</v>
      </c>
      <c r="F506" s="4">
        <f t="shared" si="75"/>
        <v>0</v>
      </c>
      <c r="G506" s="5">
        <f t="shared" si="76"/>
        <v>0</v>
      </c>
      <c r="H506" s="5">
        <f t="shared" si="77"/>
        <v>0</v>
      </c>
      <c r="I506" s="4">
        <f t="shared" si="78"/>
        <v>0</v>
      </c>
    </row>
    <row r="507" spans="1:9" x14ac:dyDescent="0.25">
      <c r="A507" s="13">
        <f>MAX($A$11:A506)+1</f>
        <v>389</v>
      </c>
      <c r="B507" s="2" t="s">
        <v>30</v>
      </c>
      <c r="C507" s="1"/>
      <c r="D507" s="4">
        <f t="shared" si="73"/>
        <v>3.7330192736338821E-2</v>
      </c>
      <c r="E507" s="5">
        <f t="shared" si="74"/>
        <v>0.71228956139086852</v>
      </c>
      <c r="F507" s="4">
        <f t="shared" si="75"/>
        <v>4.5767611600767963E-2</v>
      </c>
      <c r="G507" s="5">
        <f t="shared" si="76"/>
        <v>0.95366819835701921</v>
      </c>
      <c r="H507" s="5">
        <f t="shared" si="77"/>
        <v>1.6659577597478878</v>
      </c>
      <c r="I507" s="4">
        <f t="shared" si="78"/>
        <v>4.1734525855780198E-2</v>
      </c>
    </row>
    <row r="508" spans="1:9" x14ac:dyDescent="0.25">
      <c r="A508" s="13">
        <f>MAX($A$11:A507)+1</f>
        <v>390</v>
      </c>
      <c r="B508" s="2" t="s">
        <v>31</v>
      </c>
      <c r="C508" s="1"/>
      <c r="D508" s="4">
        <f t="shared" si="73"/>
        <v>3.2847674487240389E-3</v>
      </c>
      <c r="E508" s="5">
        <f t="shared" si="74"/>
        <v>6.26759572833675E-2</v>
      </c>
      <c r="F508" s="4">
        <f t="shared" si="75"/>
        <v>4.0271948728971812E-3</v>
      </c>
      <c r="G508" s="5">
        <f t="shared" si="76"/>
        <v>8.391540533882777E-2</v>
      </c>
      <c r="H508" s="5">
        <f t="shared" si="77"/>
        <v>0.14659136262219527</v>
      </c>
      <c r="I508" s="4">
        <f t="shared" si="78"/>
        <v>3.6723146056931808E-3</v>
      </c>
    </row>
    <row r="509" spans="1:9" x14ac:dyDescent="0.25">
      <c r="A509" s="13">
        <f>MAX($A$11:A508)+1</f>
        <v>391</v>
      </c>
      <c r="B509" s="2" t="s">
        <v>32</v>
      </c>
      <c r="C509" s="1"/>
      <c r="D509" s="4">
        <f t="shared" si="73"/>
        <v>8.6454840332685912E-3</v>
      </c>
      <c r="E509" s="5">
        <f t="shared" si="74"/>
        <v>0.1649626636959228</v>
      </c>
      <c r="F509" s="4">
        <f t="shared" si="75"/>
        <v>1.059954761364258E-2</v>
      </c>
      <c r="G509" s="5">
        <f t="shared" si="76"/>
        <v>0.22086473649265861</v>
      </c>
      <c r="H509" s="5">
        <f t="shared" si="77"/>
        <v>0.38582740018858142</v>
      </c>
      <c r="I509" s="4">
        <f t="shared" si="78"/>
        <v>9.6655053315851166E-3</v>
      </c>
    </row>
    <row r="510" spans="1:9" x14ac:dyDescent="0.25">
      <c r="A510" s="13">
        <f>MAX($A$11:A509)+1</f>
        <v>392</v>
      </c>
      <c r="B510" s="2" t="s">
        <v>33</v>
      </c>
      <c r="C510" s="1"/>
      <c r="D510" s="4">
        <f t="shared" si="73"/>
        <v>1.3642378102768353E-2</v>
      </c>
      <c r="E510" s="5">
        <f t="shared" si="74"/>
        <v>0.26030734916859927</v>
      </c>
      <c r="F510" s="4">
        <f t="shared" si="75"/>
        <v>1.6725846199838291E-2</v>
      </c>
      <c r="G510" s="5">
        <f t="shared" si="76"/>
        <v>0.34851955462602136</v>
      </c>
      <c r="H510" s="5">
        <f t="shared" si="77"/>
        <v>0.60882690379462057</v>
      </c>
      <c r="I510" s="4">
        <f t="shared" si="78"/>
        <v>1.5251948622008519E-2</v>
      </c>
    </row>
    <row r="511" spans="1:9" x14ac:dyDescent="0.25">
      <c r="A511" s="13">
        <f>MAX($A$11:A510)+1</f>
        <v>393</v>
      </c>
      <c r="B511" s="2" t="s">
        <v>34</v>
      </c>
      <c r="C511" s="1"/>
      <c r="D511" s="4">
        <f t="shared" si="73"/>
        <v>0</v>
      </c>
      <c r="E511" s="5">
        <f t="shared" si="74"/>
        <v>0</v>
      </c>
      <c r="F511" s="4">
        <f t="shared" si="75"/>
        <v>0</v>
      </c>
      <c r="G511" s="5">
        <f t="shared" si="76"/>
        <v>0</v>
      </c>
      <c r="H511" s="5">
        <f t="shared" si="77"/>
        <v>0</v>
      </c>
      <c r="I511" s="4">
        <f t="shared" si="78"/>
        <v>0</v>
      </c>
    </row>
    <row r="512" spans="1:9" x14ac:dyDescent="0.25">
      <c r="A512" s="13">
        <f>MAX($A$11:A511)+1</f>
        <v>394</v>
      </c>
      <c r="B512" s="2" t="s">
        <v>35</v>
      </c>
      <c r="D512" s="6">
        <f>SUM(D485:D511)</f>
        <v>1</v>
      </c>
      <c r="E512" s="5">
        <v>19.080789815946893</v>
      </c>
      <c r="F512" s="6">
        <f>SUM(F485:F511)</f>
        <v>0.99999999999999978</v>
      </c>
      <c r="G512" s="5">
        <v>20.837185184053105</v>
      </c>
      <c r="H512" s="5">
        <f>SUM(H485:H511)</f>
        <v>39.917975000000006</v>
      </c>
      <c r="I512" s="6">
        <f>SUM(I485:I511)</f>
        <v>0.99999999999999978</v>
      </c>
    </row>
    <row r="514" spans="1:9" x14ac:dyDescent="0.25">
      <c r="C514" s="14" t="s">
        <v>65</v>
      </c>
      <c r="D514" s="15"/>
      <c r="E514" s="47" t="s">
        <v>36</v>
      </c>
      <c r="F514" s="47"/>
      <c r="G514" s="16" t="s">
        <v>37</v>
      </c>
      <c r="H514" s="47" t="s">
        <v>35</v>
      </c>
      <c r="I514" s="47"/>
    </row>
    <row r="515" spans="1:9" ht="17.25" x14ac:dyDescent="0.25">
      <c r="C515" s="15"/>
      <c r="D515" s="17" t="s">
        <v>54</v>
      </c>
      <c r="E515" s="17" t="s">
        <v>42</v>
      </c>
      <c r="F515" s="17" t="s">
        <v>43</v>
      </c>
      <c r="G515" s="17" t="s">
        <v>43</v>
      </c>
      <c r="H515" s="17" t="s">
        <v>42</v>
      </c>
      <c r="I515" s="17" t="s">
        <v>43</v>
      </c>
    </row>
    <row r="516" spans="1:9" x14ac:dyDescent="0.25">
      <c r="A516" s="13">
        <f>MAX($A$11:A515)+1</f>
        <v>395</v>
      </c>
      <c r="C516" s="15" t="s">
        <v>40</v>
      </c>
      <c r="D516" s="18">
        <f>+I476</f>
        <v>5692336</v>
      </c>
      <c r="E516" s="19"/>
      <c r="F516" s="19"/>
      <c r="G516" s="19"/>
      <c r="H516" s="19"/>
      <c r="I516" s="19"/>
    </row>
    <row r="517" spans="1:9" x14ac:dyDescent="0.25">
      <c r="A517" s="13">
        <f>MAX($A$11:A516)+1</f>
        <v>396</v>
      </c>
      <c r="C517" s="20" t="s">
        <v>55</v>
      </c>
      <c r="D517" s="18">
        <f>+D476*500</f>
        <v>1342500</v>
      </c>
      <c r="E517" s="21">
        <f>D517/D516</f>
        <v>0.23584342175163236</v>
      </c>
      <c r="F517" s="19"/>
      <c r="G517" s="19"/>
      <c r="H517" s="21">
        <f>H520/(H520+I520)</f>
        <v>0.11273314239804538</v>
      </c>
      <c r="I517" s="19"/>
    </row>
    <row r="518" spans="1:9" x14ac:dyDescent="0.25">
      <c r="A518" s="13">
        <f>MAX($A$11:A517)+1</f>
        <v>397</v>
      </c>
      <c r="C518" s="15" t="s">
        <v>56</v>
      </c>
      <c r="D518" s="18">
        <f>D516-D517</f>
        <v>4349836</v>
      </c>
      <c r="E518" s="19"/>
      <c r="F518" s="21">
        <f>D518/D516</f>
        <v>0.76415657824836758</v>
      </c>
      <c r="G518" s="19"/>
      <c r="H518" s="21"/>
      <c r="I518" s="21">
        <f>F520/(H520+I520)</f>
        <v>0.3652668016358615</v>
      </c>
    </row>
    <row r="519" spans="1:9" x14ac:dyDescent="0.25">
      <c r="A519" s="13">
        <f>MAX($A$11:A518)+1</f>
        <v>398</v>
      </c>
      <c r="C519" s="15" t="s">
        <v>57</v>
      </c>
      <c r="D519" s="18">
        <f>+G476</f>
        <v>4642934</v>
      </c>
      <c r="E519" s="19"/>
      <c r="F519" s="22"/>
      <c r="G519" s="22">
        <v>1</v>
      </c>
      <c r="H519" s="19"/>
      <c r="I519" s="21">
        <f>G520/(H520+I520)</f>
        <v>0.52200005596609311</v>
      </c>
    </row>
    <row r="520" spans="1:9" x14ac:dyDescent="0.25">
      <c r="A520" s="13">
        <f>MAX($A$11:A519)+1</f>
        <v>399</v>
      </c>
      <c r="C520" s="15" t="s">
        <v>58</v>
      </c>
      <c r="D520" s="19"/>
      <c r="E520" s="23">
        <f>+E512*E517</f>
        <v>4.5000787599166152</v>
      </c>
      <c r="F520" s="23">
        <f>+E512-E520</f>
        <v>14.580711056030278</v>
      </c>
      <c r="G520" s="23">
        <f>G512</f>
        <v>20.837185184053105</v>
      </c>
      <c r="H520" s="23">
        <f>+E520</f>
        <v>4.5000787599166152</v>
      </c>
      <c r="I520" s="23">
        <f>+F520+G520</f>
        <v>35.41789624008338</v>
      </c>
    </row>
  </sheetData>
  <mergeCells count="54">
    <mergeCell ref="D324:E324"/>
    <mergeCell ref="F324:G324"/>
    <mergeCell ref="H324:I324"/>
    <mergeCell ref="D368:E368"/>
    <mergeCell ref="G368:H368"/>
    <mergeCell ref="I368:J368"/>
    <mergeCell ref="D245:E245"/>
    <mergeCell ref="F245:G245"/>
    <mergeCell ref="H245:I245"/>
    <mergeCell ref="D289:E289"/>
    <mergeCell ref="G289:H289"/>
    <mergeCell ref="I289:J289"/>
    <mergeCell ref="E277:F277"/>
    <mergeCell ref="H277:I277"/>
    <mergeCell ref="D166:E166"/>
    <mergeCell ref="F166:G166"/>
    <mergeCell ref="H166:I166"/>
    <mergeCell ref="D210:E210"/>
    <mergeCell ref="G210:H210"/>
    <mergeCell ref="I210:J210"/>
    <mergeCell ref="E198:F198"/>
    <mergeCell ref="H198:I198"/>
    <mergeCell ref="D87:E87"/>
    <mergeCell ref="F87:G87"/>
    <mergeCell ref="H87:I87"/>
    <mergeCell ref="D131:E131"/>
    <mergeCell ref="G131:H131"/>
    <mergeCell ref="I131:J131"/>
    <mergeCell ref="E119:F119"/>
    <mergeCell ref="H119:I119"/>
    <mergeCell ref="C1:J1"/>
    <mergeCell ref="D8:E8"/>
    <mergeCell ref="F8:G8"/>
    <mergeCell ref="H8:I8"/>
    <mergeCell ref="D52:E52"/>
    <mergeCell ref="G52:H52"/>
    <mergeCell ref="I52:J52"/>
    <mergeCell ref="E40:F40"/>
    <mergeCell ref="H40:I40"/>
    <mergeCell ref="E514:F514"/>
    <mergeCell ref="H514:I514"/>
    <mergeCell ref="E435:F435"/>
    <mergeCell ref="H435:I435"/>
    <mergeCell ref="E356:F356"/>
    <mergeCell ref="H356:I356"/>
    <mergeCell ref="D482:E482"/>
    <mergeCell ref="F482:G482"/>
    <mergeCell ref="H482:I482"/>
    <mergeCell ref="D403:E403"/>
    <mergeCell ref="F403:G403"/>
    <mergeCell ref="H403:I403"/>
    <mergeCell ref="D447:E447"/>
    <mergeCell ref="G447:H447"/>
    <mergeCell ref="I447:J447"/>
  </mergeCells>
  <printOptions horizontalCentered="1"/>
  <pageMargins left="0.39370078740157483" right="0.39370078740157483" top="0.98425196850393704" bottom="0.59055118110236227" header="0.31496062992125984" footer="0.31496062992125984"/>
  <pageSetup scale="89" firstPageNumber="14" fitToHeight="13" orientation="portrait" useFirstPageNumber="1" r:id="rId1"/>
  <headerFooter scaleWithDoc="0" alignWithMargins="0">
    <oddHeader>&amp;R&amp;"Arial,Gras italique"&amp;10Société en commandite Gaz Métro
Demande portant sur l'allocation des coûts et la structure tarifaire de Gaz Métro,
R-3867-2013</oddHeader>
    <oddFooter>&amp;L&amp;"Arial,Gras italique"&amp;10Original : 2016.10.21
&amp;R&amp;"Arial,Gras italique"&amp;10Gaz Métro - 2, Document 18
Annexe 4 - Page &amp;P de 26</oddFooter>
  </headerFooter>
  <rowBreaks count="11" manualBreakCount="11">
    <brk id="82" max="9" man="1"/>
    <brk id="126" max="9" man="1"/>
    <brk id="161" max="9" man="1"/>
    <brk id="205" max="9" man="1"/>
    <brk id="240" max="9" man="1"/>
    <brk id="284" max="9" man="1"/>
    <brk id="319" max="9" man="1"/>
    <brk id="363" max="9" man="1"/>
    <brk id="398" max="9" man="1"/>
    <brk id="442" max="9" man="1"/>
    <brk id="477" max="9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hase xmlns="a091097b-8ae3-4832-a2b2-51f9a78aeacd">1</Phase>
    <Sujet xmlns="a091097b-8ae3-4832-a2b2-51f9a78aeacd">Gaz Métro-2, document 18, Annexe 4</Sujet>
    <Confidentiel xmlns="a091097b-8ae3-4832-a2b2-51f9a78aeacd">3</Confidentiel>
    <Projet xmlns="a091097b-8ae3-4832-a2b2-51f9a78aeacd">997</Projet>
    <Provenance xmlns="a091097b-8ae3-4832-a2b2-51f9a78aeacd">1</Provenance>
    <Hidden_UploadedAt xmlns="a091097b-8ae3-4832-a2b2-51f9a78aeacd">2023-04-17T18:04:55+00:00</Hidden_UploadedAt>
    <Accés_x0020_restreint xmlns="a091097b-8ae3-4832-a2b2-51f9a78aeacd">false</Accés_x0020_restreint>
    <Précision_x0020_de_x0020_document xmlns="a091097b-8ae3-4832-a2b2-51f9a78aeacd" xsi:nil="true"/>
    <Déposant xmlns="a091097b-8ae3-4832-a2b2-51f9a78aeacd">70</Déposant>
    <Sous-catégorie xmlns="a091097b-8ae3-4832-a2b2-51f9a78aeacd" xsi:nil="true"/>
    <Copie_x0020_papier_x0020_reçue xmlns="a091097b-8ae3-4832-a2b2-51f9a78aeacd">false</Copie_x0020_papier_x0020_reçue>
    <Cote_x0020_de_x0020_déposant xmlns="a091097b-8ae3-4832-a2b2-51f9a78aeacd">Gaz Métro-2, document 18, Annexe 4</Cote_x0020_de_x0020_déposant>
    <Inscrit_x0020_au_x0020_plumitif xmlns="a091097b-8ae3-4832-a2b2-51f9a78aeacd">false</Inscrit_x0020_au_x0020_plumitif>
    <Numéro_x0020_plumitif xmlns="a091097b-8ae3-4832-a2b2-51f9a78aeacd" xsi:nil="true"/>
    <Hidden_UploadedBy xmlns="a091097b-8ae3-4832-a2b2-51f9a78aeacd" xsi:nil="true"/>
    <Hidden_ApprovedBy xmlns="a091097b-8ae3-4832-a2b2-51f9a78aeacd" xsi:nil="true"/>
    <Statut xmlns="a091097b-8ae3-4832-a2b2-51f9a78aeacd" xsi:nil="true"/>
    <Catégorie_x0020_de_x0020_document xmlns="a091097b-8ae3-4832-a2b2-51f9a78aeacd">15</Catégorie_x0020_de_x0020_document>
    <Date_x0020_de_x0020_confidentialité_x0020_relevée xmlns="a091097b-8ae3-4832-a2b2-51f9a78aeacd" xsi:nil="true"/>
    <Hidden_ApprovedAt xmlns="a091097b-8ae3-4832-a2b2-51f9a78aeacd">2023-04-17T18:04:55+00:00</Hidden_ApprovedAt>
    <Cote_x0020_de_x0020_piéce xmlns="a091097b-8ae3-4832-a2b2-51f9a78aeacd">B-0152</Cote_x0020_de_x0020_piéce>
    <Diffusable_x0020_sur_x0020_le_x0020_Web xmlns="a091097b-8ae3-4832-a2b2-51f9a78aeacd">true</Diffusable_x0020_sur_x0020_le_x0020_Web>
    <Date_x0020_de_x0020_réception_x0020_copie_x0020_papier xmlns="a091097b-8ae3-4832-a2b2-51f9a78aeacd" xsi:nil="true"/>
    <Ne_x0020_pas_x0020_envoyer_x0020_d_x0027_alerte xmlns="a091097b-8ae3-4832-a2b2-51f9a78aeacd">true</Ne_x0020_pas_x0020_envoyer_x0020_d_x0027_alerte>
    <_dlc_DocId xmlns="a84ed267-86d5-4fa1-a3cb-2fed497fe84f">W2HFWTQUJJY6-787750937-1588</_dlc_DocId>
    <_dlc_DocIdUrl xmlns="a84ed267-86d5-4fa1-a3cb-2fed497fe84f">
      <Url>http://s10mtlweb:8081/997/_layouts/15/DocIdRedir.aspx?ID=W2HFWTQUJJY6-787750937-1588</Url>
      <Description>W2HFWTQUJJY6-787750937-1588</Description>
    </_dlc_DocIdUrl>
  </documentManagement>
</p:properti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 de projet" ma:contentTypeID="0x010100F6681E3BDF397F418586AC591ADC81BB00471DF769C0C1BE4298155B064A267A41" ma:contentTypeVersion="0" ma:contentTypeDescription="" ma:contentTypeScope="" ma:versionID="dd74dd73536f96ffdd483df523fb1c9c">
  <xsd:schema xmlns:xsd="http://www.w3.org/2001/XMLSchema" xmlns:xs="http://www.w3.org/2001/XMLSchema" xmlns:p="http://schemas.microsoft.com/office/2006/metadata/properties" xmlns:ns2="a091097b-8ae3-4832-a2b2-51f9a78aeacd" xmlns:ns3="a84ed267-86d5-4fa1-a3cb-2fed497fe84f" targetNamespace="http://schemas.microsoft.com/office/2006/metadata/properties" ma:root="true" ma:fieldsID="b7e9dbe386427f7c04dd1b10a57eb55d" ns2:_="" ns3:_="">
    <xsd:import namespace="a091097b-8ae3-4832-a2b2-51f9a78aeacd"/>
    <xsd:import namespace="a84ed267-86d5-4fa1-a3cb-2fed497fe84f"/>
    <xsd:element name="properties">
      <xsd:complexType>
        <xsd:sequence>
          <xsd:element name="documentManagement">
            <xsd:complexType>
              <xsd:all>
                <xsd:element ref="ns2:Projet"/>
                <xsd:element ref="ns2:Provenance" minOccurs="0"/>
                <xsd:element ref="ns2:Déposant"/>
                <xsd:element ref="ns2:Catégorie_x0020_de_x0020_document" minOccurs="0"/>
                <xsd:element ref="ns2:Sous-catégorie" minOccurs="0"/>
                <xsd:element ref="ns2:Phase"/>
                <xsd:element ref="ns2:Précision_x0020_de_x0020_document" minOccurs="0"/>
                <xsd:element ref="ns2:Sujet" minOccurs="0"/>
                <xsd:element ref="ns2:Cote_x0020_de_x0020_déposant" minOccurs="0"/>
                <xsd:element ref="ns2:Accés_x0020_restreint" minOccurs="0"/>
                <xsd:element ref="ns2:Cote_x0020_de_x0020_piéce" minOccurs="0"/>
                <xsd:element ref="ns2:Inscrit_x0020_au_x0020_plumitif" minOccurs="0"/>
                <xsd:element ref="ns2:Numéro_x0020_plumitif" minOccurs="0"/>
                <xsd:element ref="ns2:Diffusable_x0020_sur_x0020_le_x0020_Web" minOccurs="0"/>
                <xsd:element ref="ns2:Ne_x0020_pas_x0020_envoyer_x0020_d_x0027_alerte" minOccurs="0"/>
                <xsd:element ref="ns2:Confidentiel"/>
                <xsd:element ref="ns2:Date_x0020_de_x0020_confidentialité_x0020_relevée" minOccurs="0"/>
                <xsd:element ref="ns2:Copie_x0020_papier_x0020_reçue" minOccurs="0"/>
                <xsd:element ref="ns2:Date_x0020_de_x0020_réception_x0020_copie_x0020_papier" minOccurs="0"/>
                <xsd:element ref="ns3:_dlc_DocId" minOccurs="0"/>
                <xsd:element ref="ns3:_dlc_DocIdUrl" minOccurs="0"/>
                <xsd:element ref="ns3:_dlc_DocIdPersistId" minOccurs="0"/>
                <xsd:element ref="ns2:Hidden_UploadedBy" minOccurs="0"/>
                <xsd:element ref="ns2:Hidden_UploadedAt" minOccurs="0"/>
                <xsd:element ref="ns2:Hidden_ApprovedBy" minOccurs="0"/>
                <xsd:element ref="ns2:Hidden_ApprovedAt" minOccurs="0"/>
                <xsd:element ref="ns2:Statu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091097b-8ae3-4832-a2b2-51f9a78aeacd" elementFormDefault="qualified">
    <xsd:import namespace="http://schemas.microsoft.com/office/2006/documentManagement/types"/>
    <xsd:import namespace="http://schemas.microsoft.com/office/infopath/2007/PartnerControls"/>
    <xsd:element name="Projet" ma:index="1" ma:displayName="Projet" ma:list="{CE87CB4F-F3B1-42AD-9CE0-0125D6B4080B}" ma:internalName="Projet" ma:readOnly="false" ma:showField="Num_x00e9_ro_x0020_du_x0020_proj" ma:web="{76ddd5ea-d475-414e-8091-4675c7a4bd1a}">
      <xsd:simpleType>
        <xsd:restriction base="dms:Lookup"/>
      </xsd:simpleType>
    </xsd:element>
    <xsd:element name="Provenance" ma:index="2" nillable="true" ma:displayName="Provenance" ma:list="{3A1A4597-1672-4F84-9DE7-FBA0AEBF9CE3}" ma:internalName="Provenance" ma:showField="Title" ma:web="{76ddd5ea-d475-414e-8091-4675c7a4bd1a}">
      <xsd:simpleType>
        <xsd:restriction base="dms:Lookup"/>
      </xsd:simpleType>
    </xsd:element>
    <xsd:element name="Déposant" ma:index="3" ma:displayName="Déposant" ma:list="{A2D4550E-DC70-4FE1-8010-4C446E5D8D2C}" ma:internalName="D_x00e9_posant" ma:showField="Title" ma:web="{76ddd5ea-d475-414e-8091-4675c7a4bd1a}">
      <xsd:simpleType>
        <xsd:restriction base="dms:Lookup"/>
      </xsd:simpleType>
    </xsd:element>
    <xsd:element name="Catégorie_x0020_de_x0020_document" ma:index="4" nillable="true" ma:displayName="Catégorie de document" ma:list="{F7545102-6201-4483-9929-E858F36BE31E}" ma:internalName="Cat_x00e9_gorie_x0020_de_x0020_document" ma:showField="Title" ma:web="{76ddd5ea-d475-414e-8091-4675c7a4bd1a}">
      <xsd:simpleType>
        <xsd:restriction base="dms:Lookup"/>
      </xsd:simpleType>
    </xsd:element>
    <xsd:element name="Sous-catégorie" ma:index="5" nillable="true" ma:displayName="Sous-catégorie" ma:list="{8F61632E-9A95-48F5-95F9-D05D88255F44}" ma:internalName="Sous_x002d_cat_x00e9_gorie" ma:showField="Title" ma:web="{76ddd5ea-d475-414e-8091-4675c7a4bd1a}">
      <xsd:simpleType>
        <xsd:restriction base="dms:Lookup"/>
      </xsd:simpleType>
    </xsd:element>
    <xsd:element name="Phase" ma:index="6" ma:displayName="Phase" ma:list="{1721197D-7382-4457-968B-EC653058772A}" ma:internalName="Phase" ma:showField="Title" ma:web="{76ddd5ea-d475-414e-8091-4675c7a4bd1a}">
      <xsd:simpleType>
        <xsd:restriction base="dms:Lookup"/>
      </xsd:simpleType>
    </xsd:element>
    <xsd:element name="Précision_x0020_de_x0020_document" ma:index="7" nillable="true" ma:displayName="Précisions de document" ma:hidden="true" ma:list="{CD8F73AF-CF7D-4F56-B7C5-E37D10A86459}" ma:internalName="Pr_x00e9_cision_x0020_de_x0020_document" ma:readOnly="false" ma:showField="Title" ma:web="{76ddd5ea-d475-414e-8091-4675c7a4bd1a}">
      <xsd:simpleType>
        <xsd:restriction base="dms:Lookup"/>
      </xsd:simpleType>
    </xsd:element>
    <xsd:element name="Sujet" ma:index="8" nillable="true" ma:displayName="Sujet" ma:internalName="Sujet">
      <xsd:simpleType>
        <xsd:restriction base="dms:Note">
          <xsd:maxLength value="255"/>
        </xsd:restriction>
      </xsd:simpleType>
    </xsd:element>
    <xsd:element name="Cote_x0020_de_x0020_déposant" ma:index="9" nillable="true" ma:displayName="Cote déposant" ma:internalName="Cote_x0020_de_x0020_d_x00e9_posant">
      <xsd:simpleType>
        <xsd:restriction base="dms:Text">
          <xsd:maxLength value="255"/>
        </xsd:restriction>
      </xsd:simpleType>
    </xsd:element>
    <xsd:element name="Accés_x0020_restreint" ma:index="10" nillable="true" ma:displayName="Accès restreint" ma:default="0" ma:internalName="Acc_x00e9_s_x0020_restreint">
      <xsd:simpleType>
        <xsd:restriction base="dms:Boolean"/>
      </xsd:simpleType>
    </xsd:element>
    <xsd:element name="Cote_x0020_de_x0020_piéce" ma:index="11" nillable="true" ma:displayName="Cote de pièce" ma:internalName="Cote_x0020_de_x0020_pi_x00e9_ce">
      <xsd:simpleType>
        <xsd:restriction base="dms:Text">
          <xsd:maxLength value="255"/>
        </xsd:restriction>
      </xsd:simpleType>
    </xsd:element>
    <xsd:element name="Inscrit_x0020_au_x0020_plumitif" ma:index="12" nillable="true" ma:displayName="Inscrit au plumitif" ma:default="1" ma:internalName="Inscrit_x0020_au_x0020_plumitif">
      <xsd:simpleType>
        <xsd:restriction base="dms:Boolean"/>
      </xsd:simpleType>
    </xsd:element>
    <xsd:element name="Numéro_x0020_plumitif" ma:index="13" nillable="true" ma:displayName="Numéro plumitif" ma:decimals="0" ma:internalName="Num_x00e9_ro_x0020_plumitif">
      <xsd:simpleType>
        <xsd:restriction base="dms:Number">
          <xsd:maxInclusive value="9999"/>
          <xsd:minInclusive value="1"/>
        </xsd:restriction>
      </xsd:simpleType>
    </xsd:element>
    <xsd:element name="Diffusable_x0020_sur_x0020_le_x0020_Web" ma:index="14" nillable="true" ma:displayName="Diffusable sur le Web" ma:default="1" ma:internalName="Diffusable_x0020_sur_x0020_le_x0020_Web">
      <xsd:simpleType>
        <xsd:restriction base="dms:Boolean"/>
      </xsd:simpleType>
    </xsd:element>
    <xsd:element name="Ne_x0020_pas_x0020_envoyer_x0020_d_x0027_alerte" ma:index="15" nillable="true" ma:displayName="Ne pas envoyer d'alerte" ma:default="1" ma:internalName="Ne_x0020_pas_x0020_envoyer_x0020_d_x0027_alerte">
      <xsd:simpleType>
        <xsd:restriction base="dms:Boolean"/>
      </xsd:simpleType>
    </xsd:element>
    <xsd:element name="Confidentiel" ma:index="16" ma:displayName="Confidentiel" ma:list="{79B26B89-E55A-4B03-BEFA-7EE3A90275CF}" ma:internalName="Confidentiel" ma:showField="Title" ma:web="{76ddd5ea-d475-414e-8091-4675c7a4bd1a}">
      <xsd:simpleType>
        <xsd:restriction base="dms:Lookup"/>
      </xsd:simpleType>
    </xsd:element>
    <xsd:element name="Date_x0020_de_x0020_confidentialité_x0020_relevée" ma:index="17" nillable="true" ma:displayName="Date de confidentialité relevée" ma:format="DateOnly" ma:internalName="Date_x0020_de_x0020_confidentialit_x00e9__x0020_relev_x00e9_e">
      <xsd:simpleType>
        <xsd:restriction base="dms:DateTime"/>
      </xsd:simpleType>
    </xsd:element>
    <xsd:element name="Copie_x0020_papier_x0020_reçue" ma:index="18" nillable="true" ma:displayName="Copie papier reçue" ma:default="0" ma:internalName="Copie_x0020_papier_x0020_re_x00e7_ue">
      <xsd:simpleType>
        <xsd:restriction base="dms:Boolean"/>
      </xsd:simpleType>
    </xsd:element>
    <xsd:element name="Date_x0020_de_x0020_réception_x0020_copie_x0020_papier" ma:index="19" nillable="true" ma:displayName="Date de réception copie papier" ma:format="DateOnly" ma:internalName="Date_x0020_de_x0020_r_x00e9_ception_x0020_copie_x0020_papier">
      <xsd:simpleType>
        <xsd:restriction base="dms:DateTime"/>
      </xsd:simpleType>
    </xsd:element>
    <xsd:element name="Hidden_UploadedBy" ma:index="33" nillable="true" ma:displayName="Hidden_UploadedBy" ma:hidden="true" ma:internalName="Hidden_UploadedBy" ma:readOnly="false">
      <xsd:simpleType>
        <xsd:restriction base="dms:Text">
          <xsd:maxLength value="100"/>
        </xsd:restriction>
      </xsd:simpleType>
    </xsd:element>
    <xsd:element name="Hidden_UploadedAt" ma:index="34" nillable="true" ma:displayName="Hidden_UploadedAt" ma:default="[today]" ma:format="DateTime" ma:hidden="true" ma:internalName="Hidden_UploadedAt" ma:readOnly="false">
      <xsd:simpleType>
        <xsd:restriction base="dms:DateTime"/>
      </xsd:simpleType>
    </xsd:element>
    <xsd:element name="Hidden_ApprovedBy" ma:index="35" nillable="true" ma:displayName="Hidden_ApprovedBy" ma:hidden="true" ma:internalName="Hidden_ApprovedBy" ma:readOnly="false">
      <xsd:simpleType>
        <xsd:restriction base="dms:Text">
          <xsd:maxLength value="100"/>
        </xsd:restriction>
      </xsd:simpleType>
    </xsd:element>
    <xsd:element name="Hidden_ApprovedAt" ma:index="36" nillable="true" ma:displayName="Hidden_ApprovedAt" ma:default="[today]" ma:format="DateTime" ma:hidden="true" ma:internalName="Hidden_ApprovedAt" ma:readOnly="false">
      <xsd:simpleType>
        <xsd:restriction base="dms:DateTime"/>
      </xsd:simpleType>
    </xsd:element>
    <xsd:element name="Statut" ma:index="37" nillable="true" ma:displayName="Statut" ma:hidden="true" ma:internalName="Statut" ma:readOnly="false">
      <xsd:simpleType>
        <xsd:restriction base="dms:Text">
          <xsd:maxLength value="10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4ed267-86d5-4fa1-a3cb-2fed497fe84f" elementFormDefault="qualified">
    <xsd:import namespace="http://schemas.microsoft.com/office/2006/documentManagement/types"/>
    <xsd:import namespace="http://schemas.microsoft.com/office/infopath/2007/PartnerControls"/>
    <xsd:element name="_dlc_DocId" ma:index="22" nillable="true" ma:displayName="Valeur d’ID de document" ma:description="Valeur de l’ID de document affecté à cet élément." ma:internalName="_dlc_DocId" ma:readOnly="true">
      <xsd:simpleType>
        <xsd:restriction base="dms:Text"/>
      </xsd:simpleType>
    </xsd:element>
    <xsd:element name="_dlc_DocIdUrl" ma:index="23" nillable="true" ma:displayName="ID de document" ma:description="Lien permanent vers ce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4" nillable="true" ma:displayName="Conserver l’ID" ma:description="Conserver l’ID lors de l’ajout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5" ma:displayName="Type de contenu"/>
        <xsd:element ref="dc:title" minOccurs="0" maxOccurs="1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39F4E9C-D754-491E-A6B3-B16E01DBA0E7}"/>
</file>

<file path=customXml/itemProps2.xml><?xml version="1.0" encoding="utf-8"?>
<ds:datastoreItem xmlns:ds="http://schemas.openxmlformats.org/officeDocument/2006/customXml" ds:itemID="{6E5B0B08-B353-4C5A-B1B3-592C01C77EEC}"/>
</file>

<file path=customXml/itemProps3.xml><?xml version="1.0" encoding="utf-8"?>
<ds:datastoreItem xmlns:ds="http://schemas.openxmlformats.org/officeDocument/2006/customXml" ds:itemID="{7B3E54CF-BDCD-4732-A553-EBFFF196820D}"/>
</file>

<file path=customXml/itemProps4.xml><?xml version="1.0" encoding="utf-8"?>
<ds:datastoreItem xmlns:ds="http://schemas.openxmlformats.org/officeDocument/2006/customXml" ds:itemID="{AA7E5C12-C518-40BF-A05B-BD1B29CCC3F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Ajustement Pression</vt:lpstr>
      <vt:lpstr>Ajustement - 500 min</vt:lpstr>
      <vt:lpstr>'Ajustement - 500 min'!Zone_d_impression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Gaz Métro-2, document 18, Annexe 4</dc:subject>
  <dc:creator>Sylvain Tremblay</dc:creator>
  <cp:lastModifiedBy>Mireille Bérubé</cp:lastModifiedBy>
  <cp:lastPrinted>2016-10-17T18:37:13Z</cp:lastPrinted>
  <dcterms:created xsi:type="dcterms:W3CDTF">2016-10-04T19:10:22Z</dcterms:created>
  <dcterms:modified xsi:type="dcterms:W3CDTF">2016-10-17T18:45:17Z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0x010100F6681E3BDF397F418586AC591ADC81BB00471DF769C0C1BE4298155B064A267A41</vt:lpwstr>
  </property>
  <property fmtid="{D5CDD505-2E9C-101B-9397-08002B2CF9AE}" pid="4" name="Order">
    <vt:r8>2356500</vt:r8>
  </property>
  <property fmtid="{D5CDD505-2E9C-101B-9397-08002B2CF9AE}" pid="5" name="_dlc_DocIdItemGuid">
    <vt:lpwstr>3e6ecdbc-3c27-4789-a20a-36c89427ea60</vt:lpwstr>
  </property>
</Properties>
</file>