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vbaProject.bin" ContentType="application/vnd.ms-office.vbaProject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collab.gazmet.com/sites/AffairesReglementaires/SMA/Preuve et pices/"/>
    </mc:Choice>
  </mc:AlternateContent>
  <bookViews>
    <workbookView xWindow="0" yWindow="0" windowWidth="24000" windowHeight="9735"/>
  </bookViews>
  <sheets>
    <sheet name="GM-9Doc6-Annexe Q-4.2Modèle DaQ" sheetId="27" r:id="rId1"/>
    <sheet name="GM-9Doc6-Annexe Q-4.2Résultats" sheetId="28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FDS_HYPERLINK_TOGGLE_STATE__" hidden="1">"ON"</definedName>
    <definedName name="_a1" hidden="1">{"'2ND_QUAR'!$A$1:$P$106"}</definedName>
    <definedName name="_Key1" localSheetId="0" hidden="1">'[1]Main Aternatives'!#REF!</definedName>
    <definedName name="_Key1" localSheetId="1" hidden="1">[2]Grille!#REF!</definedName>
    <definedName name="_Key1" hidden="1">'[1]Main Aternatives'!#REF!</definedName>
    <definedName name="_Key2" hidden="1">'[1]Main Aternatives'!$A$5</definedName>
    <definedName name="_Order1" hidden="1">255</definedName>
    <definedName name="_Order2" hidden="1">255</definedName>
    <definedName name="_sdf2" hidden="1">{#N/A,#N/A,FALSE,"WTI";#N/A,#N/A,FALSE,"Cdn Oil";#N/A,#N/A,FALSE,"Cdn Gas";#N/A,#N/A,FALSE,"CDN Gas Exports";#N/A,#N/A,FALSE,"CDN Gas Prod";#N/A,#N/A,FALSE,"CDN Gas Wells";#N/A,#N/A,FALSE,"US Gas";#N/A,#N/A,FALSE,"US Gas Prod";#N/A,#N/A,FALSE,"US Gas Wells";#N/A,#N/A,FALSE,"US Work Gas";#N/A,#N/A,FALSE,"US Rig Count";#N/A,#N/A,FALSE,"US Gas End-Use";#N/A,#N/A,FALSE,"Chem"}</definedName>
    <definedName name="_Sort" localSheetId="1" hidden="1">[2]Grille!#REF!</definedName>
    <definedName name="_Sort" hidden="1">'[1]Main Aternatives'!$B$5:$S$53</definedName>
    <definedName name="a" hidden="1">{"'2ND_QUAR'!$A$1:$P$106"}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nscount" hidden="1">1</definedName>
    <definedName name="asdf" hidden="1">{"Plant Parameters",#N/A,FALSE,"Total Project Economics";"summary1",#N/A,FALSE,"Total Project Economics";"Tariffs_Unit Prices_Costs",#N/A,FALSE,"Total Project Economics";"Financials",#N/A,FALSE,"Total Project Economics"}</definedName>
    <definedName name="assumptions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32" hidden="1">[3]Sheet1!$CH$3</definedName>
    <definedName name="BLPH133" hidden="1">[3]Sheet1!$CL$3</definedName>
    <definedName name="BLPH134" hidden="1">[3]Sheet1!$CP$3</definedName>
    <definedName name="BLPH135" hidden="1">[3]Sheet1!$CT$3</definedName>
    <definedName name="BLPH136" hidden="1">[3]Sheet1!$CX$3</definedName>
    <definedName name="BLPH137" hidden="1">[3]Sheet1!$DB$3</definedName>
    <definedName name="BLPH138" hidden="1">[3]Sheet1!$DF$3</definedName>
    <definedName name="BLPH139" hidden="1">[3]Sheet1!$DJ$3</definedName>
    <definedName name="BLPH14" localSheetId="0" hidden="1">#REF!</definedName>
    <definedName name="BLPH14" hidden="1">#REF!</definedName>
    <definedName name="BLPH140" hidden="1">[3]Sheet1!$DN$3</definedName>
    <definedName name="BLPH141" hidden="1">[3]Sheet1!$DR$3</definedName>
    <definedName name="BLPH142" hidden="1">[3]Sheet1!$DV$3</definedName>
    <definedName name="BLPH143" hidden="1">[3]Sheet1!$DZ$3</definedName>
    <definedName name="BLPH144" hidden="1">[3]Sheet1!$ED$3</definedName>
    <definedName name="BLPH145" hidden="1">[3]Sheet1!$EH$3</definedName>
    <definedName name="BLPH146" hidden="1">[3]Sheet1!$EL$3</definedName>
    <definedName name="BLPH147" hidden="1">[3]Sheet1!$EP$3</definedName>
    <definedName name="BLPH148" hidden="1">[3]Sheet1!$ET$3</definedName>
    <definedName name="BLPH149" localSheetId="0" hidden="1">[3]Sheet1!#REF!</definedName>
    <definedName name="BLPH149" hidden="1">[3]Sheet1!#REF!</definedName>
    <definedName name="BLPH15" localSheetId="0" hidden="1">#REF!</definedName>
    <definedName name="BLPH15" hidden="1">#REF!</definedName>
    <definedName name="BLPH150" localSheetId="0" hidden="1">[3]Sheet1!#REF!</definedName>
    <definedName name="BLPH150" hidden="1">[3]Sheet1!#REF!</definedName>
    <definedName name="BLPH151" localSheetId="0" hidden="1">[3]Sheet1!#REF!</definedName>
    <definedName name="BLPH151" hidden="1">[3]Sheet1!#REF!</definedName>
    <definedName name="BLPH152" localSheetId="0" hidden="1">[3]Sheet1!#REF!</definedName>
    <definedName name="BLPH152" hidden="1">[3]Sheet1!#REF!</definedName>
    <definedName name="BLPH153" localSheetId="0" hidden="1">[3]Sheet1!#REF!</definedName>
    <definedName name="BLPH153" hidden="1">[3]Sheet1!#REF!</definedName>
    <definedName name="BLPH154" localSheetId="0" hidden="1">[3]Sheet1!#REF!</definedName>
    <definedName name="BLPH154" hidden="1">[3]Sheet1!#REF!</definedName>
    <definedName name="BLPH155" localSheetId="0" hidden="1">[3]Sheet1!#REF!</definedName>
    <definedName name="BLPH155" hidden="1">[3]Sheet1!#REF!</definedName>
    <definedName name="BLPH156" localSheetId="0" hidden="1">#REF!</definedName>
    <definedName name="BLPH156" hidden="1">#REF!</definedName>
    <definedName name="BLPH157" localSheetId="0" hidden="1">#REF!</definedName>
    <definedName name="BLPH157" hidden="1">#REF!</definedName>
    <definedName name="BLPH158" localSheetId="0" hidden="1">#REF!</definedName>
    <definedName name="BLPH158" hidden="1">#REF!</definedName>
    <definedName name="BLPH159" localSheetId="0" hidden="1">#REF!</definedName>
    <definedName name="BLPH159" hidden="1">#REF!</definedName>
    <definedName name="BLPH160" localSheetId="0" hidden="1">#REF!</definedName>
    <definedName name="BLPH160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#REF!</definedName>
    <definedName name="BLPH4" hidden="1">#REF!</definedName>
    <definedName name="BLPH43" localSheetId="0" hidden="1">[4]VAP!#REF!</definedName>
    <definedName name="BLPH43" hidden="1">[4]VAP!#REF!</definedName>
    <definedName name="BLPH44" localSheetId="0" hidden="1">[4]VAP!#REF!</definedName>
    <definedName name="BLPH44" hidden="1">[4]VAP!#REF!</definedName>
    <definedName name="BLPH45" localSheetId="0" hidden="1">[4]VAP!#REF!</definedName>
    <definedName name="BLPH45" hidden="1">[4]VAP!#REF!</definedName>
    <definedName name="BLPH46" localSheetId="0" hidden="1">[4]VAP!#REF!</definedName>
    <definedName name="BLPH46" hidden="1">[4]VAP!#REF!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35" localSheetId="0" hidden="1">'[5]Trading Stats'!#REF!</definedName>
    <definedName name="BLPH535" hidden="1">'[5]Trading Stats'!#REF!</definedName>
    <definedName name="BLPH536" localSheetId="0" hidden="1">'[5]Trading Stats'!#REF!</definedName>
    <definedName name="BLPH536" hidden="1">'[5]Trading Stats'!#REF!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DRE_P_Flor" localSheetId="0" hidden="1">#REF!</definedName>
    <definedName name="DRE_P_Flor" hidden="1">#REF!</definedName>
    <definedName name="DRE_P_Trad" localSheetId="0" hidden="1">#REF!</definedName>
    <definedName name="DRE_P_Trad" hidden="1">#REF!</definedName>
    <definedName name="Eric" hidden="1">{"Target DCF",#N/A,FALSE,"Target DCF";"Post-Target",#N/A,FALSE,"Post-Target";"Acquiring DCF",#N/A,FALSE,"Acquiring DCF";"Post-Woodbridge",#N/A,FALSE,"Post-Woodbridge";"Synergy Value",#N/A,FALSE,"Synergy Value";"Merger",#N/A,FALSE,"Merger";"Term Sheet",#N/A,FALSE,"Term Sheet";"Value Summary",#N/A,FALSE,"Value Sum";"Debt Coverage",#N/A,FALSE,"Debt Coverage"}</definedName>
    <definedName name="ffff" hidden="1">{#N/A,#N/A,FALSE,"INTERCONNECTION";#N/A,#N/A,FALSE,"INTERCONNECTION";#N/A,#N/A,FALSE,"NEWPRODUCTS";#N/A,#N/A,FALSE,"RATES";#N/A,#N/A,FALSE,"VAREXPL";#N/A,#N/A,FALSE,"INTERCONNECTION"}</definedName>
    <definedName name="Flx_Flor" localSheetId="0" hidden="1">#REF!</definedName>
    <definedName name="Flx_Flor" hidden="1">#REF!</definedName>
    <definedName name="Flx_Trad" localSheetId="0" hidden="1">#REF!</definedName>
    <definedName name="Flx_Trad" hidden="1">#REF!</definedName>
    <definedName name="g" hidden="1">{#N/A,#N/A,FALSE,"INTERCONNECTION";#N/A,#N/A,FALSE,"INTERCONNECTION";#N/A,#N/A,FALSE,"NEWPRODUCTS";#N/A,#N/A,FALSE,"RATES";#N/A,#N/A,FALSE,"VAREXPL";#N/A,#N/A,FALSE,"INTERCONNECTION"}</definedName>
    <definedName name="gate" hidden="1">{#N/A,#N/A,FALSE,"INTERCONNECTION";#N/A,#N/A,FALSE,"INTERCONNECTION";#N/A,#N/A,FALSE,"NEWPRODUCTS";#N/A,#N/A,FALSE,"RATES";#N/A,#N/A,FALSE,"VAREXPL";#N/A,#N/A,FALSE,"INTERCONNECTION"}</definedName>
    <definedName name="gatevar" hidden="1">{#N/A,#N/A,FALSE,"INTERCONNECTION";#N/A,#N/A,FALSE,"INTERCONNECTION";#N/A,#N/A,FALSE,"NEWPRODUCTS";#N/A,#N/A,FALSE,"RATES";#N/A,#N/A,FALSE,"VAREXPL";#N/A,#N/A,FALSE,"INTERCONNECTION"}</definedName>
    <definedName name="gg" hidden="1">{#N/A,#N/A,FALSE,"JAN98VARIANCE";#N/A,#N/A,FALSE,"DATAPAC-HYPERSTREAM BACKUP";#N/A,#N/A,FALSE,"NONPRIME BILLING"}</definedName>
    <definedName name="ggggg" hidden="1">{#N/A,#N/A,FALSE,"INTERCONNECTION";#N/A,#N/A,FALSE,"INTERCONNECTION";#N/A,#N/A,FALSE,"NEWPRODUCTS";#N/A,#N/A,FALSE,"RATES";#N/A,#N/A,FALSE,"VAREXPL";#N/A,#N/A,FALSE,"INTERCONNECTION"}</definedName>
    <definedName name="HTML_CodePage" hidden="1">1252</definedName>
    <definedName name="HTML_Control" hidden="1">{"'2ND_QUAR'!$A$1:$P$106"}</definedName>
    <definedName name="HTML_Description" hidden="1">""</definedName>
    <definedName name="HTML_Email" hidden="1">""</definedName>
    <definedName name="HTML_Header" hidden="1">"2ND_QUARTER   Houston Elevator P&amp;L"</definedName>
    <definedName name="HTML_LastUpdate" hidden="1">"8/3/00"</definedName>
    <definedName name="HTML_LineAfter" hidden="1">FALSE</definedName>
    <definedName name="HTML_LineBefore" hidden="1">TRUE</definedName>
    <definedName name="HTML_Name" hidden="1">"Administrator"</definedName>
    <definedName name="HTML_OBDlg2" hidden="1">TRUE</definedName>
    <definedName name="HTML_OBDlg4" hidden="1">TRUE</definedName>
    <definedName name="HTML_OS" hidden="1">0</definedName>
    <definedName name="HTML_PathFile" hidden="1">"D:\Web_Pages\HPEQTR2.htm"</definedName>
    <definedName name="HTML_Title" hidden="1">"HOUSTON_p&amp;l"</definedName>
    <definedName name="_xlnm.Print_Titles" localSheetId="0">'GM-9Doc6-Annexe Q-4.2Modèle DaQ'!$1:$2</definedName>
    <definedName name="Inf.G_Flor" localSheetId="0" hidden="1">#REF!</definedName>
    <definedName name="Inf.G_Flor" hidden="1">#REF!</definedName>
    <definedName name="Inf.G_Trad" localSheetId="0" hidden="1">#REF!</definedName>
    <definedName name="Inf.G_Trad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ROWTH_1" hidden="1">"c157"</definedName>
    <definedName name="IQ_EBIT_GROWTH_2" hidden="1">"c161"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ROWTH_1" hidden="1">"c156"</definedName>
    <definedName name="IQ_EBITDA_GROWTH_2" hidden="1">"c160"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1" hidden="1">"c189"</definedName>
    <definedName name="IQ_EPS_EST_CIQ" hidden="1">"c4994"</definedName>
    <definedName name="IQ_EPS_EST_REUT" hidden="1">"c5453"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39948.6109606481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TDDEV_EST" hidden="1">"c1721"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FLOAT" hidden="1">"c227"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1" hidden="1">"c190"</definedName>
    <definedName name="IQ_REVENUE_EST_CIQ" hidden="1">"c3616"</definedName>
    <definedName name="IQ_REVENUE_EST_REUT" hidden="1">"c3634"</definedName>
    <definedName name="IQ_REVENUE_GROWTH_1" hidden="1">"c155"</definedName>
    <definedName name="IQ_REVENUE_GROWTH_2" hidden="1">"c159"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39702.5195949074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 hidden="1">{#N/A,#N/A,FALSE,"INTERCONNECTION";#N/A,#N/A,FALSE,"INTERCONNECTION";#N/A,#N/A,FALSE,"NEWPRODUCTS";#N/A,#N/A,FALSE,"RATES";#N/A,#N/A,FALSE,"VAREXPL";#N/A,#N/A,FALSE,"INTERCONNECTION"}</definedName>
    <definedName name="jan" hidden="1">{#N/A,#N/A,FALSE,"INTERCONNECTION";#N/A,#N/A,FALSE,"INTERCONNECTION";#N/A,#N/A,FALSE,"NEWPRODUCTS";#N/A,#N/A,FALSE,"RATES";#N/A,#N/A,FALSE,"VAREXPL";#N/A,#N/A,FALSE,"INTERCONNECTION"}</definedName>
    <definedName name="JAN98VIEW" hidden="1">{#N/A,#N/A,FALSE,"INTERCONNECTION";#N/A,#N/A,FALSE,"INTERCONNECTION";#N/A,#N/A,FALSE,"NEWPRODUCTS";#N/A,#N/A,FALSE,"RATES";#N/A,#N/A,FALSE,"VAREXPL";#N/A,#N/A,FALSE,"INTERCONNECTION"}</definedName>
    <definedName name="limcount" hidden="1">1</definedName>
    <definedName name="lkdlkdkddldkl" hidden="1">{#N/A,#N/A,FALSE,"INTERCONNECTION";#N/A,#N/A,FALSE,"INTERCONNECTION";#N/A,#N/A,FALSE,"NEWPRODUCTS";#N/A,#N/A,FALSE,"RATES";#N/A,#N/A,FALSE,"VAREXPL";#N/A,#N/A,FALSE,"INTERCONNECTION"}</definedName>
    <definedName name="Newcap" hidden="1">{"'2ND_QUAR'!$A$1:$P$106"}</definedName>
    <definedName name="OLDGATEVAR" hidden="1">{#N/A,#N/A,FALSE,"INTERCONNECTION";#N/A,#N/A,FALSE,"INTERCONNECTION";#N/A,#N/A,FALSE,"NEWPRODUCTS";#N/A,#N/A,FALSE,"RATES";#N/A,#N/A,FALSE,"VAREXPL";#N/A,#N/A,FALSE,"INTERCONNECTION"}</definedName>
    <definedName name="rfff" hidden="1">{#N/A,#N/A,FALSE,"INTERCONNECTION";#N/A,#N/A,FALSE,"INTERCONNECTION";#N/A,#N/A,FALSE,"NEWPRODUCTS";#N/A,#N/A,FALSE,"RATES";#N/A,#N/A,FALSE,"VAREXPL";#N/A,#N/A,FALSE,"INTERCONNECTION"}</definedName>
    <definedName name="rrrrrrr" hidden="1">{#N/A,#N/A,FALSE,"INTERCONNECTION";#N/A,#N/A,FALSE,"INTERCONNECTION";#N/A,#N/A,FALSE,"NEWPRODUCTS";#N/A,#N/A,FALSE,"RATES";#N/A,#N/A,FALSE,"VAREXPL";#N/A,#N/A,FALSE,"INTERCONNECTION"}</definedName>
    <definedName name="rrrrrrrrrrrrr" hidden="1">{#N/A,#N/A,FALSE,"JAN98VARIANCE";#N/A,#N/A,FALSE,"DATAPAC-HYPERSTREAM BACKUP";#N/A,#N/A,FALSE,"NONPRIME BILLING"}</definedName>
    <definedName name="sdf" hidden="1">{#N/A,#N/A,FALSE,"WTI";#N/A,#N/A,FALSE,"Cdn Oil";#N/A,#N/A,FALSE,"Cdn Gas";#N/A,#N/A,FALSE,"CDN Gas Exports";#N/A,#N/A,FALSE,"CDN Gas Prod";#N/A,#N/A,FALSE,"CDN Gas Wells";#N/A,#N/A,FALSE,"US Gas";#N/A,#N/A,FALSE,"US Gas Prod";#N/A,#N/A,FALSE,"US Gas Wells";#N/A,#N/A,FALSE,"US Work Gas";#N/A,#N/A,FALSE,"US Rig Count";#N/A,#N/A,FALSE,"US Gas End-Use";#N/A,#N/A,FALSE,"Chem"}</definedName>
    <definedName name="sdfas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sencount" hidden="1">1</definedName>
    <definedName name="solver_adj" localSheetId="0" hidden="1">'GM-9Doc6-Annexe Q-4.2Modèle DaQ'!#REF!</definedName>
    <definedName name="solver_adj" hidden="1">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in" hidden="1">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um" hidden="1">0</definedName>
    <definedName name="solver_nwt" localSheetId="0" hidden="1">1</definedName>
    <definedName name="solver_opt" localSheetId="0" hidden="1">'GM-9Doc6-Annexe Q-4.2Modèle DaQ'!#REF!</definedName>
    <definedName name="solver_opt" hidden="1">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typ" hidden="1">3</definedName>
    <definedName name="solver_val" localSheetId="0" hidden="1">0.0528</definedName>
    <definedName name="solver_val" hidden="1">0</definedName>
    <definedName name="solver_ver" localSheetId="0" hidden="1">3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ation" hidden="1">{"Term Sheet",#N/A,FALSE,"Term Sheet";"Value Summary",#N/A,FALSE,"Value Sum";"Debt Coverage",#N/A,FALSE,"Debt Coverage"}</definedName>
    <definedName name="what" hidden="1">{"clp_bs_doc",#N/A,FALSE,"CLP";"clp_is_doc",#N/A,FALSE,"CLP";"clp_cf_doc",#N/A,FALSE,"CLP";"clp_fr_doc",#N/A,FALSE,"CLP"}</definedName>
    <definedName name="wrn.BILAN._.PRO._.FORMA." hidden="1">{#N/A,#N/A,FALSE,"Bilan proforma"}</definedName>
    <definedName name="wrn.Budget." hidden="1">{#N/A,#N/A,TRUE,"amorti CP"}</definedName>
    <definedName name="wrn.Budget._.de._.caisse._.pro._.forma." hidden="1">{#N/A,#N/A,FALSE,"Budget de caisse"}</definedName>
    <definedName name="wrn.Budget._.final." hidden="1">{#N/A,#N/A,FALSE,"Budget final"}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mplete._.report." hidden="1">{"Plant Parameters",#N/A,FALSE,"Total Project Economics";"summary1",#N/A,FALSE,"Total Project Economics";"Tariffs_Unit Prices_Costs",#N/A,FALSE,"Total Project Economics";"Financials",#N/A,FALSE,"Total Project Economics"}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ûts._.de._.fab.._.horaire." hidden="1">{#N/A,#N/A,FALSE,"Coût horaire  pro forma (imp)"}</definedName>
    <definedName name="wrn.Coûts._.de._.fabrication." hidden="1">{#N/A,#N/A,FALSE,"Coût horaire  pro forma"}</definedName>
    <definedName name="wrn.custadds_volumes." hidden="1">{"datatable",#N/A,FALSE,"Cust.Adds_Volumes"}</definedName>
    <definedName name="wrn.DATA." hidden="1">{#N/A,#N/A,FALSE,"WTI";#N/A,#N/A,FALSE,"Cdn Oil";#N/A,#N/A,FALSE,"Cdn Gas";#N/A,#N/A,FALSE,"CDN Gas Exports";#N/A,#N/A,FALSE,"CDN Gas Prod";#N/A,#N/A,FALSE,"CDN Gas Wells";#N/A,#N/A,FALSE,"US Gas";#N/A,#N/A,FALSE,"US Gas Prod";#N/A,#N/A,FALSE,"US Gas Wells";#N/A,#N/A,FALSE,"US Work Gas";#N/A,#N/A,FALSE,"US Rig Count";#N/A,#N/A,FALSE,"US Gas End-Use";#N/A,#N/A,FALSE,"Chem"}</definedName>
    <definedName name="wrn.data2" hidden="1">{#N/A,#N/A,FALSE,"WTI";#N/A,#N/A,FALSE,"Cdn Oil";#N/A,#N/A,FALSE,"Cdn Gas";#N/A,#N/A,FALSE,"CDN Gas Exports";#N/A,#N/A,FALSE,"CDN Gas Prod";#N/A,#N/A,FALSE,"CDN Gas Wells";#N/A,#N/A,FALSE,"US Gas";#N/A,#N/A,FALSE,"US Gas Prod";#N/A,#N/A,FALSE,"US Gas Wells";#N/A,#N/A,FALSE,"US Work Gas";#N/A,#N/A,FALSE,"US Rig Count";#N/A,#N/A,FALSE,"US Gas End-Use";#N/A,#N/A,FALSE,"Chem"}</definedName>
    <definedName name="wrn.DATAVARIANCE." hidden="1">{#N/A,#N/A,FALSE,"JAN98VARIANCE";#N/A,#N/A,FALSE,"DATAPAC-HYPERSTREAM BACKUP";#N/A,#N/A,FALSE,"NONPRIME BILLING"}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fdb1_Imprime_Print." hidden="1">{"fdb1_Rapport_Report",#N/A,FALSE,"Report"}</definedName>
    <definedName name="wrn.fdb2_print_rpt." hidden="1">{"fdb2_print",#N/A,FALSE,"Report"}</definedName>
    <definedName name="wrn.Financial._.Results." hidden="1">{"Financial Results",#N/A,FALSE,"Total Project Economics"}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ome." hidden="1">{"income",#N/A,FALSE,"income_statement"}</definedName>
    <definedName name="wrn.Interet._.Compenser." hidden="1">{#N/A,#N/A,TRUE,"Int compenser"}</definedName>
    <definedName name="wrn.Investor._.Terms." hidden="1">{"Term Sheet",#N/A,FALSE,"Term Sheet";"Value Summary",#N/A,FALSE,"Value Sum";"Debt Coverage",#N/A,FALSE,"Debt Coverage"}</definedName>
    <definedName name="wrn.irving._.report." hidden="1">{#N/A,#N/A,FALSE,"Summary";#N/A,#N/A,FALSE,"Total Project Economics"}</definedName>
    <definedName name="wrn.JANVIEW." hidden="1">{#N/A,#N/A,FALSE,"INTERCONNECTION";#N/A,#N/A,FALSE,"INTERCONNECTION";#N/A,#N/A,FALSE,"NEWPRODUCTS";#N/A,#N/A,FALSE,"RATES";#N/A,#N/A,FALSE,"VAREXPL";#N/A,#N/A,FALSE,"INTERCONNECTION"}</definedName>
    <definedName name="wrn.O._.and._.M._.and._.Fuel." hidden="1">{"Fuel",#N/A,FALSE,"O and M and Fuel Incremental";"O and M",#N/A,FALSE,"O and M and Fuel Incremental"}</definedName>
    <definedName name="wrn.OMreport." hidden="1">{"OM_data",#N/A,FALSE,"O&amp;M Data Table";"OM_regulatory_adjustments",#N/A,FALSE,"O&amp;M Data Table";"OM_select_data",#N/A,FALSE,"O&amp;M Data Table"}</definedName>
    <definedName name="wrn.Parametres." hidden="1">{#N/A,#N/A,TRUE,"Paramêtres"}</definedName>
    <definedName name="wrn.Print." hidden="1">{"Print Area",#N/A,FALSE,"Title Page";"Summary",#N/A,FALSE,"Total Project Economics";"Unit prices and costs p1",#N/A,FALSE,"Total Project Economics";"Unit prices and Costs p2",#N/A,FALSE,"Total Project Economics";"Op Income p 1",#N/A,FALSE,"Total Project Economics";"Op Incoem p 2",#N/A,FALSE,"Total Project Economics";"Income stat p 1",#N/A,FALSE,"Total Project Economics";"Incoem stat p 2",#N/A,FALSE,"Total Project Economics";"Equity CF p 1",#N/A,FALSE,"Total Project Economics";"Equity CF p 2",#N/A,FALSE,"Total Project Economics";"B Sheet p 1",#N/A,FALSE,"Total Project Economics";"B Sheet p 2",#N/A,FALSE,"Total Project Economics";"Cash Taxes p 1",#N/A,FALSE,"Total Project Economics";"Cash Taxes p 2",#N/A,FALSE,"Total Project Economics";"Unlevered CF p 1",#N/A,FALSE,"Total Project Economics";"Unlevered CF p 2",#N/A,FALSE,"Total Project Economics";"Unlevered Taxes p 1",#N/A,FALSE,"Total Project Economics";"Unlevered Taxes p 2",#N/A,FALSE,"Total Project Economics";"Fin iNd p 1",#N/A,FALSE,"Total Project Economics";"fIN iND P 2",#N/A,FALSE,"Total Project Economics"}</definedName>
    <definedName name="wrn.Print._.All." hidden="1">{"Title",#N/A,FALSE,"Title";"Page 1",#N/A,FALSE,"Summary";"page 2",#N/A,FALSE,"Summary";"Statements",#N/A,FALSE,"Total Project Economics"}</definedName>
    <definedName name="wrn.Print._.Econ." hidden="1">{"One",#N/A,FALSE,"Summary ";"Two",#N/A,FALSE,"Summary ";"Monthly Outputs",#N/A,FALSE,"Total Project Economics";"Outputs p 1",#N/A,FALSE,"Total Project Economics";"Outputs p 2",#N/A,FALSE,"Total Project Economics";"Pricing P 1",#N/A,FALSE,"Total Project Economics";"Pricing p 2",#N/A,FALSE,"Total Project Economics";"Costs p 1",#N/A,FALSE,"Total Project Economics";"Costs p 2",#N/A,FALSE,"Total Project Economics";"Op Income p 1",#N/A,FALSE,"Total Project Economics";"Op Income p 2",#N/A,FALSE,"Total Project Economics";"Income p 1",#N/A,FALSE,"Total Project Economics";"Income p 2",#N/A,FALSE,"Total Project Economics";"B Sheet p 1",#N/A,FALSE,"Total Project Economics";"B Sheet p 2",#N/A,FALSE,"Total Project Economics";"Cash Taxes p 1",#N/A,FALSE,"Total Project Economics";"Cash Taxes p 2",#N/A,FALSE,"Total Project Economics";"Unlevered p 1",#N/A,FALSE,"Total Project Economics";"Unlevered p 2",#N/A,FALSE,"Total Project Economics";"Unlevered Taxes p 1",#N/A,FALSE,"Total Project Economics";"Unlevered Taxes p 2",#N/A,FALSE,"Total Project Economics";"Fin Ind p 1",#N/A,FALSE,"Total Project Economics";"Fin Ind p 2",#N/A,FALSE,"Total Project Economics"}</definedName>
    <definedName name="wrn.Print._.Economics." hidden="1">{"Print Area",#N/A,FALSE,"Summary";"Plant Outputs",#N/A,FALSE,"Total Project Economics";"Unit Prices Page 1",#N/A,FALSE,"Total Project Economics";"Unit Prices Page 2",#N/A,FALSE,"Total Project Economics";"Op Income PAge 1",#N/A,FALSE,"Total Project Economics";"Op Income Page 2",#N/A,FALSE,"Total Project Economics";"Income Statement PAge 1",#N/A,FALSE,"Total Project Economics";"Income Statement Page 2",#N/A,FALSE,"Total Project Economics";"Equity Cash Flow Page 1",#N/A,FALSE,"Total Project Economics";"Equity Cash Flow Page 2",#N/A,FALSE,"Total Project Economics";"B Sheet Page 1",#N/A,FALSE,"Total Project Economics";"B Sheet Page 2",#N/A,FALSE,"Total Project Economics";"Taxes Page 1",#N/A,FALSE,"Total Project Economics";"Taxes Page 2",#N/A,FALSE,"Total Project Economics";"Unlevered Cal page 1",#N/A,FALSE,"Total Project Economics";"Unlevered Calc page 2",#N/A,FALSE,"Total Project Economics"}</definedName>
    <definedName name="wrn.Print._.Summary." hidden="1">{"One",#N/A,FALSE,"Summary ";"Two",#N/A,FALSE,"Summary "}</definedName>
    <definedName name="wrn.print._.tenaska." hidden="1">{"Summary",#N/A,FALSE,"Total Project Economics";"Stmts",#N/A,FALSE,"Total Project Economics";#N/A,#N/A,FALSE,"WA Fwd Curve";#N/A,#N/A,FALSE,"O&amp;M, Fuel"}</definedName>
    <definedName name="wrn.Report." hidden="1">{"Title Page",#N/A,TRUE,"Title Page";"summary",#N/A,TRUE,"Total Project Economics";"Financial Results",#N/A,TRUE,"Total Project Economics"}</definedName>
    <definedName name="wrn.Résultats._.Annuels." hidden="1">{#N/A,#N/A,FALSE,"États des résultats"}</definedName>
    <definedName name="wrn.Résultats._.Mensuels." hidden="1">{#N/A,#N/A,FALSE,"États des résultats (2) impres"}</definedName>
    <definedName name="wrn.Rev._.Requis." hidden="1">{#N/A,#N/A,TRUE,"Revenus requis"}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summary." hidden="1">{"summary",#N/A,FALSE,"Total Project Economics"}</definedName>
    <definedName name="wrn.summary_Parameters_tariffs." hidden="1">{"summary1",#N/A,FALSE,"Total Project Economics";"Plant Parameters",#N/A,FALSE,"Total Project Economics";"Tariffs_Unit Prices_Costs",#N/A,FALSE,"Total Project Economics"}</definedName>
    <definedName name="wrn.Workbook." hidden="1">{"Target DCF",#N/A,FALSE,"Target DCF";"Post-Target",#N/A,FALSE,"Post-Target";"Acquiring DCF",#N/A,FALSE,"Acquiring DCF";"Post-Woodbridge",#N/A,FALSE,"Post-Woodbridge";"Synergy Value",#N/A,FALSE,"Synergy Value";"Merger",#N/A,FALSE,"Merger";"Term Sheet",#N/A,FALSE,"Term Sheet";"Value Summary",#N/A,FALSE,"Value Sum";"Debt Coverage",#N/A,FALSE,"Debt Coverage"}</definedName>
    <definedName name="x" hidden="1">{"clp_bs_doc",#N/A,FALSE,"CLP";"clp_is_doc",#N/A,FALSE,"CLP";"clp_cf_doc",#N/A,FALSE,"CLP";"clp_fr_doc",#N/A,FALSE,"CLP"}</definedName>
    <definedName name="y" hidden="1">{"clp_bs_doc",#N/A,FALSE,"CLP";"clp_is_doc",#N/A,FALSE,"CLP";"clp_cf_doc",#N/A,FALSE,"CLP";"clp_fr_doc",#N/A,FALSE,"CLP"}</definedName>
    <definedName name="Z_56741B30_9E05_11D4_BE09_0050040BF713_.wvu.Cols" localSheetId="0" hidden="1">#REF!</definedName>
    <definedName name="Z_56741B30_9E05_11D4_BE09_0050040BF713_.wvu.Cols" hidden="1">#REF!</definedName>
    <definedName name="Z_56741B30_9E05_11D4_BE09_0050040BF713_.wvu.PrintTitles" localSheetId="0" hidden="1">#REF!</definedName>
    <definedName name="Z_56741B30_9E05_11D4_BE09_0050040BF713_.wvu.PrintTitles" hidden="1">#REF!</definedName>
    <definedName name="Z_9C764411_CC6B_11D4_A50D_00010277FBAA_.wvu.PrintArea" localSheetId="0" hidden="1">#REF!</definedName>
    <definedName name="Z_9C764411_CC6B_11D4_A50D_00010277FBAA_.wvu.PrintArea" hidden="1">#REF!</definedName>
    <definedName name="_xlnm.Print_Area" localSheetId="0">'GM-9Doc6-Annexe Q-4.2Modèle DaQ'!$A$1:$U$148</definedName>
    <definedName name="_xlnm.Print_Area" localSheetId="1">'GM-9Doc6-Annexe Q-4.2Résultats'!$A$1:$M$92</definedName>
  </definedNames>
  <calcPr calcId="152511" iterate="1" iterateCount="101"/>
</workbook>
</file>

<file path=xl/calcChain.xml><?xml version="1.0" encoding="utf-8"?>
<calcChain xmlns="http://schemas.openxmlformats.org/spreadsheetml/2006/main">
  <c r="G91" i="27" l="1"/>
  <c r="G90" i="27"/>
  <c r="I98" i="27" l="1"/>
  <c r="J98" i="27"/>
  <c r="K98" i="27"/>
  <c r="L98" i="27"/>
  <c r="M98" i="27"/>
  <c r="N98" i="27"/>
  <c r="O98" i="27"/>
  <c r="P98" i="27"/>
  <c r="Q98" i="27"/>
  <c r="R98" i="27"/>
  <c r="S98" i="27"/>
  <c r="T98" i="27"/>
  <c r="U98" i="27"/>
  <c r="V98" i="27"/>
  <c r="W98" i="27"/>
  <c r="X98" i="27"/>
  <c r="Y98" i="27"/>
  <c r="Z98" i="27"/>
  <c r="AA98" i="27"/>
  <c r="AB98" i="27"/>
  <c r="AC98" i="27"/>
  <c r="AD98" i="27"/>
  <c r="AE98" i="27"/>
  <c r="AF98" i="27"/>
  <c r="AG98" i="27"/>
  <c r="AH98" i="27"/>
  <c r="AI98" i="27"/>
  <c r="AJ98" i="27"/>
  <c r="AK98" i="27"/>
  <c r="AL98" i="27"/>
  <c r="AM98" i="27"/>
  <c r="AN98" i="27"/>
  <c r="AO98" i="27"/>
  <c r="AP98" i="27"/>
  <c r="AQ98" i="27"/>
  <c r="AR98" i="27"/>
  <c r="AS98" i="27"/>
  <c r="AT98" i="27"/>
  <c r="AU98" i="27"/>
  <c r="H98" i="27"/>
  <c r="G98" i="27"/>
  <c r="B30" i="28"/>
  <c r="E115" i="27"/>
  <c r="E114" i="27"/>
  <c r="E103" i="27"/>
  <c r="E102" i="27"/>
  <c r="E21" i="27"/>
  <c r="D145" i="27" s="1"/>
  <c r="I31" i="27" l="1"/>
  <c r="J31" i="27" s="1"/>
  <c r="K31" i="27" s="1"/>
  <c r="L31" i="27" s="1"/>
  <c r="M31" i="27" s="1"/>
  <c r="N31" i="27" s="1"/>
  <c r="O31" i="27" s="1"/>
  <c r="P31" i="27" s="1"/>
  <c r="Q31" i="27" s="1"/>
  <c r="R31" i="27" s="1"/>
  <c r="S31" i="27" s="1"/>
  <c r="T31" i="27" s="1"/>
  <c r="U31" i="27" s="1"/>
  <c r="V31" i="27" s="1"/>
  <c r="W31" i="27" s="1"/>
  <c r="X31" i="27" s="1"/>
  <c r="Y31" i="27" s="1"/>
  <c r="Z31" i="27" s="1"/>
  <c r="AA31" i="27" s="1"/>
  <c r="AB31" i="27" s="1"/>
  <c r="AC31" i="27" s="1"/>
  <c r="AD31" i="27" s="1"/>
  <c r="AE31" i="27" s="1"/>
  <c r="AF31" i="27" s="1"/>
  <c r="AG31" i="27" s="1"/>
  <c r="AH31" i="27" s="1"/>
  <c r="AI31" i="27" s="1"/>
  <c r="AJ31" i="27" s="1"/>
  <c r="AK31" i="27" s="1"/>
  <c r="AL31" i="27" s="1"/>
  <c r="AM31" i="27" s="1"/>
  <c r="AN31" i="27" s="1"/>
  <c r="AO31" i="27" s="1"/>
  <c r="AP31" i="27" s="1"/>
  <c r="AQ31" i="27" s="1"/>
  <c r="AR31" i="27" s="1"/>
  <c r="AS31" i="27" s="1"/>
  <c r="AT31" i="27" s="1"/>
  <c r="AU31" i="27" s="1"/>
  <c r="I30" i="27"/>
  <c r="J30" i="27" s="1"/>
  <c r="K30" i="27" s="1"/>
  <c r="L30" i="27" s="1"/>
  <c r="M30" i="27" s="1"/>
  <c r="N30" i="27" s="1"/>
  <c r="O30" i="27" s="1"/>
  <c r="P30" i="27" s="1"/>
  <c r="Q30" i="27" s="1"/>
  <c r="R30" i="27" s="1"/>
  <c r="S30" i="27" s="1"/>
  <c r="T30" i="27" s="1"/>
  <c r="U30" i="27" s="1"/>
  <c r="V30" i="27" s="1"/>
  <c r="W30" i="27" s="1"/>
  <c r="X30" i="27" s="1"/>
  <c r="Y30" i="27" s="1"/>
  <c r="Z30" i="27" s="1"/>
  <c r="AA30" i="27" s="1"/>
  <c r="AB30" i="27" s="1"/>
  <c r="AC30" i="27" s="1"/>
  <c r="AD30" i="27" s="1"/>
  <c r="AE30" i="27" s="1"/>
  <c r="AF30" i="27" s="1"/>
  <c r="AG30" i="27" s="1"/>
  <c r="AH30" i="27" s="1"/>
  <c r="AI30" i="27" s="1"/>
  <c r="AJ30" i="27" s="1"/>
  <c r="AK30" i="27" s="1"/>
  <c r="AL30" i="27" s="1"/>
  <c r="AM30" i="27" s="1"/>
  <c r="AN30" i="27" s="1"/>
  <c r="AO30" i="27" s="1"/>
  <c r="AP30" i="27" s="1"/>
  <c r="AQ30" i="27" s="1"/>
  <c r="AR30" i="27" s="1"/>
  <c r="AS30" i="27" s="1"/>
  <c r="AT30" i="27" s="1"/>
  <c r="AU30" i="27" s="1"/>
  <c r="I29" i="27"/>
  <c r="J29" i="27" s="1"/>
  <c r="K29" i="27" s="1"/>
  <c r="L29" i="27" s="1"/>
  <c r="M29" i="27" s="1"/>
  <c r="N29" i="27" s="1"/>
  <c r="O29" i="27" s="1"/>
  <c r="P29" i="27" s="1"/>
  <c r="Q29" i="27" s="1"/>
  <c r="R29" i="27" s="1"/>
  <c r="S29" i="27" s="1"/>
  <c r="T29" i="27" s="1"/>
  <c r="U29" i="27" s="1"/>
  <c r="V29" i="27" s="1"/>
  <c r="W29" i="27" s="1"/>
  <c r="X29" i="27" s="1"/>
  <c r="Y29" i="27" s="1"/>
  <c r="Z29" i="27" s="1"/>
  <c r="AA29" i="27" s="1"/>
  <c r="AB29" i="27" s="1"/>
  <c r="AC29" i="27" s="1"/>
  <c r="AD29" i="27" s="1"/>
  <c r="AE29" i="27" s="1"/>
  <c r="AF29" i="27" s="1"/>
  <c r="AG29" i="27" s="1"/>
  <c r="AH29" i="27" s="1"/>
  <c r="AI29" i="27" s="1"/>
  <c r="AJ29" i="27" s="1"/>
  <c r="AK29" i="27" s="1"/>
  <c r="AL29" i="27" s="1"/>
  <c r="AM29" i="27" s="1"/>
  <c r="AN29" i="27" s="1"/>
  <c r="AO29" i="27" s="1"/>
  <c r="AP29" i="27" s="1"/>
  <c r="AQ29" i="27" s="1"/>
  <c r="AR29" i="27" s="1"/>
  <c r="AS29" i="27" s="1"/>
  <c r="AT29" i="27" s="1"/>
  <c r="AU29" i="27" s="1"/>
  <c r="K45" i="27"/>
  <c r="J45" i="27"/>
  <c r="I45" i="27"/>
  <c r="H45" i="27"/>
  <c r="G45" i="27"/>
  <c r="K43" i="27"/>
  <c r="J43" i="27"/>
  <c r="I43" i="27"/>
  <c r="H43" i="27"/>
  <c r="G43" i="27"/>
  <c r="K38" i="27"/>
  <c r="J38" i="27"/>
  <c r="I38" i="27"/>
  <c r="H38" i="27"/>
  <c r="G38" i="27"/>
  <c r="G46" i="27" l="1"/>
  <c r="G47" i="27" s="1"/>
  <c r="K46" i="27"/>
  <c r="K47" i="27" s="1"/>
  <c r="I46" i="27"/>
  <c r="I47" i="27" s="1"/>
  <c r="H46" i="27"/>
  <c r="H47" i="27" s="1"/>
  <c r="J46" i="27"/>
  <c r="J47" i="27" s="1"/>
  <c r="B8" i="28" l="1"/>
  <c r="H87" i="27" l="1"/>
  <c r="I87" i="27"/>
  <c r="J87" i="27"/>
  <c r="K87" i="27"/>
  <c r="L87" i="27"/>
  <c r="M87" i="27"/>
  <c r="N87" i="27"/>
  <c r="O87" i="27"/>
  <c r="P87" i="27"/>
  <c r="Q87" i="27"/>
  <c r="R87" i="27"/>
  <c r="S87" i="27"/>
  <c r="T87" i="27"/>
  <c r="U87" i="27"/>
  <c r="V87" i="27"/>
  <c r="W87" i="27"/>
  <c r="X87" i="27"/>
  <c r="Y87" i="27"/>
  <c r="Z87" i="27"/>
  <c r="AA87" i="27"/>
  <c r="AB87" i="27"/>
  <c r="AC87" i="27"/>
  <c r="AD87" i="27"/>
  <c r="AE87" i="27"/>
  <c r="AF87" i="27"/>
  <c r="AG87" i="27"/>
  <c r="AH87" i="27"/>
  <c r="AI87" i="27"/>
  <c r="AJ87" i="27"/>
  <c r="AK87" i="27"/>
  <c r="AL87" i="27"/>
  <c r="AM87" i="27"/>
  <c r="AN87" i="27"/>
  <c r="AO87" i="27"/>
  <c r="AP87" i="27"/>
  <c r="AQ87" i="27"/>
  <c r="AR87" i="27"/>
  <c r="AS87" i="27"/>
  <c r="AT87" i="27"/>
  <c r="AU87" i="27"/>
  <c r="H88" i="27"/>
  <c r="I88" i="27"/>
  <c r="J88" i="27"/>
  <c r="K88" i="27"/>
  <c r="L88" i="27"/>
  <c r="M88" i="27"/>
  <c r="N88" i="27"/>
  <c r="O88" i="27"/>
  <c r="P88" i="27"/>
  <c r="Q88" i="27"/>
  <c r="R88" i="27"/>
  <c r="S88" i="27"/>
  <c r="T88" i="27"/>
  <c r="U88" i="27"/>
  <c r="V88" i="27"/>
  <c r="W88" i="27"/>
  <c r="X88" i="27"/>
  <c r="Y88" i="27"/>
  <c r="Z88" i="27"/>
  <c r="AA88" i="27"/>
  <c r="AB88" i="27"/>
  <c r="AC88" i="27"/>
  <c r="AD88" i="27"/>
  <c r="AE88" i="27"/>
  <c r="AF88" i="27"/>
  <c r="AG88" i="27"/>
  <c r="AH88" i="27"/>
  <c r="AI88" i="27"/>
  <c r="AJ88" i="27"/>
  <c r="AK88" i="27"/>
  <c r="AL88" i="27"/>
  <c r="AM88" i="27"/>
  <c r="AN88" i="27"/>
  <c r="AO88" i="27"/>
  <c r="AP88" i="27"/>
  <c r="AQ88" i="27"/>
  <c r="AR88" i="27"/>
  <c r="AS88" i="27"/>
  <c r="AT88" i="27"/>
  <c r="AU88" i="27"/>
  <c r="G88" i="27"/>
  <c r="G87" i="27"/>
  <c r="L38" i="27" l="1"/>
  <c r="M38" i="27"/>
  <c r="N38" i="27"/>
  <c r="O38" i="27"/>
  <c r="P38" i="27"/>
  <c r="Q38" i="27"/>
  <c r="R38" i="27"/>
  <c r="S38" i="27"/>
  <c r="T38" i="27"/>
  <c r="U38" i="27"/>
  <c r="V38" i="27"/>
  <c r="W38" i="27"/>
  <c r="X38" i="27"/>
  <c r="Y38" i="27"/>
  <c r="Z38" i="27"/>
  <c r="AA38" i="27"/>
  <c r="AB38" i="27"/>
  <c r="AC38" i="27"/>
  <c r="AD38" i="27"/>
  <c r="AE38" i="27"/>
  <c r="AF38" i="27"/>
  <c r="AG38" i="27"/>
  <c r="AH38" i="27"/>
  <c r="AI38" i="27"/>
  <c r="AJ38" i="27"/>
  <c r="AK38" i="27"/>
  <c r="AL38" i="27"/>
  <c r="AM38" i="27"/>
  <c r="AN38" i="27"/>
  <c r="AO38" i="27"/>
  <c r="AP38" i="27"/>
  <c r="AQ38" i="27"/>
  <c r="AR38" i="27"/>
  <c r="AS38" i="27"/>
  <c r="AT38" i="27"/>
  <c r="AU38" i="27"/>
  <c r="K91" i="27" l="1"/>
  <c r="K90" i="27"/>
  <c r="P27" i="28" l="1"/>
  <c r="AD27" i="28" s="1"/>
  <c r="AR27" i="28" s="1"/>
  <c r="BF27" i="28" s="1"/>
  <c r="BT27" i="28" s="1"/>
  <c r="CH27" i="28" s="1"/>
  <c r="CV27" i="28" s="1"/>
  <c r="DC23" i="28"/>
  <c r="DD23" i="28"/>
  <c r="DE23" i="28"/>
  <c r="DF23" i="28"/>
  <c r="DG23" i="28"/>
  <c r="DC24" i="28"/>
  <c r="DD24" i="28"/>
  <c r="DE24" i="28"/>
  <c r="DF24" i="28"/>
  <c r="DG24" i="28"/>
  <c r="DC25" i="28"/>
  <c r="DD25" i="28"/>
  <c r="DE25" i="28"/>
  <c r="DF25" i="28"/>
  <c r="DG25" i="28"/>
  <c r="CO23" i="28"/>
  <c r="CP23" i="28"/>
  <c r="CQ23" i="28"/>
  <c r="CR23" i="28"/>
  <c r="CS23" i="28"/>
  <c r="DB23" i="28" s="1"/>
  <c r="CO24" i="28"/>
  <c r="CP24" i="28"/>
  <c r="CQ24" i="28"/>
  <c r="CR24" i="28"/>
  <c r="CS24" i="28"/>
  <c r="DB24" i="28" s="1"/>
  <c r="CO25" i="28"/>
  <c r="CP25" i="28"/>
  <c r="CQ25" i="28"/>
  <c r="CR25" i="28"/>
  <c r="CS25" i="28"/>
  <c r="DB25" i="28" s="1"/>
  <c r="CA23" i="28"/>
  <c r="CB23" i="28"/>
  <c r="CC23" i="28"/>
  <c r="CD23" i="28"/>
  <c r="CE23" i="28"/>
  <c r="CN23" i="28" s="1"/>
  <c r="CA24" i="28"/>
  <c r="CB24" i="28"/>
  <c r="CC24" i="28"/>
  <c r="CD24" i="28"/>
  <c r="CE24" i="28"/>
  <c r="CN24" i="28" s="1"/>
  <c r="CA25" i="28"/>
  <c r="CB25" i="28"/>
  <c r="CC25" i="28"/>
  <c r="CD25" i="28"/>
  <c r="CE25" i="28"/>
  <c r="CN25" i="28" s="1"/>
  <c r="BM23" i="28"/>
  <c r="BN23" i="28"/>
  <c r="BO23" i="28"/>
  <c r="BP23" i="28"/>
  <c r="BQ23" i="28"/>
  <c r="BZ23" i="28" s="1"/>
  <c r="BM24" i="28"/>
  <c r="BN24" i="28"/>
  <c r="BO24" i="28"/>
  <c r="BP24" i="28"/>
  <c r="BQ24" i="28"/>
  <c r="BZ24" i="28" s="1"/>
  <c r="BM25" i="28"/>
  <c r="BN25" i="28"/>
  <c r="BO25" i="28"/>
  <c r="BP25" i="28"/>
  <c r="BQ25" i="28"/>
  <c r="BZ25" i="28" s="1"/>
  <c r="AY23" i="28"/>
  <c r="AZ23" i="28"/>
  <c r="BA23" i="28"/>
  <c r="BB23" i="28"/>
  <c r="BC23" i="28"/>
  <c r="BL23" i="28" s="1"/>
  <c r="AY24" i="28"/>
  <c r="AZ24" i="28"/>
  <c r="BA24" i="28"/>
  <c r="BB24" i="28"/>
  <c r="BC24" i="28"/>
  <c r="BL24" i="28" s="1"/>
  <c r="AY25" i="28"/>
  <c r="AZ25" i="28"/>
  <c r="BA25" i="28"/>
  <c r="BB25" i="28"/>
  <c r="BC25" i="28"/>
  <c r="BL25" i="28" s="1"/>
  <c r="AK23" i="28"/>
  <c r="AL23" i="28"/>
  <c r="AM23" i="28"/>
  <c r="AN23" i="28"/>
  <c r="AO23" i="28"/>
  <c r="AX23" i="28" s="1"/>
  <c r="AK24" i="28"/>
  <c r="AL24" i="28"/>
  <c r="AM24" i="28"/>
  <c r="AN24" i="28"/>
  <c r="AO24" i="28"/>
  <c r="AX24" i="28" s="1"/>
  <c r="AK25" i="28"/>
  <c r="AL25" i="28"/>
  <c r="AM25" i="28"/>
  <c r="AN25" i="28"/>
  <c r="AO25" i="28"/>
  <c r="AX25" i="28" s="1"/>
  <c r="W23" i="28"/>
  <c r="X23" i="28"/>
  <c r="Y23" i="28"/>
  <c r="Z23" i="28"/>
  <c r="AA23" i="28"/>
  <c r="AJ23" i="28" s="1"/>
  <c r="W24" i="28"/>
  <c r="X24" i="28"/>
  <c r="Y24" i="28"/>
  <c r="Z24" i="28"/>
  <c r="AA24" i="28"/>
  <c r="AJ24" i="28" s="1"/>
  <c r="W25" i="28"/>
  <c r="X25" i="28"/>
  <c r="Y25" i="28"/>
  <c r="Z25" i="28"/>
  <c r="AA25" i="28"/>
  <c r="AJ25" i="28" s="1"/>
  <c r="P23" i="28"/>
  <c r="AD23" i="28" s="1"/>
  <c r="AR23" i="28" s="1"/>
  <c r="BF23" i="28" s="1"/>
  <c r="BT23" i="28" s="1"/>
  <c r="CH23" i="28" s="1"/>
  <c r="CV23" i="28" s="1"/>
  <c r="P24" i="28"/>
  <c r="AD24" i="28" s="1"/>
  <c r="AR24" i="28" s="1"/>
  <c r="BF24" i="28" s="1"/>
  <c r="BT24" i="28" s="1"/>
  <c r="CH24" i="28" s="1"/>
  <c r="CV24" i="28" s="1"/>
  <c r="P25" i="28"/>
  <c r="AD25" i="28" s="1"/>
  <c r="AR25" i="28" s="1"/>
  <c r="BF25" i="28" s="1"/>
  <c r="BT25" i="28" s="1"/>
  <c r="CH25" i="28" s="1"/>
  <c r="CV25" i="28" s="1"/>
  <c r="I23" i="28"/>
  <c r="J23" i="28"/>
  <c r="K23" i="28"/>
  <c r="L23" i="28"/>
  <c r="M23" i="28"/>
  <c r="V23" i="28" s="1"/>
  <c r="I24" i="28"/>
  <c r="J24" i="28"/>
  <c r="K24" i="28"/>
  <c r="L24" i="28"/>
  <c r="M24" i="28"/>
  <c r="V24" i="28" s="1"/>
  <c r="I25" i="28"/>
  <c r="J25" i="28"/>
  <c r="K25" i="28"/>
  <c r="L25" i="28"/>
  <c r="M25" i="28"/>
  <c r="V25" i="28" s="1"/>
  <c r="H23" i="28"/>
  <c r="H24" i="28"/>
  <c r="H25" i="28"/>
  <c r="DC20" i="28"/>
  <c r="DD20" i="28"/>
  <c r="DE20" i="28"/>
  <c r="DF20" i="28"/>
  <c r="DG20" i="28"/>
  <c r="DC21" i="28"/>
  <c r="DD21" i="28"/>
  <c r="DE21" i="28"/>
  <c r="DF21" i="28"/>
  <c r="DG21" i="28"/>
  <c r="CO20" i="28"/>
  <c r="CP20" i="28"/>
  <c r="CQ20" i="28"/>
  <c r="CR20" i="28"/>
  <c r="CS20" i="28"/>
  <c r="DB20" i="28" s="1"/>
  <c r="CO21" i="28"/>
  <c r="CP21" i="28"/>
  <c r="CQ21" i="28"/>
  <c r="CR21" i="28"/>
  <c r="CS21" i="28"/>
  <c r="DB21" i="28" s="1"/>
  <c r="CA20" i="28"/>
  <c r="CB20" i="28"/>
  <c r="CC20" i="28"/>
  <c r="CD20" i="28"/>
  <c r="CE20" i="28"/>
  <c r="CN20" i="28" s="1"/>
  <c r="CA21" i="28"/>
  <c r="CB21" i="28"/>
  <c r="CC21" i="28"/>
  <c r="CD21" i="28"/>
  <c r="CE21" i="28"/>
  <c r="CN21" i="28" s="1"/>
  <c r="BM20" i="28"/>
  <c r="BN20" i="28"/>
  <c r="BO20" i="28"/>
  <c r="BP20" i="28"/>
  <c r="BQ20" i="28"/>
  <c r="BZ20" i="28" s="1"/>
  <c r="BM21" i="28"/>
  <c r="BN21" i="28"/>
  <c r="BO21" i="28"/>
  <c r="BP21" i="28"/>
  <c r="BQ21" i="28"/>
  <c r="BZ21" i="28" s="1"/>
  <c r="AY20" i="28"/>
  <c r="AZ20" i="28"/>
  <c r="BA20" i="28"/>
  <c r="BB20" i="28"/>
  <c r="BC20" i="28"/>
  <c r="BL20" i="28" s="1"/>
  <c r="AY21" i="28"/>
  <c r="AZ21" i="28"/>
  <c r="BA21" i="28"/>
  <c r="BB21" i="28"/>
  <c r="BC21" i="28"/>
  <c r="BL21" i="28" s="1"/>
  <c r="AK20" i="28"/>
  <c r="AL20" i="28"/>
  <c r="AM20" i="28"/>
  <c r="AN20" i="28"/>
  <c r="AO20" i="28"/>
  <c r="AX20" i="28" s="1"/>
  <c r="AK21" i="28"/>
  <c r="AL21" i="28"/>
  <c r="AM21" i="28"/>
  <c r="AN21" i="28"/>
  <c r="AO21" i="28"/>
  <c r="AX21" i="28" s="1"/>
  <c r="P20" i="28"/>
  <c r="AD20" i="28" s="1"/>
  <c r="AR20" i="28" s="1"/>
  <c r="BF20" i="28" s="1"/>
  <c r="BT20" i="28" s="1"/>
  <c r="CH20" i="28" s="1"/>
  <c r="CV20" i="28" s="1"/>
  <c r="P21" i="28"/>
  <c r="AD21" i="28" s="1"/>
  <c r="AR21" i="28" s="1"/>
  <c r="BF21" i="28" s="1"/>
  <c r="BT21" i="28" s="1"/>
  <c r="CH21" i="28" s="1"/>
  <c r="CV21" i="28" s="1"/>
  <c r="W20" i="28"/>
  <c r="X20" i="28"/>
  <c r="Y20" i="28"/>
  <c r="Z20" i="28"/>
  <c r="AA20" i="28"/>
  <c r="AJ20" i="28" s="1"/>
  <c r="W21" i="28"/>
  <c r="X21" i="28"/>
  <c r="Y21" i="28"/>
  <c r="Z21" i="28"/>
  <c r="AA21" i="28"/>
  <c r="AJ21" i="28" s="1"/>
  <c r="I20" i="28"/>
  <c r="J20" i="28"/>
  <c r="K20" i="28"/>
  <c r="L20" i="28"/>
  <c r="M20" i="28"/>
  <c r="V20" i="28" s="1"/>
  <c r="I21" i="28"/>
  <c r="J21" i="28"/>
  <c r="K21" i="28"/>
  <c r="L21" i="28"/>
  <c r="M21" i="28"/>
  <c r="V21" i="28" s="1"/>
  <c r="H20" i="28"/>
  <c r="H21" i="28"/>
  <c r="L43" i="27"/>
  <c r="M43" i="27"/>
  <c r="N43" i="27"/>
  <c r="O43" i="27"/>
  <c r="P43" i="27"/>
  <c r="Q43" i="27"/>
  <c r="R43" i="27"/>
  <c r="S43" i="27"/>
  <c r="T43" i="27"/>
  <c r="U43" i="27"/>
  <c r="V43" i="27"/>
  <c r="W43" i="27"/>
  <c r="X43" i="27"/>
  <c r="Y43" i="27"/>
  <c r="Z43" i="27"/>
  <c r="AA43" i="27"/>
  <c r="AB43" i="27"/>
  <c r="AC43" i="27"/>
  <c r="AD43" i="27"/>
  <c r="AE43" i="27"/>
  <c r="AF43" i="27"/>
  <c r="AG43" i="27"/>
  <c r="AH43" i="27"/>
  <c r="AI43" i="27"/>
  <c r="AJ43" i="27"/>
  <c r="AK43" i="27"/>
  <c r="AL43" i="27"/>
  <c r="AM43" i="27"/>
  <c r="AN43" i="27"/>
  <c r="AO43" i="27"/>
  <c r="AP43" i="27"/>
  <c r="AQ43" i="27"/>
  <c r="AR43" i="27"/>
  <c r="AS43" i="27"/>
  <c r="AT43" i="27"/>
  <c r="AU43" i="27"/>
  <c r="L27" i="28"/>
  <c r="L45" i="27"/>
  <c r="M45" i="27"/>
  <c r="N45" i="27"/>
  <c r="O45" i="27"/>
  <c r="P45" i="27"/>
  <c r="Q45" i="27"/>
  <c r="R45" i="27"/>
  <c r="S45" i="27"/>
  <c r="T45" i="27"/>
  <c r="U45" i="27"/>
  <c r="V45" i="27"/>
  <c r="W45" i="27"/>
  <c r="X45" i="27"/>
  <c r="Y45" i="27"/>
  <c r="Z45" i="27"/>
  <c r="AA45" i="27"/>
  <c r="AB45" i="27"/>
  <c r="AC45" i="27"/>
  <c r="AD45" i="27"/>
  <c r="AE45" i="27"/>
  <c r="AF45" i="27"/>
  <c r="AG45" i="27"/>
  <c r="AH45" i="27"/>
  <c r="AI45" i="27"/>
  <c r="AJ45" i="27"/>
  <c r="AK45" i="27"/>
  <c r="AL45" i="27"/>
  <c r="AM45" i="27"/>
  <c r="AN45" i="27"/>
  <c r="AO45" i="27"/>
  <c r="AP45" i="27"/>
  <c r="AQ45" i="27"/>
  <c r="AR45" i="27"/>
  <c r="AS45" i="27"/>
  <c r="AT45" i="27"/>
  <c r="AU45" i="27"/>
  <c r="AU46" i="27" l="1"/>
  <c r="AU47" i="27" s="1"/>
  <c r="AQ46" i="27"/>
  <c r="AM46" i="27"/>
  <c r="AM47" i="27" s="1"/>
  <c r="AI46" i="27"/>
  <c r="AI47" i="27" s="1"/>
  <c r="AE46" i="27"/>
  <c r="AA46" i="27"/>
  <c r="W46" i="27"/>
  <c r="W47" i="27" s="1"/>
  <c r="S46" i="27"/>
  <c r="S47" i="27" s="1"/>
  <c r="O46" i="27"/>
  <c r="O47" i="27" s="1"/>
  <c r="AS46" i="27"/>
  <c r="AO46" i="27"/>
  <c r="AO47" i="27" s="1"/>
  <c r="AK46" i="27"/>
  <c r="AK47" i="27" s="1"/>
  <c r="AG46" i="27"/>
  <c r="AC46" i="27"/>
  <c r="Y46" i="27"/>
  <c r="U46" i="27"/>
  <c r="U47" i="27" s="1"/>
  <c r="Q46" i="27"/>
  <c r="M46" i="27"/>
  <c r="AT46" i="27"/>
  <c r="AT47" i="27" s="1"/>
  <c r="AP46" i="27"/>
  <c r="AP47" i="27" s="1"/>
  <c r="AL46" i="27"/>
  <c r="AH46" i="27"/>
  <c r="AH47" i="27" s="1"/>
  <c r="AD46" i="27"/>
  <c r="Z46" i="27"/>
  <c r="Z47" i="27" s="1"/>
  <c r="V46" i="27"/>
  <c r="R46" i="27"/>
  <c r="R47" i="27" s="1"/>
  <c r="N46" i="27"/>
  <c r="N47" i="27" s="1"/>
  <c r="AR46" i="27"/>
  <c r="AR47" i="27" s="1"/>
  <c r="AN46" i="27"/>
  <c r="AN47" i="27" s="1"/>
  <c r="AJ46" i="27"/>
  <c r="AJ47" i="27" s="1"/>
  <c r="AF46" i="27"/>
  <c r="AF47" i="27" s="1"/>
  <c r="AB46" i="27"/>
  <c r="AB47" i="27" s="1"/>
  <c r="X46" i="27"/>
  <c r="X47" i="27" s="1"/>
  <c r="T46" i="27"/>
  <c r="T47" i="27" s="1"/>
  <c r="P46" i="27"/>
  <c r="P47" i="27" s="1"/>
  <c r="L46" i="27"/>
  <c r="L47" i="27" s="1"/>
  <c r="AY27" i="28"/>
  <c r="CS27" i="28"/>
  <c r="DB27" i="28" s="1"/>
  <c r="CO27" i="28"/>
  <c r="BO27" i="28"/>
  <c r="AO27" i="28"/>
  <c r="AX27" i="28" s="1"/>
  <c r="DC27" i="28"/>
  <c r="AQ47" i="27"/>
  <c r="AA47" i="27"/>
  <c r="AL47" i="27"/>
  <c r="AL27" i="28"/>
  <c r="V47" i="27"/>
  <c r="AK27" i="28"/>
  <c r="BP27" i="28"/>
  <c r="CP27" i="28"/>
  <c r="AS91" i="27"/>
  <c r="AS90" i="27"/>
  <c r="AO91" i="27"/>
  <c r="AO90" i="27"/>
  <c r="AK91" i="27"/>
  <c r="AK90" i="27"/>
  <c r="AG90" i="27"/>
  <c r="AG91" i="27"/>
  <c r="AC91" i="27"/>
  <c r="AC90" i="27"/>
  <c r="Y91" i="27"/>
  <c r="Y90" i="27"/>
  <c r="U91" i="27"/>
  <c r="U90" i="27"/>
  <c r="Q90" i="27"/>
  <c r="Q91" i="27"/>
  <c r="M91" i="27"/>
  <c r="M90" i="27"/>
  <c r="J27" i="28"/>
  <c r="I90" i="27"/>
  <c r="I91" i="27"/>
  <c r="AS47" i="27"/>
  <c r="AG47" i="27"/>
  <c r="AC47" i="27"/>
  <c r="Y47" i="27"/>
  <c r="Q47" i="27"/>
  <c r="M47" i="27"/>
  <c r="AA27" i="28"/>
  <c r="AJ27" i="28" s="1"/>
  <c r="BA27" i="28"/>
  <c r="CE27" i="28"/>
  <c r="CN27" i="28" s="1"/>
  <c r="DE27" i="28"/>
  <c r="AR90" i="27"/>
  <c r="AR91" i="27"/>
  <c r="AN90" i="27"/>
  <c r="AN91" i="27"/>
  <c r="AJ91" i="27"/>
  <c r="AJ90" i="27"/>
  <c r="AF90" i="27"/>
  <c r="AF91" i="27"/>
  <c r="AB90" i="27"/>
  <c r="AB91" i="27"/>
  <c r="X91" i="27"/>
  <c r="X90" i="27"/>
  <c r="T91" i="27"/>
  <c r="T90" i="27"/>
  <c r="P90" i="27"/>
  <c r="P91" i="27"/>
  <c r="L90" i="27"/>
  <c r="L91" i="27"/>
  <c r="I27" i="28"/>
  <c r="H90" i="27"/>
  <c r="H91" i="27"/>
  <c r="H53" i="27"/>
  <c r="Z27" i="28"/>
  <c r="AZ27" i="28"/>
  <c r="CD27" i="28"/>
  <c r="DD27" i="28"/>
  <c r="AU90" i="27"/>
  <c r="AU91" i="27"/>
  <c r="AQ90" i="27"/>
  <c r="AQ91" i="27"/>
  <c r="AM90" i="27"/>
  <c r="AM91" i="27"/>
  <c r="AI90" i="27"/>
  <c r="AI91" i="27"/>
  <c r="AE90" i="27"/>
  <c r="AE91" i="27"/>
  <c r="AA90" i="27"/>
  <c r="AA91" i="27"/>
  <c r="W90" i="27"/>
  <c r="W91" i="27"/>
  <c r="S90" i="27"/>
  <c r="S91" i="27"/>
  <c r="O91" i="27"/>
  <c r="O90" i="27"/>
  <c r="AE47" i="27"/>
  <c r="M27" i="28"/>
  <c r="V27" i="28" s="1"/>
  <c r="Y27" i="28"/>
  <c r="AN27" i="28"/>
  <c r="BC27" i="28"/>
  <c r="BL27" i="28" s="1"/>
  <c r="BM27" i="28"/>
  <c r="BN27" i="28"/>
  <c r="CC27" i="28"/>
  <c r="CR27" i="28"/>
  <c r="DG27" i="28"/>
  <c r="AT91" i="27"/>
  <c r="AT90" i="27"/>
  <c r="AP91" i="27"/>
  <c r="AP90" i="27"/>
  <c r="AL90" i="27"/>
  <c r="AL91" i="27"/>
  <c r="AH91" i="27"/>
  <c r="AH90" i="27"/>
  <c r="AD91" i="27"/>
  <c r="AD90" i="27"/>
  <c r="Z90" i="27"/>
  <c r="Z91" i="27"/>
  <c r="V90" i="27"/>
  <c r="V91" i="27"/>
  <c r="R90" i="27"/>
  <c r="R91" i="27"/>
  <c r="N90" i="27"/>
  <c r="N91" i="27"/>
  <c r="K27" i="28"/>
  <c r="J90" i="27"/>
  <c r="J91" i="27"/>
  <c r="AD47" i="27"/>
  <c r="W27" i="28"/>
  <c r="X27" i="28"/>
  <c r="AM27" i="28"/>
  <c r="BB27" i="28"/>
  <c r="BQ27" i="28"/>
  <c r="BZ27" i="28" s="1"/>
  <c r="CA27" i="28"/>
  <c r="CB27" i="28"/>
  <c r="CQ27" i="28"/>
  <c r="DF27" i="28"/>
  <c r="H27" i="28"/>
  <c r="E25" i="28"/>
  <c r="E24" i="28"/>
  <c r="E23" i="28"/>
  <c r="E21" i="28"/>
  <c r="E20" i="28"/>
  <c r="H94" i="27" l="1"/>
  <c r="H97" i="27" s="1"/>
  <c r="L94" i="27"/>
  <c r="L97" i="27" s="1"/>
  <c r="P94" i="27"/>
  <c r="P97" i="27" s="1"/>
  <c r="T94" i="27"/>
  <c r="T97" i="27" s="1"/>
  <c r="X94" i="27"/>
  <c r="X97" i="27" s="1"/>
  <c r="AB94" i="27"/>
  <c r="AB97" i="27" s="1"/>
  <c r="AF94" i="27"/>
  <c r="AF97" i="27" s="1"/>
  <c r="AJ94" i="27"/>
  <c r="AJ97" i="27" s="1"/>
  <c r="AN94" i="27"/>
  <c r="AN97" i="27" s="1"/>
  <c r="AR94" i="27"/>
  <c r="AR97" i="27" s="1"/>
  <c r="G94" i="27"/>
  <c r="G97" i="27" s="1"/>
  <c r="N94" i="27"/>
  <c r="N97" i="27" s="1"/>
  <c r="V94" i="27"/>
  <c r="V97" i="27" s="1"/>
  <c r="AD94" i="27"/>
  <c r="AD97" i="27" s="1"/>
  <c r="AL94" i="27"/>
  <c r="AL97" i="27" s="1"/>
  <c r="AT94" i="27"/>
  <c r="AT97" i="27" s="1"/>
  <c r="O94" i="27"/>
  <c r="O97" i="27" s="1"/>
  <c r="W94" i="27"/>
  <c r="W97" i="27" s="1"/>
  <c r="AE94" i="27"/>
  <c r="AE97" i="27" s="1"/>
  <c r="AM94" i="27"/>
  <c r="AM97" i="27" s="1"/>
  <c r="AU94" i="27"/>
  <c r="AU97" i="27" s="1"/>
  <c r="I94" i="27"/>
  <c r="I97" i="27" s="1"/>
  <c r="M94" i="27"/>
  <c r="M97" i="27" s="1"/>
  <c r="Q94" i="27"/>
  <c r="Q97" i="27" s="1"/>
  <c r="U94" i="27"/>
  <c r="U97" i="27" s="1"/>
  <c r="Y94" i="27"/>
  <c r="Y97" i="27" s="1"/>
  <c r="AC94" i="27"/>
  <c r="AC97" i="27" s="1"/>
  <c r="AG94" i="27"/>
  <c r="AG97" i="27" s="1"/>
  <c r="AK94" i="27"/>
  <c r="AK97" i="27" s="1"/>
  <c r="AO94" i="27"/>
  <c r="AO97" i="27" s="1"/>
  <c r="AS94" i="27"/>
  <c r="AS97" i="27" s="1"/>
  <c r="J94" i="27"/>
  <c r="J97" i="27" s="1"/>
  <c r="R94" i="27"/>
  <c r="R97" i="27" s="1"/>
  <c r="Z94" i="27"/>
  <c r="Z97" i="27" s="1"/>
  <c r="AH94" i="27"/>
  <c r="AH97" i="27" s="1"/>
  <c r="AP94" i="27"/>
  <c r="AP97" i="27" s="1"/>
  <c r="K94" i="27"/>
  <c r="K97" i="27" s="1"/>
  <c r="S94" i="27"/>
  <c r="S97" i="27" s="1"/>
  <c r="AA94" i="27"/>
  <c r="AA97" i="27" s="1"/>
  <c r="AI94" i="27"/>
  <c r="AI97" i="27" s="1"/>
  <c r="AQ94" i="27"/>
  <c r="AQ97" i="27" s="1"/>
  <c r="H93" i="27"/>
  <c r="H96" i="27" s="1"/>
  <c r="L93" i="27"/>
  <c r="L96" i="27" s="1"/>
  <c r="P93" i="27"/>
  <c r="P96" i="27" s="1"/>
  <c r="T93" i="27"/>
  <c r="T96" i="27" s="1"/>
  <c r="X93" i="27"/>
  <c r="X96" i="27" s="1"/>
  <c r="AB93" i="27"/>
  <c r="AB96" i="27" s="1"/>
  <c r="AF93" i="27"/>
  <c r="AF96" i="27" s="1"/>
  <c r="AJ93" i="27"/>
  <c r="AJ96" i="27" s="1"/>
  <c r="AN93" i="27"/>
  <c r="AN96" i="27" s="1"/>
  <c r="AR93" i="27"/>
  <c r="AR96" i="27" s="1"/>
  <c r="N93" i="27"/>
  <c r="N96" i="27" s="1"/>
  <c r="V93" i="27"/>
  <c r="V96" i="27" s="1"/>
  <c r="AD93" i="27"/>
  <c r="AD96" i="27" s="1"/>
  <c r="AL93" i="27"/>
  <c r="AL96" i="27" s="1"/>
  <c r="AT93" i="27"/>
  <c r="AT96" i="27" s="1"/>
  <c r="O93" i="27"/>
  <c r="O96" i="27" s="1"/>
  <c r="W93" i="27"/>
  <c r="W96" i="27" s="1"/>
  <c r="AE93" i="27"/>
  <c r="AE96" i="27" s="1"/>
  <c r="AM93" i="27"/>
  <c r="AM96" i="27" s="1"/>
  <c r="AU93" i="27"/>
  <c r="AU96" i="27" s="1"/>
  <c r="I93" i="27"/>
  <c r="I96" i="27" s="1"/>
  <c r="M93" i="27"/>
  <c r="M96" i="27" s="1"/>
  <c r="Q93" i="27"/>
  <c r="Q96" i="27" s="1"/>
  <c r="U93" i="27"/>
  <c r="U96" i="27" s="1"/>
  <c r="Y93" i="27"/>
  <c r="Y96" i="27" s="1"/>
  <c r="AC93" i="27"/>
  <c r="AC96" i="27" s="1"/>
  <c r="AG93" i="27"/>
  <c r="AG96" i="27" s="1"/>
  <c r="AK93" i="27"/>
  <c r="AK96" i="27" s="1"/>
  <c r="AO93" i="27"/>
  <c r="AO96" i="27" s="1"/>
  <c r="AS93" i="27"/>
  <c r="AS96" i="27" s="1"/>
  <c r="G93" i="27"/>
  <c r="G96" i="27" s="1"/>
  <c r="J93" i="27"/>
  <c r="J96" i="27" s="1"/>
  <c r="R93" i="27"/>
  <c r="R96" i="27" s="1"/>
  <c r="Z93" i="27"/>
  <c r="Z96" i="27" s="1"/>
  <c r="AH93" i="27"/>
  <c r="AH96" i="27" s="1"/>
  <c r="AP93" i="27"/>
  <c r="AP96" i="27" s="1"/>
  <c r="K93" i="27"/>
  <c r="K96" i="27" s="1"/>
  <c r="S93" i="27"/>
  <c r="S96" i="27" s="1"/>
  <c r="AA93" i="27"/>
  <c r="AA96" i="27" s="1"/>
  <c r="AI93" i="27"/>
  <c r="AI96" i="27" s="1"/>
  <c r="AQ93" i="27"/>
  <c r="AQ96" i="27" s="1"/>
  <c r="P28" i="28" l="1"/>
  <c r="P26" i="28"/>
  <c r="AD26" i="28" s="1"/>
  <c r="AR26" i="28" s="1"/>
  <c r="BF26" i="28" s="1"/>
  <c r="BT26" i="28" s="1"/>
  <c r="CH26" i="28" s="1"/>
  <c r="CV26" i="28" s="1"/>
  <c r="P22" i="28"/>
  <c r="AD22" i="28" s="1"/>
  <c r="AR22" i="28" s="1"/>
  <c r="BF22" i="28" s="1"/>
  <c r="BT22" i="28" s="1"/>
  <c r="CH22" i="28" s="1"/>
  <c r="CV22" i="28" s="1"/>
  <c r="AD28" i="28"/>
  <c r="AR28" i="28" s="1"/>
  <c r="BF28" i="28" s="1"/>
  <c r="BT28" i="28" s="1"/>
  <c r="CH28" i="28" s="1"/>
  <c r="CV28" i="28" s="1"/>
  <c r="B29" i="28"/>
  <c r="P29" i="28" s="1"/>
  <c r="AD29" i="28" s="1"/>
  <c r="AR29" i="28" s="1"/>
  <c r="BF29" i="28" s="1"/>
  <c r="BT29" i="28" s="1"/>
  <c r="CE13" i="28"/>
  <c r="CS13" i="28" s="1"/>
  <c r="DG13" i="28" s="1"/>
  <c r="AA11" i="28"/>
  <c r="AO11" i="28" s="1"/>
  <c r="BC11" i="28" s="1"/>
  <c r="BQ11" i="28" s="1"/>
  <c r="CE11" i="28" s="1"/>
  <c r="CS11" i="28" s="1"/>
  <c r="DG11" i="28" s="1"/>
  <c r="AA10" i="28"/>
  <c r="AO10" i="28" s="1"/>
  <c r="BC10" i="28" s="1"/>
  <c r="BQ10" i="28" s="1"/>
  <c r="CE10" i="28" s="1"/>
  <c r="CS10" i="28" s="1"/>
  <c r="DG10" i="28" s="1"/>
  <c r="AA9" i="28"/>
  <c r="AO9" i="28" s="1"/>
  <c r="BC9" i="28" s="1"/>
  <c r="BQ9" i="28" s="1"/>
  <c r="CE9" i="28" s="1"/>
  <c r="CS9" i="28" s="1"/>
  <c r="DG9" i="28" s="1"/>
  <c r="AA8" i="28"/>
  <c r="AO8" i="28" s="1"/>
  <c r="BC8" i="28" s="1"/>
  <c r="BQ8" i="28" s="1"/>
  <c r="CE8" i="28" s="1"/>
  <c r="CS8" i="28" s="1"/>
  <c r="DG8" i="28" s="1"/>
  <c r="X8" i="28"/>
  <c r="AL8" i="28" s="1"/>
  <c r="AZ8" i="28" s="1"/>
  <c r="BN8" i="28" s="1"/>
  <c r="CB8" i="28" s="1"/>
  <c r="CP8" i="28" s="1"/>
  <c r="DD8" i="28" s="1"/>
  <c r="X10" i="28"/>
  <c r="AL10" i="28" s="1"/>
  <c r="AZ10" i="28" s="1"/>
  <c r="BN10" i="28" s="1"/>
  <c r="CB10" i="28" s="1"/>
  <c r="CP10" i="28" s="1"/>
  <c r="DD10" i="28" s="1"/>
  <c r="X9" i="28"/>
  <c r="AL9" i="28" s="1"/>
  <c r="AZ9" i="28" s="1"/>
  <c r="BN9" i="28" s="1"/>
  <c r="CB9" i="28" s="1"/>
  <c r="CP9" i="28" s="1"/>
  <c r="DD9" i="28" s="1"/>
  <c r="Y9" i="28"/>
  <c r="AM9" i="28" s="1"/>
  <c r="BA9" i="28" s="1"/>
  <c r="BO9" i="28" s="1"/>
  <c r="CC9" i="28" s="1"/>
  <c r="CQ9" i="28" s="1"/>
  <c r="DE9" i="28" s="1"/>
  <c r="Y10" i="28"/>
  <c r="AM10" i="28" s="1"/>
  <c r="BA10" i="28" s="1"/>
  <c r="BO10" i="28" s="1"/>
  <c r="CC10" i="28" s="1"/>
  <c r="CQ10" i="28" s="1"/>
  <c r="DE10" i="28" s="1"/>
  <c r="Y11" i="28"/>
  <c r="AM11" i="28" s="1"/>
  <c r="BA11" i="28" s="1"/>
  <c r="BO11" i="28" s="1"/>
  <c r="CC11" i="28" s="1"/>
  <c r="CQ11" i="28" s="1"/>
  <c r="DE11" i="28" s="1"/>
  <c r="Y12" i="28"/>
  <c r="Y13" i="28"/>
  <c r="Y8" i="28"/>
  <c r="AM8" i="28" s="1"/>
  <c r="BA8" i="28" s="1"/>
  <c r="BO8" i="28" s="1"/>
  <c r="CC8" i="28" s="1"/>
  <c r="CQ8" i="28" s="1"/>
  <c r="DE8" i="28" s="1"/>
  <c r="P9" i="28"/>
  <c r="AD9" i="28" s="1"/>
  <c r="AR9" i="28" s="1"/>
  <c r="BF9" i="28" s="1"/>
  <c r="BT9" i="28" s="1"/>
  <c r="CH9" i="28" s="1"/>
  <c r="CV9" i="28" s="1"/>
  <c r="P10" i="28"/>
  <c r="AD10" i="28" s="1"/>
  <c r="AR10" i="28" s="1"/>
  <c r="BF10" i="28" s="1"/>
  <c r="BT10" i="28" s="1"/>
  <c r="CH10" i="28" s="1"/>
  <c r="CV10" i="28" s="1"/>
  <c r="P11" i="28"/>
  <c r="AD11" i="28" s="1"/>
  <c r="AR11" i="28" s="1"/>
  <c r="BF11" i="28" s="1"/>
  <c r="BT11" i="28" s="1"/>
  <c r="CH11" i="28" s="1"/>
  <c r="CV11" i="28" s="1"/>
  <c r="P8" i="28"/>
  <c r="AD8" i="28" s="1"/>
  <c r="AR8" i="28" s="1"/>
  <c r="BF8" i="28" s="1"/>
  <c r="BT8" i="28" s="1"/>
  <c r="CH8" i="28" s="1"/>
  <c r="CV8" i="28" s="1"/>
  <c r="G100" i="27"/>
  <c r="G136" i="27" l="1"/>
  <c r="G140" i="27" s="1"/>
  <c r="G79" i="27"/>
  <c r="G80" i="27"/>
  <c r="E96" i="27"/>
  <c r="I68" i="27"/>
  <c r="J42" i="28" s="1"/>
  <c r="H99" i="27"/>
  <c r="H100" i="27" s="1"/>
  <c r="H68" i="27"/>
  <c r="I42" i="28" s="1"/>
  <c r="H126" i="27"/>
  <c r="I126" i="27" s="1"/>
  <c r="J126" i="27" s="1"/>
  <c r="K126" i="27" s="1"/>
  <c r="L126" i="27" s="1"/>
  <c r="M126" i="27" s="1"/>
  <c r="N126" i="27" s="1"/>
  <c r="O126" i="27" s="1"/>
  <c r="P126" i="27" s="1"/>
  <c r="Q126" i="27" s="1"/>
  <c r="R126" i="27" s="1"/>
  <c r="S126" i="27" s="1"/>
  <c r="T126" i="27" s="1"/>
  <c r="U126" i="27" s="1"/>
  <c r="V126" i="27" s="1"/>
  <c r="W126" i="27" s="1"/>
  <c r="X126" i="27" s="1"/>
  <c r="Y126" i="27" s="1"/>
  <c r="Z126" i="27" s="1"/>
  <c r="AA126" i="27" s="1"/>
  <c r="AB126" i="27" s="1"/>
  <c r="AC126" i="27" s="1"/>
  <c r="AD126" i="27" s="1"/>
  <c r="AE126" i="27" s="1"/>
  <c r="AF126" i="27" s="1"/>
  <c r="AG126" i="27" s="1"/>
  <c r="AH126" i="27" s="1"/>
  <c r="AI126" i="27" s="1"/>
  <c r="AJ126" i="27" s="1"/>
  <c r="AK126" i="27" s="1"/>
  <c r="AL126" i="27" s="1"/>
  <c r="AM126" i="27" s="1"/>
  <c r="AN126" i="27" s="1"/>
  <c r="AO126" i="27" s="1"/>
  <c r="AP126" i="27" s="1"/>
  <c r="AQ126" i="27" s="1"/>
  <c r="AR126" i="27" s="1"/>
  <c r="AS126" i="27" s="1"/>
  <c r="AT126" i="27" s="1"/>
  <c r="AU126" i="27" s="1"/>
  <c r="H57" i="27"/>
  <c r="H59" i="27" s="1"/>
  <c r="H66" i="27" s="1"/>
  <c r="H32" i="27"/>
  <c r="I58" i="27"/>
  <c r="J58" i="27" s="1"/>
  <c r="K58" i="27" s="1"/>
  <c r="L58" i="27" s="1"/>
  <c r="M58" i="27" s="1"/>
  <c r="N58" i="27" s="1"/>
  <c r="O58" i="27" s="1"/>
  <c r="P58" i="27" s="1"/>
  <c r="Q58" i="27" s="1"/>
  <c r="R58" i="27" s="1"/>
  <c r="S58" i="27" s="1"/>
  <c r="T58" i="27" s="1"/>
  <c r="U58" i="27" s="1"/>
  <c r="V58" i="27" s="1"/>
  <c r="W58" i="27" s="1"/>
  <c r="X58" i="27" s="1"/>
  <c r="Y58" i="27" s="1"/>
  <c r="Z58" i="27" s="1"/>
  <c r="AA58" i="27" s="1"/>
  <c r="AB58" i="27" s="1"/>
  <c r="AC58" i="27" s="1"/>
  <c r="AD58" i="27" s="1"/>
  <c r="AE58" i="27" s="1"/>
  <c r="AF58" i="27" s="1"/>
  <c r="AG58" i="27" s="1"/>
  <c r="AH58" i="27" s="1"/>
  <c r="AI58" i="27" s="1"/>
  <c r="AJ58" i="27" s="1"/>
  <c r="AK58" i="27" s="1"/>
  <c r="AL58" i="27" s="1"/>
  <c r="AM58" i="27" s="1"/>
  <c r="AN58" i="27" s="1"/>
  <c r="AO58" i="27" s="1"/>
  <c r="AP58" i="27" s="1"/>
  <c r="AQ58" i="27" s="1"/>
  <c r="AR58" i="27" s="1"/>
  <c r="AS58" i="27" s="1"/>
  <c r="AT58" i="27" s="1"/>
  <c r="AU58" i="27" s="1"/>
  <c r="I99" i="27"/>
  <c r="J99" i="27"/>
  <c r="K99" i="27"/>
  <c r="L99" i="27"/>
  <c r="M99" i="27"/>
  <c r="N99" i="27"/>
  <c r="O99" i="27"/>
  <c r="P99" i="27"/>
  <c r="Q99" i="27"/>
  <c r="R99" i="27"/>
  <c r="S99" i="27"/>
  <c r="T99" i="27"/>
  <c r="U99" i="27"/>
  <c r="V99" i="27"/>
  <c r="W99" i="27"/>
  <c r="X99" i="27"/>
  <c r="Y99" i="27"/>
  <c r="Z99" i="27"/>
  <c r="AA99" i="27"/>
  <c r="AB99" i="27"/>
  <c r="AC99" i="27"/>
  <c r="AD99" i="27"/>
  <c r="AE99" i="27"/>
  <c r="AF99" i="27"/>
  <c r="AG99" i="27"/>
  <c r="AH99" i="27"/>
  <c r="AI99" i="27"/>
  <c r="AJ99" i="27"/>
  <c r="AK99" i="27"/>
  <c r="AL99" i="27"/>
  <c r="AM99" i="27"/>
  <c r="AM100" i="27" s="1"/>
  <c r="AN99" i="27"/>
  <c r="AN100" i="27" s="1"/>
  <c r="AO99" i="27"/>
  <c r="AO100" i="27" s="1"/>
  <c r="AP99" i="27"/>
  <c r="AP100" i="27" s="1"/>
  <c r="AQ99" i="27"/>
  <c r="AQ100" i="27" s="1"/>
  <c r="AR99" i="27"/>
  <c r="AR100" i="27" s="1"/>
  <c r="AS99" i="27"/>
  <c r="AS100" i="27" s="1"/>
  <c r="AT99" i="27"/>
  <c r="AT100" i="27" s="1"/>
  <c r="AU99" i="27"/>
  <c r="AU100" i="27" s="1"/>
  <c r="DB12" i="28"/>
  <c r="CN12" i="28"/>
  <c r="BZ12" i="28"/>
  <c r="BL12" i="28"/>
  <c r="AX12" i="28"/>
  <c r="AJ12" i="28"/>
  <c r="V12" i="28"/>
  <c r="B115" i="27"/>
  <c r="B114" i="27"/>
  <c r="B111" i="27"/>
  <c r="B110" i="27"/>
  <c r="B103" i="27"/>
  <c r="B102" i="27"/>
  <c r="B97" i="27"/>
  <c r="B96" i="27"/>
  <c r="DB34" i="28"/>
  <c r="CN34" i="28"/>
  <c r="BZ34" i="28"/>
  <c r="BL34" i="28"/>
  <c r="AX34" i="28"/>
  <c r="AJ34" i="28"/>
  <c r="V34" i="28"/>
  <c r="Z3" i="28"/>
  <c r="AN3" i="28" s="1"/>
  <c r="BB3" i="28" s="1"/>
  <c r="BP3" i="28" s="1"/>
  <c r="CD3" i="28" s="1"/>
  <c r="CR3" i="28" s="1"/>
  <c r="DF3" i="28" s="1"/>
  <c r="Z2" i="28"/>
  <c r="AN2" i="28" s="1"/>
  <c r="BB2" i="28" s="1"/>
  <c r="BP2" i="28" s="1"/>
  <c r="CD2" i="28" s="1"/>
  <c r="CR2" i="28" s="1"/>
  <c r="DF2" i="28" s="1"/>
  <c r="Z4" i="28"/>
  <c r="AN4" i="28" s="1"/>
  <c r="BB4" i="28" s="1"/>
  <c r="BP4" i="28" s="1"/>
  <c r="CD4" i="28" s="1"/>
  <c r="CR4" i="28" s="1"/>
  <c r="DF4" i="28" s="1"/>
  <c r="CB13" i="28"/>
  <c r="CB12" i="28"/>
  <c r="P18" i="28"/>
  <c r="I48" i="28"/>
  <c r="I50" i="28" s="1"/>
  <c r="CP13" i="28"/>
  <c r="CP12" i="28"/>
  <c r="DD13" i="28"/>
  <c r="DD12" i="28"/>
  <c r="BQ12" i="28"/>
  <c r="CE12" i="28" s="1"/>
  <c r="CS12" i="28" s="1"/>
  <c r="DG12" i="28" s="1"/>
  <c r="BN13" i="28"/>
  <c r="BN12" i="28"/>
  <c r="BC12" i="28"/>
  <c r="AZ13" i="28"/>
  <c r="AZ12" i="28"/>
  <c r="AO12" i="28"/>
  <c r="AL13" i="28"/>
  <c r="AL12" i="28"/>
  <c r="I18" i="28"/>
  <c r="I17" i="28"/>
  <c r="DD22" i="28"/>
  <c r="DE22" i="28"/>
  <c r="DF22" i="28"/>
  <c r="DG22" i="28"/>
  <c r="DD26" i="28"/>
  <c r="DE26" i="28"/>
  <c r="DF26" i="28"/>
  <c r="DG26" i="28"/>
  <c r="DD31" i="28"/>
  <c r="DE31" i="28"/>
  <c r="DF31" i="28"/>
  <c r="DG31" i="28"/>
  <c r="DD29" i="28"/>
  <c r="DE29" i="28"/>
  <c r="DF29" i="28"/>
  <c r="DG29" i="28"/>
  <c r="DD33" i="28"/>
  <c r="DE33" i="28"/>
  <c r="DF33" i="28"/>
  <c r="DG33" i="28"/>
  <c r="DD35" i="28"/>
  <c r="DE35" i="28"/>
  <c r="DF35" i="28"/>
  <c r="DG35" i="28"/>
  <c r="DD36" i="28"/>
  <c r="DE36" i="28"/>
  <c r="DF36" i="28"/>
  <c r="DG36" i="28"/>
  <c r="DC22" i="28"/>
  <c r="DC26" i="28"/>
  <c r="DC31" i="28"/>
  <c r="DC29" i="28"/>
  <c r="DC33" i="28"/>
  <c r="DC35" i="28"/>
  <c r="DC36" i="28"/>
  <c r="DB32" i="28"/>
  <c r="CP22" i="28"/>
  <c r="CQ22" i="28"/>
  <c r="CR22" i="28"/>
  <c r="CS22" i="28"/>
  <c r="CP26" i="28"/>
  <c r="CQ26" i="28"/>
  <c r="CR26" i="28"/>
  <c r="CS26" i="28"/>
  <c r="DB26" i="28" s="1"/>
  <c r="DB28" i="28"/>
  <c r="CP31" i="28"/>
  <c r="CQ31" i="28"/>
  <c r="CR31" i="28"/>
  <c r="CS31" i="28"/>
  <c r="DB31" i="28" s="1"/>
  <c r="CP29" i="28"/>
  <c r="CQ29" i="28"/>
  <c r="CR29" i="28"/>
  <c r="CS29" i="28"/>
  <c r="DB29" i="28" s="1"/>
  <c r="CP33" i="28"/>
  <c r="CQ33" i="28"/>
  <c r="CR33" i="28"/>
  <c r="CS33" i="28"/>
  <c r="DB33" i="28" s="1"/>
  <c r="CP35" i="28"/>
  <c r="CQ35" i="28"/>
  <c r="CR35" i="28"/>
  <c r="CS35" i="28"/>
  <c r="DB35" i="28" s="1"/>
  <c r="CP36" i="28"/>
  <c r="CQ36" i="28"/>
  <c r="CR36" i="28"/>
  <c r="CS36" i="28"/>
  <c r="DB36" i="28" s="1"/>
  <c r="CO22" i="28"/>
  <c r="CO26" i="28"/>
  <c r="CO31" i="28"/>
  <c r="CO29" i="28"/>
  <c r="CO33" i="28"/>
  <c r="CO35" i="28"/>
  <c r="CO36" i="28"/>
  <c r="CN32" i="28"/>
  <c r="CB22" i="28"/>
  <c r="CC22" i="28"/>
  <c r="CD22" i="28"/>
  <c r="CE22" i="28"/>
  <c r="CB26" i="28"/>
  <c r="CC26" i="28"/>
  <c r="CD26" i="28"/>
  <c r="CE26" i="28"/>
  <c r="CN26" i="28" s="1"/>
  <c r="CN28" i="28"/>
  <c r="CB31" i="28"/>
  <c r="CC31" i="28"/>
  <c r="CD31" i="28"/>
  <c r="CE31" i="28"/>
  <c r="CN31" i="28" s="1"/>
  <c r="CB29" i="28"/>
  <c r="CC29" i="28"/>
  <c r="CD29" i="28"/>
  <c r="CE29" i="28"/>
  <c r="CN29" i="28" s="1"/>
  <c r="CB33" i="28"/>
  <c r="CC33" i="28"/>
  <c r="CD33" i="28"/>
  <c r="CE33" i="28"/>
  <c r="CN33" i="28" s="1"/>
  <c r="CB35" i="28"/>
  <c r="CC35" i="28"/>
  <c r="CD35" i="28"/>
  <c r="CE35" i="28"/>
  <c r="CN35" i="28" s="1"/>
  <c r="CB36" i="28"/>
  <c r="CC36" i="28"/>
  <c r="CD36" i="28"/>
  <c r="CE36" i="28"/>
  <c r="CN36" i="28" s="1"/>
  <c r="CA31" i="28"/>
  <c r="CA22" i="28"/>
  <c r="CA26" i="28"/>
  <c r="CA29" i="28"/>
  <c r="CA33" i="28"/>
  <c r="CA35" i="28"/>
  <c r="CA36" i="28"/>
  <c r="BZ32" i="28"/>
  <c r="BN22" i="28"/>
  <c r="BO22" i="28"/>
  <c r="BP22" i="28"/>
  <c r="BQ22" i="28"/>
  <c r="BN26" i="28"/>
  <c r="BO26" i="28"/>
  <c r="BP26" i="28"/>
  <c r="BQ26" i="28"/>
  <c r="BZ28" i="28"/>
  <c r="BN31" i="28"/>
  <c r="BO31" i="28"/>
  <c r="BP31" i="28"/>
  <c r="BQ31" i="28"/>
  <c r="BZ31" i="28" s="1"/>
  <c r="BN29" i="28"/>
  <c r="BO29" i="28"/>
  <c r="BP29" i="28"/>
  <c r="BQ29" i="28"/>
  <c r="BZ29" i="28" s="1"/>
  <c r="BN33" i="28"/>
  <c r="BO33" i="28"/>
  <c r="BP33" i="28"/>
  <c r="BQ33" i="28"/>
  <c r="BZ33" i="28" s="1"/>
  <c r="BN35" i="28"/>
  <c r="BO35" i="28"/>
  <c r="BP35" i="28"/>
  <c r="BQ35" i="28"/>
  <c r="BZ35" i="28" s="1"/>
  <c r="BN36" i="28"/>
  <c r="BO36" i="28"/>
  <c r="BP36" i="28"/>
  <c r="BQ36" i="28"/>
  <c r="BZ36" i="28" s="1"/>
  <c r="BM22" i="28"/>
  <c r="BM26" i="28"/>
  <c r="BM31" i="28"/>
  <c r="BM29" i="28"/>
  <c r="BM33" i="28"/>
  <c r="BM35" i="28"/>
  <c r="BM36" i="28"/>
  <c r="BL32" i="28"/>
  <c r="AZ22" i="28"/>
  <c r="BA22" i="28"/>
  <c r="BB22" i="28"/>
  <c r="BC22" i="28"/>
  <c r="AZ26" i="28"/>
  <c r="BA26" i="28"/>
  <c r="BB26" i="28"/>
  <c r="BC26" i="28"/>
  <c r="BL26" i="28" s="1"/>
  <c r="BL28" i="28"/>
  <c r="AZ31" i="28"/>
  <c r="BA31" i="28"/>
  <c r="BB31" i="28"/>
  <c r="BC31" i="28"/>
  <c r="BL31" i="28" s="1"/>
  <c r="AZ29" i="28"/>
  <c r="BA29" i="28"/>
  <c r="BB29" i="28"/>
  <c r="BC29" i="28"/>
  <c r="BL29" i="28" s="1"/>
  <c r="AZ33" i="28"/>
  <c r="BA33" i="28"/>
  <c r="BB33" i="28"/>
  <c r="BC33" i="28"/>
  <c r="BL33" i="28" s="1"/>
  <c r="AZ35" i="28"/>
  <c r="BA35" i="28"/>
  <c r="BB35" i="28"/>
  <c r="BC35" i="28"/>
  <c r="BL35" i="28" s="1"/>
  <c r="AZ36" i="28"/>
  <c r="BA36" i="28"/>
  <c r="BB36" i="28"/>
  <c r="BC36" i="28"/>
  <c r="BL36" i="28" s="1"/>
  <c r="AY22" i="28"/>
  <c r="AY26" i="28"/>
  <c r="AY31" i="28"/>
  <c r="AY29" i="28"/>
  <c r="AY33" i="28"/>
  <c r="AY35" i="28"/>
  <c r="AY36" i="28"/>
  <c r="AX32" i="28"/>
  <c r="AL22" i="28"/>
  <c r="AM22" i="28"/>
  <c r="AN22" i="28"/>
  <c r="AO22" i="28"/>
  <c r="AL26" i="28"/>
  <c r="AM26" i="28"/>
  <c r="AN26" i="28"/>
  <c r="AO26" i="28"/>
  <c r="AX26" i="28" s="1"/>
  <c r="AX28" i="28"/>
  <c r="AL31" i="28"/>
  <c r="AM31" i="28"/>
  <c r="AN31" i="28"/>
  <c r="AO31" i="28"/>
  <c r="AX31" i="28" s="1"/>
  <c r="AL29" i="28"/>
  <c r="AM29" i="28"/>
  <c r="AN29" i="28"/>
  <c r="AO29" i="28"/>
  <c r="AX29" i="28" s="1"/>
  <c r="AL33" i="28"/>
  <c r="AM33" i="28"/>
  <c r="AN33" i="28"/>
  <c r="AO33" i="28"/>
  <c r="AX33" i="28" s="1"/>
  <c r="AL35" i="28"/>
  <c r="AM35" i="28"/>
  <c r="AN35" i="28"/>
  <c r="AO35" i="28"/>
  <c r="AX35" i="28" s="1"/>
  <c r="AL36" i="28"/>
  <c r="AM36" i="28"/>
  <c r="AN36" i="28"/>
  <c r="AO36" i="28"/>
  <c r="AX36" i="28" s="1"/>
  <c r="AK22" i="28"/>
  <c r="AK26" i="28"/>
  <c r="AK31" i="28"/>
  <c r="AK29" i="28"/>
  <c r="AK33" i="28"/>
  <c r="AK35" i="28"/>
  <c r="AK36" i="28"/>
  <c r="AJ32" i="28"/>
  <c r="X22" i="28"/>
  <c r="Y22" i="28"/>
  <c r="Z22" i="28"/>
  <c r="AA22" i="28"/>
  <c r="X26" i="28"/>
  <c r="Y26" i="28"/>
  <c r="Z26" i="28"/>
  <c r="AA26" i="28"/>
  <c r="AJ26" i="28" s="1"/>
  <c r="AJ28" i="28"/>
  <c r="X31" i="28"/>
  <c r="Y31" i="28"/>
  <c r="Z31" i="28"/>
  <c r="AA31" i="28"/>
  <c r="AJ31" i="28" s="1"/>
  <c r="X29" i="28"/>
  <c r="Y29" i="28"/>
  <c r="Z29" i="28"/>
  <c r="AA29" i="28"/>
  <c r="AJ29" i="28" s="1"/>
  <c r="X33" i="28"/>
  <c r="Y33" i="28"/>
  <c r="Z33" i="28"/>
  <c r="AA33" i="28"/>
  <c r="AJ33" i="28" s="1"/>
  <c r="X35" i="28"/>
  <c r="Y35" i="28"/>
  <c r="Z35" i="28"/>
  <c r="AA35" i="28"/>
  <c r="AJ35" i="28" s="1"/>
  <c r="X36" i="28"/>
  <c r="Y36" i="28"/>
  <c r="Z36" i="28"/>
  <c r="AA36" i="28"/>
  <c r="AJ36" i="28" s="1"/>
  <c r="W22" i="28"/>
  <c r="W26" i="28"/>
  <c r="W31" i="28"/>
  <c r="W29" i="28"/>
  <c r="W33" i="28"/>
  <c r="W35" i="28"/>
  <c r="W36" i="28"/>
  <c r="V32" i="28"/>
  <c r="M36" i="28"/>
  <c r="V36" i="28" s="1"/>
  <c r="L36" i="28"/>
  <c r="K36" i="28"/>
  <c r="J36" i="28"/>
  <c r="M35" i="28"/>
  <c r="V35" i="28" s="1"/>
  <c r="L35" i="28"/>
  <c r="K35" i="28"/>
  <c r="J35" i="28"/>
  <c r="M33" i="28"/>
  <c r="V33" i="28" s="1"/>
  <c r="L33" i="28"/>
  <c r="K33" i="28"/>
  <c r="J33" i="28"/>
  <c r="M29" i="28"/>
  <c r="V29" i="28" s="1"/>
  <c r="L29" i="28"/>
  <c r="K29" i="28"/>
  <c r="J29" i="28"/>
  <c r="M31" i="28"/>
  <c r="L31" i="28"/>
  <c r="K31" i="28"/>
  <c r="J31" i="28"/>
  <c r="V28" i="28"/>
  <c r="M26" i="28"/>
  <c r="V26" i="28" s="1"/>
  <c r="L26" i="28"/>
  <c r="K26" i="28"/>
  <c r="J26" i="28"/>
  <c r="M22" i="28"/>
  <c r="L22" i="28"/>
  <c r="K22" i="28"/>
  <c r="J22" i="28"/>
  <c r="I35" i="28"/>
  <c r="I36" i="28"/>
  <c r="I29" i="28"/>
  <c r="I33" i="28"/>
  <c r="I22" i="28"/>
  <c r="I26" i="28"/>
  <c r="H36" i="28"/>
  <c r="H35" i="28"/>
  <c r="H33" i="28"/>
  <c r="H29" i="28"/>
  <c r="I31" i="28"/>
  <c r="H26" i="28"/>
  <c r="X13" i="28"/>
  <c r="X12" i="28"/>
  <c r="AA12" i="28"/>
  <c r="H22" i="28"/>
  <c r="AR65" i="28"/>
  <c r="DB49" i="28"/>
  <c r="CN49" i="28"/>
  <c r="BZ49" i="28"/>
  <c r="AX49" i="28"/>
  <c r="AJ49" i="28"/>
  <c r="DB47" i="28"/>
  <c r="CN47" i="28"/>
  <c r="BZ47" i="28"/>
  <c r="BL47" i="28"/>
  <c r="AX47" i="28"/>
  <c r="AJ47" i="28"/>
  <c r="V47" i="28"/>
  <c r="CH29" i="28"/>
  <c r="CV29" i="28" s="1"/>
  <c r="H133" i="27"/>
  <c r="H119" i="27"/>
  <c r="I119" i="27" s="1"/>
  <c r="J119" i="27" s="1"/>
  <c r="K119" i="27" s="1"/>
  <c r="L119" i="27" s="1"/>
  <c r="M119" i="27" s="1"/>
  <c r="N119" i="27" s="1"/>
  <c r="O119" i="27" s="1"/>
  <c r="P119" i="27" s="1"/>
  <c r="Q119" i="27" s="1"/>
  <c r="R119" i="27" s="1"/>
  <c r="S119" i="27" s="1"/>
  <c r="T119" i="27" s="1"/>
  <c r="U119" i="27" s="1"/>
  <c r="V119" i="27" s="1"/>
  <c r="W119" i="27" s="1"/>
  <c r="X119" i="27" s="1"/>
  <c r="Y119" i="27" s="1"/>
  <c r="Z119" i="27" s="1"/>
  <c r="AA119" i="27" s="1"/>
  <c r="AB119" i="27" s="1"/>
  <c r="AC119" i="27" s="1"/>
  <c r="AD119" i="27" s="1"/>
  <c r="AE119" i="27" s="1"/>
  <c r="AF119" i="27" s="1"/>
  <c r="AG119" i="27" s="1"/>
  <c r="AH119" i="27" s="1"/>
  <c r="AI119" i="27" s="1"/>
  <c r="AJ119" i="27" s="1"/>
  <c r="AK119" i="27" s="1"/>
  <c r="AL119" i="27" s="1"/>
  <c r="AM119" i="27" s="1"/>
  <c r="AN119" i="27" s="1"/>
  <c r="AO119" i="27" s="1"/>
  <c r="AP119" i="27" s="1"/>
  <c r="AQ119" i="27" s="1"/>
  <c r="AR119" i="27" s="1"/>
  <c r="AS119" i="27" s="1"/>
  <c r="AT119" i="27" s="1"/>
  <c r="AU119" i="27" s="1"/>
  <c r="H83" i="27"/>
  <c r="H74" i="27"/>
  <c r="I74" i="27" s="1"/>
  <c r="J74" i="27" s="1"/>
  <c r="K74" i="27" s="1"/>
  <c r="L74" i="27" s="1"/>
  <c r="M74" i="27" s="1"/>
  <c r="N74" i="27" s="1"/>
  <c r="O74" i="27" s="1"/>
  <c r="P74" i="27" s="1"/>
  <c r="Q74" i="27" s="1"/>
  <c r="R74" i="27" s="1"/>
  <c r="S74" i="27" s="1"/>
  <c r="T74" i="27" s="1"/>
  <c r="U74" i="27" s="1"/>
  <c r="V74" i="27" s="1"/>
  <c r="W74" i="27" s="1"/>
  <c r="X74" i="27" s="1"/>
  <c r="Y74" i="27" s="1"/>
  <c r="Z74" i="27" s="1"/>
  <c r="AA74" i="27" s="1"/>
  <c r="AB74" i="27" s="1"/>
  <c r="AC74" i="27" s="1"/>
  <c r="AD74" i="27" s="1"/>
  <c r="AE74" i="27" s="1"/>
  <c r="AF74" i="27" s="1"/>
  <c r="AG74" i="27" s="1"/>
  <c r="AH74" i="27" s="1"/>
  <c r="AI74" i="27" s="1"/>
  <c r="AJ74" i="27" s="1"/>
  <c r="AK74" i="27" s="1"/>
  <c r="AL74" i="27" s="1"/>
  <c r="AM74" i="27" s="1"/>
  <c r="AN74" i="27" s="1"/>
  <c r="AO74" i="27" s="1"/>
  <c r="AP74" i="27" s="1"/>
  <c r="AQ74" i="27" s="1"/>
  <c r="AR74" i="27" s="1"/>
  <c r="AS74" i="27" s="1"/>
  <c r="AT74" i="27" s="1"/>
  <c r="AU74" i="27" s="1"/>
  <c r="H64" i="27"/>
  <c r="I64" i="27" s="1"/>
  <c r="J64" i="27" s="1"/>
  <c r="K64" i="27" s="1"/>
  <c r="L64" i="27" s="1"/>
  <c r="M64" i="27" s="1"/>
  <c r="N64" i="27" s="1"/>
  <c r="O64" i="27" s="1"/>
  <c r="P64" i="27" s="1"/>
  <c r="Q64" i="27" s="1"/>
  <c r="R64" i="27" s="1"/>
  <c r="S64" i="27" s="1"/>
  <c r="T64" i="27" s="1"/>
  <c r="U64" i="27" s="1"/>
  <c r="V64" i="27" s="1"/>
  <c r="W64" i="27" s="1"/>
  <c r="X64" i="27" s="1"/>
  <c r="Y64" i="27" s="1"/>
  <c r="Z64" i="27" s="1"/>
  <c r="AA64" i="27" s="1"/>
  <c r="AB64" i="27" s="1"/>
  <c r="AC64" i="27" s="1"/>
  <c r="AD64" i="27" s="1"/>
  <c r="AE64" i="27" s="1"/>
  <c r="AF64" i="27" s="1"/>
  <c r="AG64" i="27" s="1"/>
  <c r="AH64" i="27" s="1"/>
  <c r="AI64" i="27" s="1"/>
  <c r="AJ64" i="27" s="1"/>
  <c r="AK64" i="27" s="1"/>
  <c r="AL64" i="27" s="1"/>
  <c r="AM64" i="27" s="1"/>
  <c r="AN64" i="27" s="1"/>
  <c r="AO64" i="27" s="1"/>
  <c r="AP64" i="27" s="1"/>
  <c r="AQ64" i="27" s="1"/>
  <c r="AR64" i="27" s="1"/>
  <c r="AS64" i="27" s="1"/>
  <c r="AT64" i="27" s="1"/>
  <c r="AU64" i="27" s="1"/>
  <c r="H55" i="27"/>
  <c r="I55" i="27" s="1"/>
  <c r="J55" i="27" s="1"/>
  <c r="K55" i="27" s="1"/>
  <c r="L55" i="27" s="1"/>
  <c r="M55" i="27" s="1"/>
  <c r="N55" i="27" s="1"/>
  <c r="O55" i="27" s="1"/>
  <c r="P55" i="27" s="1"/>
  <c r="Q55" i="27" s="1"/>
  <c r="R55" i="27" s="1"/>
  <c r="S55" i="27" s="1"/>
  <c r="T55" i="27" s="1"/>
  <c r="U55" i="27" s="1"/>
  <c r="V55" i="27" s="1"/>
  <c r="W55" i="27" s="1"/>
  <c r="X55" i="27" s="1"/>
  <c r="Y55" i="27" s="1"/>
  <c r="Z55" i="27" s="1"/>
  <c r="AA55" i="27" s="1"/>
  <c r="AB55" i="27" s="1"/>
  <c r="AC55" i="27" s="1"/>
  <c r="AD55" i="27" s="1"/>
  <c r="AE55" i="27" s="1"/>
  <c r="AF55" i="27" s="1"/>
  <c r="AG55" i="27" s="1"/>
  <c r="AH55" i="27" s="1"/>
  <c r="AI55" i="27" s="1"/>
  <c r="AJ55" i="27" s="1"/>
  <c r="AK55" i="27" s="1"/>
  <c r="AL55" i="27" s="1"/>
  <c r="AM55" i="27" s="1"/>
  <c r="AN55" i="27" s="1"/>
  <c r="AO55" i="27" s="1"/>
  <c r="AP55" i="27" s="1"/>
  <c r="AQ55" i="27" s="1"/>
  <c r="AR55" i="27" s="1"/>
  <c r="AS55" i="27" s="1"/>
  <c r="AT55" i="27" s="1"/>
  <c r="AU55" i="27" s="1"/>
  <c r="H34" i="27"/>
  <c r="G34" i="27" s="1"/>
  <c r="BF65" i="28"/>
  <c r="CV65" i="28"/>
  <c r="CH65" i="28"/>
  <c r="BL49" i="28"/>
  <c r="BT65" i="28"/>
  <c r="I27" i="27"/>
  <c r="J27" i="27" s="1"/>
  <c r="K27" i="27" s="1"/>
  <c r="L27" i="27" s="1"/>
  <c r="M27" i="27" s="1"/>
  <c r="N27" i="27" s="1"/>
  <c r="O27" i="27" s="1"/>
  <c r="P27" i="27" s="1"/>
  <c r="Q27" i="27" s="1"/>
  <c r="R27" i="27" s="1"/>
  <c r="S27" i="27" s="1"/>
  <c r="T27" i="27" s="1"/>
  <c r="U27" i="27" s="1"/>
  <c r="V27" i="27" s="1"/>
  <c r="W27" i="27" s="1"/>
  <c r="X27" i="27" s="1"/>
  <c r="Y27" i="27" s="1"/>
  <c r="Z27" i="27" s="1"/>
  <c r="AA27" i="27" s="1"/>
  <c r="AB27" i="27" s="1"/>
  <c r="AC27" i="27" s="1"/>
  <c r="AD27" i="27" s="1"/>
  <c r="AE27" i="27" s="1"/>
  <c r="AF27" i="27" s="1"/>
  <c r="AG27" i="27" s="1"/>
  <c r="AH27" i="27" s="1"/>
  <c r="AI27" i="27" s="1"/>
  <c r="AJ27" i="27" s="1"/>
  <c r="AK27" i="27" s="1"/>
  <c r="AL27" i="27" s="1"/>
  <c r="AM27" i="27" s="1"/>
  <c r="AN27" i="27" s="1"/>
  <c r="AO27" i="27" s="1"/>
  <c r="AP27" i="27" s="1"/>
  <c r="AQ27" i="27" s="1"/>
  <c r="AR27" i="27" s="1"/>
  <c r="AS27" i="27" s="1"/>
  <c r="AT27" i="27" s="1"/>
  <c r="AU27" i="27" s="1"/>
  <c r="I53" i="27"/>
  <c r="K53" i="27"/>
  <c r="L30" i="28"/>
  <c r="L53" i="27"/>
  <c r="M53" i="27"/>
  <c r="X30" i="28"/>
  <c r="N53" i="27"/>
  <c r="Y30" i="28"/>
  <c r="Z30" i="28"/>
  <c r="AA30" i="28"/>
  <c r="AJ30" i="28" s="1"/>
  <c r="AK30" i="28"/>
  <c r="AC53" i="27"/>
  <c r="AD53" i="27"/>
  <c r="AE53" i="27"/>
  <c r="AF53" i="27"/>
  <c r="AG53" i="27"/>
  <c r="AH53" i="27"/>
  <c r="CC30" i="28"/>
  <c r="AI53" i="27"/>
  <c r="CD30" i="28"/>
  <c r="AJ53" i="27"/>
  <c r="CE30" i="28"/>
  <c r="CN30" i="28" s="1"/>
  <c r="AL53" i="27"/>
  <c r="CP30" i="28"/>
  <c r="CQ30" i="28"/>
  <c r="CR30" i="28"/>
  <c r="CS30" i="28"/>
  <c r="AP53" i="27"/>
  <c r="DC30" i="28"/>
  <c r="DD30" i="28"/>
  <c r="DE30" i="28"/>
  <c r="AT53" i="27"/>
  <c r="DF30" i="28"/>
  <c r="AU53" i="27"/>
  <c r="AK100" i="27" l="1"/>
  <c r="AK136" i="27" s="1"/>
  <c r="AT104" i="27"/>
  <c r="AT116" i="27" s="1"/>
  <c r="AG100" i="27"/>
  <c r="AG136" i="27" s="1"/>
  <c r="AP104" i="27"/>
  <c r="AP116" i="27" s="1"/>
  <c r="AC100" i="27"/>
  <c r="AC136" i="27" s="1"/>
  <c r="AL104" i="27"/>
  <c r="AL116" i="27" s="1"/>
  <c r="Y100" i="27"/>
  <c r="Y136" i="27" s="1"/>
  <c r="AH104" i="27"/>
  <c r="AH116" i="27" s="1"/>
  <c r="U100" i="27"/>
  <c r="U136" i="27" s="1"/>
  <c r="AD104" i="27"/>
  <c r="AD116" i="27" s="1"/>
  <c r="Q100" i="27"/>
  <c r="Q136" i="27" s="1"/>
  <c r="Z104" i="27"/>
  <c r="Z116" i="27" s="1"/>
  <c r="M100" i="27"/>
  <c r="M136" i="27" s="1"/>
  <c r="V104" i="27"/>
  <c r="V116" i="27" s="1"/>
  <c r="I100" i="27"/>
  <c r="I136" i="27" s="1"/>
  <c r="R104" i="27"/>
  <c r="R116" i="27" s="1"/>
  <c r="AJ100" i="27"/>
  <c r="AJ136" i="27" s="1"/>
  <c r="AS104" i="27"/>
  <c r="AS116" i="27" s="1"/>
  <c r="AF100" i="27"/>
  <c r="AF136" i="27" s="1"/>
  <c r="AO104" i="27"/>
  <c r="AO116" i="27" s="1"/>
  <c r="AB100" i="27"/>
  <c r="AB136" i="27" s="1"/>
  <c r="AK104" i="27"/>
  <c r="AK116" i="27" s="1"/>
  <c r="X100" i="27"/>
  <c r="X136" i="27" s="1"/>
  <c r="AG104" i="27"/>
  <c r="AG116" i="27" s="1"/>
  <c r="T100" i="27"/>
  <c r="T136" i="27" s="1"/>
  <c r="AC104" i="27"/>
  <c r="AC116" i="27" s="1"/>
  <c r="P100" i="27"/>
  <c r="P136" i="27" s="1"/>
  <c r="Y104" i="27"/>
  <c r="Y116" i="27" s="1"/>
  <c r="L100" i="27"/>
  <c r="L136" i="27" s="1"/>
  <c r="U104" i="27"/>
  <c r="U116" i="27" s="1"/>
  <c r="AI100" i="27"/>
  <c r="AI136" i="27" s="1"/>
  <c r="AR104" i="27"/>
  <c r="AR116" i="27" s="1"/>
  <c r="AE100" i="27"/>
  <c r="AE136" i="27" s="1"/>
  <c r="AN104" i="27"/>
  <c r="AN116" i="27" s="1"/>
  <c r="AA100" i="27"/>
  <c r="AA136" i="27" s="1"/>
  <c r="AJ104" i="27"/>
  <c r="AJ116" i="27" s="1"/>
  <c r="W100" i="27"/>
  <c r="W136" i="27" s="1"/>
  <c r="AF104" i="27"/>
  <c r="AF116" i="27" s="1"/>
  <c r="S100" i="27"/>
  <c r="S136" i="27" s="1"/>
  <c r="AB104" i="27"/>
  <c r="AB116" i="27" s="1"/>
  <c r="O100" i="27"/>
  <c r="O136" i="27" s="1"/>
  <c r="X104" i="27"/>
  <c r="X116" i="27" s="1"/>
  <c r="T104" i="27"/>
  <c r="T116" i="27" s="1"/>
  <c r="J104" i="27"/>
  <c r="J116" i="27" s="1"/>
  <c r="N104" i="27"/>
  <c r="N116" i="27" s="1"/>
  <c r="K104" i="27"/>
  <c r="K116" i="27" s="1"/>
  <c r="O104" i="27"/>
  <c r="O116" i="27" s="1"/>
  <c r="H104" i="27"/>
  <c r="L104" i="27"/>
  <c r="L116" i="27" s="1"/>
  <c r="P104" i="27"/>
  <c r="P116" i="27" s="1"/>
  <c r="I104" i="27"/>
  <c r="I116" i="27" s="1"/>
  <c r="M104" i="27"/>
  <c r="M116" i="27" s="1"/>
  <c r="Q104" i="27"/>
  <c r="Q116" i="27" s="1"/>
  <c r="AL100" i="27"/>
  <c r="AL136" i="27" s="1"/>
  <c r="AU104" i="27"/>
  <c r="AU116" i="27" s="1"/>
  <c r="AH100" i="27"/>
  <c r="AH136" i="27" s="1"/>
  <c r="AQ104" i="27"/>
  <c r="AQ116" i="27" s="1"/>
  <c r="AD100" i="27"/>
  <c r="AD136" i="27" s="1"/>
  <c r="AM104" i="27"/>
  <c r="AM116" i="27" s="1"/>
  <c r="Z100" i="27"/>
  <c r="Z136" i="27" s="1"/>
  <c r="AI104" i="27"/>
  <c r="AI116" i="27" s="1"/>
  <c r="V100" i="27"/>
  <c r="V136" i="27" s="1"/>
  <c r="AE104" i="27"/>
  <c r="AE116" i="27" s="1"/>
  <c r="R100" i="27"/>
  <c r="R136" i="27" s="1"/>
  <c r="AA104" i="27"/>
  <c r="AA116" i="27" s="1"/>
  <c r="N100" i="27"/>
  <c r="N136" i="27" s="1"/>
  <c r="W104" i="27"/>
  <c r="W116" i="27" s="1"/>
  <c r="J100" i="27"/>
  <c r="J136" i="27" s="1"/>
  <c r="S104" i="27"/>
  <c r="S116" i="27" s="1"/>
  <c r="AR136" i="27"/>
  <c r="AN136" i="27"/>
  <c r="H136" i="27"/>
  <c r="AU136" i="27"/>
  <c r="AQ136" i="27"/>
  <c r="AM136" i="27"/>
  <c r="AT136" i="27"/>
  <c r="AP136" i="27"/>
  <c r="AS136" i="27"/>
  <c r="AO136" i="27"/>
  <c r="K100" i="27"/>
  <c r="I133" i="27"/>
  <c r="J133" i="27" s="1"/>
  <c r="K133" i="27" s="1"/>
  <c r="L133" i="27" s="1"/>
  <c r="M133" i="27" s="1"/>
  <c r="N133" i="27" s="1"/>
  <c r="O133" i="27" s="1"/>
  <c r="P133" i="27" s="1"/>
  <c r="Q133" i="27" s="1"/>
  <c r="R133" i="27" s="1"/>
  <c r="S133" i="27" s="1"/>
  <c r="T133" i="27" s="1"/>
  <c r="U133" i="27" s="1"/>
  <c r="V133" i="27" s="1"/>
  <c r="W133" i="27" s="1"/>
  <c r="X133" i="27" s="1"/>
  <c r="Y133" i="27" s="1"/>
  <c r="Z133" i="27" s="1"/>
  <c r="AA133" i="27" s="1"/>
  <c r="AB133" i="27" s="1"/>
  <c r="AC133" i="27" s="1"/>
  <c r="AD133" i="27" s="1"/>
  <c r="AE133" i="27" s="1"/>
  <c r="AF133" i="27" s="1"/>
  <c r="AG133" i="27" s="1"/>
  <c r="AH133" i="27" s="1"/>
  <c r="AI133" i="27" s="1"/>
  <c r="AJ133" i="27" s="1"/>
  <c r="AK133" i="27" s="1"/>
  <c r="AL133" i="27" s="1"/>
  <c r="AM133" i="27" s="1"/>
  <c r="AN133" i="27" s="1"/>
  <c r="AO133" i="27" s="1"/>
  <c r="AP133" i="27" s="1"/>
  <c r="AQ133" i="27" s="1"/>
  <c r="AR133" i="27" s="1"/>
  <c r="AS133" i="27" s="1"/>
  <c r="AT133" i="27" s="1"/>
  <c r="AU133" i="27" s="1"/>
  <c r="G133" i="27"/>
  <c r="I83" i="27"/>
  <c r="J83" i="27" s="1"/>
  <c r="K83" i="27" s="1"/>
  <c r="L83" i="27" s="1"/>
  <c r="M83" i="27" s="1"/>
  <c r="N83" i="27" s="1"/>
  <c r="O83" i="27" s="1"/>
  <c r="P83" i="27" s="1"/>
  <c r="Q83" i="27" s="1"/>
  <c r="R83" i="27" s="1"/>
  <c r="S83" i="27" s="1"/>
  <c r="T83" i="27" s="1"/>
  <c r="U83" i="27" s="1"/>
  <c r="V83" i="27" s="1"/>
  <c r="W83" i="27" s="1"/>
  <c r="X83" i="27" s="1"/>
  <c r="Y83" i="27" s="1"/>
  <c r="Z83" i="27" s="1"/>
  <c r="AA83" i="27" s="1"/>
  <c r="AB83" i="27" s="1"/>
  <c r="AC83" i="27" s="1"/>
  <c r="AD83" i="27" s="1"/>
  <c r="AE83" i="27" s="1"/>
  <c r="AF83" i="27" s="1"/>
  <c r="AG83" i="27" s="1"/>
  <c r="AH83" i="27" s="1"/>
  <c r="AI83" i="27" s="1"/>
  <c r="AJ83" i="27" s="1"/>
  <c r="AK83" i="27" s="1"/>
  <c r="AL83" i="27" s="1"/>
  <c r="AM83" i="27" s="1"/>
  <c r="AN83" i="27" s="1"/>
  <c r="AO83" i="27" s="1"/>
  <c r="AP83" i="27" s="1"/>
  <c r="AQ83" i="27" s="1"/>
  <c r="AR83" i="27" s="1"/>
  <c r="AS83" i="27" s="1"/>
  <c r="AT83" i="27" s="1"/>
  <c r="AU83" i="27" s="1"/>
  <c r="G83" i="27"/>
  <c r="AJ22" i="28"/>
  <c r="AJ37" i="28" s="1"/>
  <c r="AA37" i="28"/>
  <c r="AK37" i="28"/>
  <c r="CN22" i="28"/>
  <c r="CN37" i="28" s="1"/>
  <c r="CE37" i="28"/>
  <c r="CP37" i="28"/>
  <c r="DE37" i="28"/>
  <c r="L37" i="28"/>
  <c r="Z37" i="28"/>
  <c r="AX22" i="28"/>
  <c r="CD37" i="28"/>
  <c r="DB22" i="28"/>
  <c r="CS37" i="28"/>
  <c r="DC37" i="28"/>
  <c r="DD37" i="28"/>
  <c r="V22" i="28"/>
  <c r="Y37" i="28"/>
  <c r="BL22" i="28"/>
  <c r="CC37" i="28"/>
  <c r="CR37" i="28"/>
  <c r="X37" i="28"/>
  <c r="BZ22" i="28"/>
  <c r="CQ37" i="28"/>
  <c r="DF37" i="28"/>
  <c r="H137" i="27"/>
  <c r="I32" i="27"/>
  <c r="E99" i="27"/>
  <c r="E32" i="28"/>
  <c r="BQ30" i="28"/>
  <c r="BZ30" i="28" s="1"/>
  <c r="O53" i="27"/>
  <c r="I34" i="27"/>
  <c r="J34" i="27" s="1"/>
  <c r="K34" i="27" s="1"/>
  <c r="L34" i="27" s="1"/>
  <c r="M34" i="27" s="1"/>
  <c r="N34" i="27" s="1"/>
  <c r="O34" i="27" s="1"/>
  <c r="P34" i="27" s="1"/>
  <c r="Q34" i="27" s="1"/>
  <c r="R34" i="27" s="1"/>
  <c r="S34" i="27" s="1"/>
  <c r="T34" i="27" s="1"/>
  <c r="U34" i="27" s="1"/>
  <c r="V34" i="27" s="1"/>
  <c r="W34" i="27" s="1"/>
  <c r="X34" i="27" s="1"/>
  <c r="Y34" i="27" s="1"/>
  <c r="Z34" i="27" s="1"/>
  <c r="AA34" i="27" s="1"/>
  <c r="AB34" i="27" s="1"/>
  <c r="AC34" i="27" s="1"/>
  <c r="AD34" i="27" s="1"/>
  <c r="AE34" i="27" s="1"/>
  <c r="AF34" i="27" s="1"/>
  <c r="AG34" i="27" s="1"/>
  <c r="AH34" i="27" s="1"/>
  <c r="AI34" i="27" s="1"/>
  <c r="AJ34" i="27" s="1"/>
  <c r="AK34" i="27" s="1"/>
  <c r="AL34" i="27" s="1"/>
  <c r="AM34" i="27" s="1"/>
  <c r="AN34" i="27" s="1"/>
  <c r="AO34" i="27" s="1"/>
  <c r="AP34" i="27" s="1"/>
  <c r="AQ34" i="27" s="1"/>
  <c r="AR34" i="27" s="1"/>
  <c r="AS34" i="27" s="1"/>
  <c r="AT34" i="27" s="1"/>
  <c r="AU34" i="27" s="1"/>
  <c r="AR53" i="27"/>
  <c r="CA30" i="28"/>
  <c r="CA37" i="28" s="1"/>
  <c r="Q53" i="27"/>
  <c r="BO30" i="28"/>
  <c r="BO37" i="28" s="1"/>
  <c r="BN30" i="28"/>
  <c r="BN37" i="28" s="1"/>
  <c r="M30" i="28"/>
  <c r="V30" i="28" s="1"/>
  <c r="CO30" i="28"/>
  <c r="CO37" i="28" s="1"/>
  <c r="CB30" i="28"/>
  <c r="CB37" i="28" s="1"/>
  <c r="W30" i="28"/>
  <c r="W37" i="28" s="1"/>
  <c r="I51" i="28"/>
  <c r="AN53" i="27"/>
  <c r="AK53" i="27"/>
  <c r="BP30" i="28"/>
  <c r="BP37" i="28" s="1"/>
  <c r="R53" i="27"/>
  <c r="P53" i="27"/>
  <c r="AB103" i="27"/>
  <c r="H103" i="27"/>
  <c r="AS53" i="27"/>
  <c r="AQ53" i="27"/>
  <c r="AO53" i="27"/>
  <c r="AM53" i="27"/>
  <c r="BC30" i="28"/>
  <c r="BL30" i="28" s="1"/>
  <c r="AA53" i="27"/>
  <c r="AY30" i="28"/>
  <c r="AY37" i="28" s="1"/>
  <c r="W53" i="27"/>
  <c r="AL30" i="28"/>
  <c r="AL37" i="28" s="1"/>
  <c r="S53" i="27"/>
  <c r="BB30" i="28"/>
  <c r="BB37" i="28" s="1"/>
  <c r="Z53" i="27"/>
  <c r="AO30" i="28"/>
  <c r="AX30" i="28" s="1"/>
  <c r="V53" i="27"/>
  <c r="I30" i="28"/>
  <c r="I37" i="28" s="1"/>
  <c r="AN30" i="28"/>
  <c r="AN37" i="28" s="1"/>
  <c r="U53" i="27"/>
  <c r="J53" i="27"/>
  <c r="K30" i="28"/>
  <c r="K37" i="28" s="1"/>
  <c r="H30" i="28"/>
  <c r="H37" i="28" s="1"/>
  <c r="G53" i="27"/>
  <c r="BA30" i="28"/>
  <c r="BA37" i="28" s="1"/>
  <c r="Y53" i="27"/>
  <c r="DG30" i="28"/>
  <c r="DG37" i="28" s="1"/>
  <c r="AB53" i="27"/>
  <c r="BM30" i="28"/>
  <c r="BM37" i="28" s="1"/>
  <c r="AZ30" i="28"/>
  <c r="AZ37" i="28" s="1"/>
  <c r="X53" i="27"/>
  <c r="AM30" i="28"/>
  <c r="AM37" i="28" s="1"/>
  <c r="T53" i="27"/>
  <c r="E98" i="27"/>
  <c r="J30" i="28"/>
  <c r="J37" i="28" s="1"/>
  <c r="I39" i="28"/>
  <c r="AR30" i="28"/>
  <c r="CV30" i="28"/>
  <c r="P30" i="28"/>
  <c r="E34" i="28"/>
  <c r="J48" i="28"/>
  <c r="J50" i="28" s="1"/>
  <c r="E29" i="28"/>
  <c r="J18" i="28"/>
  <c r="AS103" i="27"/>
  <c r="L48" i="28"/>
  <c r="L50" i="28" s="1"/>
  <c r="V31" i="28"/>
  <c r="E31" i="28" s="1"/>
  <c r="E35" i="28"/>
  <c r="DB30" i="28"/>
  <c r="E28" i="28"/>
  <c r="E36" i="28"/>
  <c r="BZ26" i="28"/>
  <c r="E26" i="28" s="1"/>
  <c r="E33" i="28"/>
  <c r="BT30" i="28"/>
  <c r="CH30" i="28"/>
  <c r="BF30" i="28"/>
  <c r="I57" i="27"/>
  <c r="I59" i="27" s="1"/>
  <c r="AD30" i="28"/>
  <c r="J17" i="28"/>
  <c r="H102" i="27"/>
  <c r="K136" i="27" l="1"/>
  <c r="J51" i="28"/>
  <c r="D53" i="27"/>
  <c r="H116" i="27"/>
  <c r="M37" i="28"/>
  <c r="BZ37" i="28"/>
  <c r="E22" i="28"/>
  <c r="BC37" i="28"/>
  <c r="AX37" i="28"/>
  <c r="BL37" i="28"/>
  <c r="DB37" i="28"/>
  <c r="BQ37" i="28"/>
  <c r="AO37" i="28"/>
  <c r="K18" i="28"/>
  <c r="I137" i="27"/>
  <c r="J68" i="27"/>
  <c r="K42" i="28" s="1"/>
  <c r="Q103" i="27"/>
  <c r="K32" i="27"/>
  <c r="P103" i="27"/>
  <c r="AU103" i="27"/>
  <c r="W103" i="27"/>
  <c r="AG103" i="27"/>
  <c r="AI103" i="27"/>
  <c r="M103" i="27"/>
  <c r="AE103" i="27"/>
  <c r="J32" i="27"/>
  <c r="AJ103" i="27"/>
  <c r="AK103" i="27"/>
  <c r="V103" i="27"/>
  <c r="AM103" i="27"/>
  <c r="O103" i="27"/>
  <c r="AT103" i="27"/>
  <c r="N103" i="27"/>
  <c r="J103" i="27"/>
  <c r="AA103" i="27"/>
  <c r="AH103" i="27"/>
  <c r="Y103" i="27"/>
  <c r="X103" i="27"/>
  <c r="G111" i="27"/>
  <c r="H115" i="27" s="1"/>
  <c r="H111" i="27" s="1"/>
  <c r="AQ103" i="27"/>
  <c r="S103" i="27"/>
  <c r="E97" i="27"/>
  <c r="E30" i="28"/>
  <c r="L103" i="27"/>
  <c r="AO103" i="27"/>
  <c r="AR103" i="27"/>
  <c r="K103" i="27"/>
  <c r="AN103" i="27"/>
  <c r="AD103" i="27"/>
  <c r="AF103" i="27"/>
  <c r="I103" i="27"/>
  <c r="U103" i="27"/>
  <c r="K48" i="28"/>
  <c r="K50" i="28" s="1"/>
  <c r="AL103" i="27"/>
  <c r="AP103" i="27"/>
  <c r="AC103" i="27"/>
  <c r="Z103" i="27"/>
  <c r="R103" i="27"/>
  <c r="T103" i="27"/>
  <c r="H105" i="27"/>
  <c r="G110" i="27"/>
  <c r="U102" i="27"/>
  <c r="AB102" i="27"/>
  <c r="AB105" i="27" s="1"/>
  <c r="AI102" i="27"/>
  <c r="AN102" i="27"/>
  <c r="AP102" i="27"/>
  <c r="AF102" i="27"/>
  <c r="AS102" i="27"/>
  <c r="AS105" i="27" s="1"/>
  <c r="AU102" i="27"/>
  <c r="AG102" i="27"/>
  <c r="P102" i="27"/>
  <c r="AD102" i="27"/>
  <c r="N102" i="27"/>
  <c r="Q102" i="27"/>
  <c r="J39" i="28"/>
  <c r="I66" i="27"/>
  <c r="AM102" i="27"/>
  <c r="AE102" i="27"/>
  <c r="S102" i="27"/>
  <c r="AR102" i="27"/>
  <c r="AC102" i="27"/>
  <c r="I102" i="27"/>
  <c r="Z102" i="27"/>
  <c r="L102" i="27"/>
  <c r="J57" i="27"/>
  <c r="J59" i="27" s="1"/>
  <c r="K17" i="28"/>
  <c r="AL102" i="27"/>
  <c r="Y102" i="27"/>
  <c r="R102" i="27"/>
  <c r="AT102" i="27"/>
  <c r="X102" i="27"/>
  <c r="AK102" i="27"/>
  <c r="V102" i="27"/>
  <c r="M102" i="27"/>
  <c r="L18" i="28"/>
  <c r="K68" i="27"/>
  <c r="L42" i="28" s="1"/>
  <c r="AQ102" i="27"/>
  <c r="AH102" i="27"/>
  <c r="T102" i="27"/>
  <c r="J102" i="27"/>
  <c r="AO102" i="27"/>
  <c r="W102" i="27"/>
  <c r="AJ102" i="27"/>
  <c r="O102" i="27"/>
  <c r="K102" i="27"/>
  <c r="AA102" i="27"/>
  <c r="H77" i="27" l="1"/>
  <c r="H76" i="27"/>
  <c r="H108" i="27"/>
  <c r="E100" i="27"/>
  <c r="I105" i="27"/>
  <c r="I76" i="27" s="1"/>
  <c r="K51" i="28"/>
  <c r="K137" i="27"/>
  <c r="L51" i="28"/>
  <c r="J137" i="27"/>
  <c r="Q105" i="27"/>
  <c r="AQ105" i="27"/>
  <c r="AU105" i="27"/>
  <c r="AI105" i="27"/>
  <c r="Z105" i="27"/>
  <c r="AF105" i="27"/>
  <c r="U105" i="27"/>
  <c r="X105" i="27"/>
  <c r="W105" i="27"/>
  <c r="M105" i="27"/>
  <c r="AE105" i="27"/>
  <c r="AG105" i="27"/>
  <c r="J105" i="27"/>
  <c r="P105" i="27"/>
  <c r="AJ105" i="27"/>
  <c r="AM105" i="27"/>
  <c r="N105" i="27"/>
  <c r="O105" i="27"/>
  <c r="AK105" i="27"/>
  <c r="Y105" i="27"/>
  <c r="S105" i="27"/>
  <c r="AA105" i="27"/>
  <c r="AH105" i="27"/>
  <c r="AT105" i="27"/>
  <c r="M48" i="28"/>
  <c r="M50" i="28" s="1"/>
  <c r="V50" i="28" s="1"/>
  <c r="V105" i="27"/>
  <c r="AL105" i="27"/>
  <c r="H69" i="27"/>
  <c r="H123" i="27"/>
  <c r="AC105" i="27"/>
  <c r="AR105" i="27"/>
  <c r="T105" i="27"/>
  <c r="AP105" i="27"/>
  <c r="AN105" i="27"/>
  <c r="K105" i="27"/>
  <c r="AO105" i="27"/>
  <c r="R105" i="27"/>
  <c r="L105" i="27"/>
  <c r="AD105" i="27"/>
  <c r="I115" i="27"/>
  <c r="I111" i="27" s="1"/>
  <c r="K57" i="27"/>
  <c r="K59" i="27" s="1"/>
  <c r="L17" i="28"/>
  <c r="L68" i="27"/>
  <c r="M42" i="28" s="1"/>
  <c r="V42" i="28" s="1"/>
  <c r="M18" i="28"/>
  <c r="V18" i="28" s="1"/>
  <c r="J66" i="27"/>
  <c r="K39" i="28"/>
  <c r="AS69" i="27"/>
  <c r="AS123" i="27"/>
  <c r="L32" i="27"/>
  <c r="H114" i="27"/>
  <c r="H117" i="27" s="1"/>
  <c r="G112" i="27"/>
  <c r="W48" i="28"/>
  <c r="W50" i="28" s="1"/>
  <c r="AB123" i="27"/>
  <c r="AB69" i="27"/>
  <c r="G107" i="27"/>
  <c r="K77" i="27" l="1"/>
  <c r="U77" i="27"/>
  <c r="AU77" i="27"/>
  <c r="AQ77" i="27"/>
  <c r="O77" i="27"/>
  <c r="AA77" i="27"/>
  <c r="R77" i="27"/>
  <c r="AP77" i="27"/>
  <c r="M76" i="27"/>
  <c r="M77" i="27"/>
  <c r="AO76" i="27"/>
  <c r="AO77" i="27"/>
  <c r="AD77" i="27"/>
  <c r="W76" i="27"/>
  <c r="W77" i="27"/>
  <c r="AB76" i="27"/>
  <c r="AB77" i="27"/>
  <c r="P76" i="27"/>
  <c r="P77" i="27"/>
  <c r="Q76" i="27"/>
  <c r="Q77" i="27"/>
  <c r="N76" i="27"/>
  <c r="N77" i="27"/>
  <c r="AG76" i="27"/>
  <c r="AG77" i="27"/>
  <c r="AR77" i="27"/>
  <c r="AC77" i="27"/>
  <c r="S76" i="27"/>
  <c r="S77" i="27"/>
  <c r="T76" i="27"/>
  <c r="T77" i="27"/>
  <c r="X76" i="27"/>
  <c r="X77" i="27"/>
  <c r="Z77" i="27"/>
  <c r="AN77" i="27"/>
  <c r="AH77" i="27"/>
  <c r="Y77" i="27"/>
  <c r="AJ77" i="27"/>
  <c r="J77" i="27"/>
  <c r="I77" i="27"/>
  <c r="AE76" i="27"/>
  <c r="AE77" i="27"/>
  <c r="L76" i="27"/>
  <c r="L77" i="27"/>
  <c r="AS76" i="27"/>
  <c r="AS77" i="27"/>
  <c r="AM76" i="27"/>
  <c r="AM77" i="27"/>
  <c r="AI76" i="27"/>
  <c r="AI77" i="27"/>
  <c r="AL77" i="27"/>
  <c r="AK77" i="27"/>
  <c r="AF76" i="27"/>
  <c r="AF77" i="27"/>
  <c r="V76" i="27"/>
  <c r="V77" i="27"/>
  <c r="AT76" i="27"/>
  <c r="AT77" i="27"/>
  <c r="AL76" i="27"/>
  <c r="AK76" i="27"/>
  <c r="AD76" i="27"/>
  <c r="AR76" i="27"/>
  <c r="AQ76" i="27"/>
  <c r="O76" i="27"/>
  <c r="K76" i="27"/>
  <c r="AA76" i="27"/>
  <c r="R76" i="27"/>
  <c r="AP76" i="27"/>
  <c r="U76" i="27"/>
  <c r="AU76" i="27"/>
  <c r="Z76" i="27"/>
  <c r="AN76" i="27"/>
  <c r="AH76" i="27"/>
  <c r="Y76" i="27"/>
  <c r="AJ76" i="27"/>
  <c r="J76" i="27"/>
  <c r="AC76" i="27"/>
  <c r="I108" i="27"/>
  <c r="J108" i="27" s="1"/>
  <c r="K108" i="27" s="1"/>
  <c r="L108" i="27" s="1"/>
  <c r="M108" i="27" s="1"/>
  <c r="N108" i="27" s="1"/>
  <c r="O108" i="27" s="1"/>
  <c r="P108" i="27" s="1"/>
  <c r="Q108" i="27" s="1"/>
  <c r="R108" i="27" s="1"/>
  <c r="S108" i="27" s="1"/>
  <c r="T108" i="27" s="1"/>
  <c r="U108" i="27" s="1"/>
  <c r="V108" i="27" s="1"/>
  <c r="W108" i="27" s="1"/>
  <c r="X108" i="27" s="1"/>
  <c r="Y108" i="27" s="1"/>
  <c r="Z108" i="27" s="1"/>
  <c r="AA108" i="27" s="1"/>
  <c r="AB108" i="27" s="1"/>
  <c r="AC108" i="27" s="1"/>
  <c r="AD108" i="27" s="1"/>
  <c r="AE108" i="27" s="1"/>
  <c r="AF108" i="27" s="1"/>
  <c r="AG108" i="27" s="1"/>
  <c r="AH108" i="27" s="1"/>
  <c r="AI108" i="27" s="1"/>
  <c r="AJ108" i="27" s="1"/>
  <c r="AK108" i="27" s="1"/>
  <c r="AL108" i="27" s="1"/>
  <c r="AM108" i="27" s="1"/>
  <c r="AN108" i="27" s="1"/>
  <c r="AO108" i="27" s="1"/>
  <c r="AP108" i="27" s="1"/>
  <c r="AQ108" i="27" s="1"/>
  <c r="AR108" i="27" s="1"/>
  <c r="AS108" i="27" s="1"/>
  <c r="AT108" i="27" s="1"/>
  <c r="AU108" i="27" s="1"/>
  <c r="H107" i="27"/>
  <c r="I107" i="27" s="1"/>
  <c r="J107" i="27" s="1"/>
  <c r="K107" i="27" s="1"/>
  <c r="L107" i="27" s="1"/>
  <c r="M107" i="27" s="1"/>
  <c r="N107" i="27" s="1"/>
  <c r="O107" i="27" s="1"/>
  <c r="P107" i="27" s="1"/>
  <c r="Q107" i="27" s="1"/>
  <c r="R107" i="27" s="1"/>
  <c r="S107" i="27" s="1"/>
  <c r="T107" i="27" s="1"/>
  <c r="U107" i="27" s="1"/>
  <c r="V107" i="27" s="1"/>
  <c r="W107" i="27" s="1"/>
  <c r="X107" i="27" s="1"/>
  <c r="Y107" i="27" s="1"/>
  <c r="Z107" i="27" s="1"/>
  <c r="AA107" i="27" s="1"/>
  <c r="AB107" i="27" s="1"/>
  <c r="AC107" i="27" s="1"/>
  <c r="AD107" i="27" s="1"/>
  <c r="AE107" i="27" s="1"/>
  <c r="AF107" i="27" s="1"/>
  <c r="AG107" i="27" s="1"/>
  <c r="AH107" i="27" s="1"/>
  <c r="AI107" i="27" s="1"/>
  <c r="AJ107" i="27" s="1"/>
  <c r="AK107" i="27" s="1"/>
  <c r="AL107" i="27" s="1"/>
  <c r="AM107" i="27" s="1"/>
  <c r="AN107" i="27" s="1"/>
  <c r="AO107" i="27" s="1"/>
  <c r="AP107" i="27" s="1"/>
  <c r="AQ107" i="27" s="1"/>
  <c r="AR107" i="27" s="1"/>
  <c r="AS107" i="27" s="1"/>
  <c r="AT107" i="27" s="1"/>
  <c r="AU107" i="27" s="1"/>
  <c r="I40" i="28"/>
  <c r="H124" i="27"/>
  <c r="AD69" i="27"/>
  <c r="K69" i="27"/>
  <c r="AK123" i="27"/>
  <c r="AJ69" i="27"/>
  <c r="AE123" i="27"/>
  <c r="U69" i="27"/>
  <c r="AU69" i="27"/>
  <c r="V69" i="27"/>
  <c r="AA69" i="27"/>
  <c r="O123" i="27"/>
  <c r="P69" i="27"/>
  <c r="M69" i="27"/>
  <c r="AF123" i="27"/>
  <c r="AQ123" i="27"/>
  <c r="S123" i="27"/>
  <c r="J123" i="27"/>
  <c r="W69" i="27"/>
  <c r="Z123" i="27"/>
  <c r="Q69" i="27"/>
  <c r="AO123" i="27"/>
  <c r="Y123" i="27"/>
  <c r="AM69" i="27"/>
  <c r="AG123" i="27"/>
  <c r="X69" i="27"/>
  <c r="AI123" i="27"/>
  <c r="Z69" i="27"/>
  <c r="Q123" i="27"/>
  <c r="AQ69" i="27"/>
  <c r="V48" i="28"/>
  <c r="AF69" i="27"/>
  <c r="AU123" i="27"/>
  <c r="AI69" i="27"/>
  <c r="U123" i="27"/>
  <c r="X123" i="27"/>
  <c r="AG69" i="27"/>
  <c r="M123" i="27"/>
  <c r="AT69" i="27"/>
  <c r="W123" i="27"/>
  <c r="AE69" i="27"/>
  <c r="P123" i="27"/>
  <c r="AM123" i="27"/>
  <c r="Y69" i="27"/>
  <c r="J69" i="27"/>
  <c r="R123" i="27"/>
  <c r="AH123" i="27"/>
  <c r="O69" i="27"/>
  <c r="S69" i="27"/>
  <c r="N69" i="27"/>
  <c r="N123" i="27"/>
  <c r="AR69" i="27"/>
  <c r="L123" i="27"/>
  <c r="AH69" i="27"/>
  <c r="AR123" i="27"/>
  <c r="AJ123" i="27"/>
  <c r="AK69" i="27"/>
  <c r="V123" i="27"/>
  <c r="AA123" i="27"/>
  <c r="AO69" i="27"/>
  <c r="I69" i="27"/>
  <c r="AT123" i="27"/>
  <c r="AP123" i="27"/>
  <c r="AP69" i="27"/>
  <c r="K123" i="27"/>
  <c r="AL69" i="27"/>
  <c r="AL123" i="27"/>
  <c r="H80" i="27"/>
  <c r="AC123" i="27"/>
  <c r="AC69" i="27"/>
  <c r="I123" i="27"/>
  <c r="T123" i="27"/>
  <c r="H67" i="27"/>
  <c r="T69" i="27"/>
  <c r="AN123" i="27"/>
  <c r="AN69" i="27"/>
  <c r="H110" i="27"/>
  <c r="H112" i="27" s="1"/>
  <c r="G81" i="27"/>
  <c r="R69" i="27"/>
  <c r="L69" i="27"/>
  <c r="AD123" i="27"/>
  <c r="J115" i="27"/>
  <c r="J111" i="27" s="1"/>
  <c r="M68" i="27"/>
  <c r="W42" i="28" s="1"/>
  <c r="W18" i="28"/>
  <c r="N32" i="27"/>
  <c r="H79" i="27"/>
  <c r="H121" i="27" s="1"/>
  <c r="BM40" i="28"/>
  <c r="X48" i="28"/>
  <c r="X50" i="28" s="1"/>
  <c r="DE40" i="28"/>
  <c r="L57" i="27"/>
  <c r="L59" i="27" s="1"/>
  <c r="M17" i="28"/>
  <c r="V17" i="28" s="1"/>
  <c r="M32" i="27"/>
  <c r="L137" i="27"/>
  <c r="M51" i="28"/>
  <c r="V51" i="28" s="1"/>
  <c r="K66" i="27"/>
  <c r="L39" i="28"/>
  <c r="CR40" i="28" l="1"/>
  <c r="Y40" i="28"/>
  <c r="L40" i="28"/>
  <c r="AK40" i="28"/>
  <c r="AY40" i="28"/>
  <c r="BC40" i="28"/>
  <c r="BL40" i="28" s="1"/>
  <c r="BO40" i="28"/>
  <c r="CC40" i="28"/>
  <c r="DC40" i="28"/>
  <c r="W40" i="28"/>
  <c r="AO40" i="28"/>
  <c r="AX40" i="28" s="1"/>
  <c r="H138" i="27"/>
  <c r="J40" i="28"/>
  <c r="AL40" i="28"/>
  <c r="CA40" i="28"/>
  <c r="Z40" i="28"/>
  <c r="I41" i="28"/>
  <c r="AZ40" i="28"/>
  <c r="AA40" i="28"/>
  <c r="AJ40" i="28" s="1"/>
  <c r="DG40" i="28"/>
  <c r="AN40" i="28"/>
  <c r="K40" i="28"/>
  <c r="CP40" i="28"/>
  <c r="I67" i="27"/>
  <c r="CD40" i="28"/>
  <c r="BP40" i="28"/>
  <c r="M40" i="28"/>
  <c r="V40" i="28" s="1"/>
  <c r="BQ40" i="28"/>
  <c r="BZ40" i="28" s="1"/>
  <c r="BB40" i="28"/>
  <c r="CB40" i="28"/>
  <c r="BA40" i="28"/>
  <c r="DF40" i="28"/>
  <c r="H129" i="27"/>
  <c r="H139" i="27" s="1"/>
  <c r="I114" i="27"/>
  <c r="I117" i="27" s="1"/>
  <c r="I124" i="27" s="1"/>
  <c r="I79" i="27"/>
  <c r="AM40" i="28"/>
  <c r="I80" i="27"/>
  <c r="J80" i="27" s="1"/>
  <c r="K80" i="27" s="1"/>
  <c r="L80" i="27" s="1"/>
  <c r="M80" i="27" s="1"/>
  <c r="N80" i="27" s="1"/>
  <c r="O80" i="27" s="1"/>
  <c r="P80" i="27" s="1"/>
  <c r="Q80" i="27" s="1"/>
  <c r="R80" i="27" s="1"/>
  <c r="S80" i="27" s="1"/>
  <c r="T80" i="27" s="1"/>
  <c r="U80" i="27" s="1"/>
  <c r="V80" i="27" s="1"/>
  <c r="W80" i="27" s="1"/>
  <c r="X80" i="27" s="1"/>
  <c r="Y80" i="27" s="1"/>
  <c r="Z80" i="27" s="1"/>
  <c r="AA80" i="27" s="1"/>
  <c r="AB80" i="27" s="1"/>
  <c r="AC80" i="27" s="1"/>
  <c r="AD80" i="27" s="1"/>
  <c r="AE80" i="27" s="1"/>
  <c r="AF80" i="27" s="1"/>
  <c r="AG80" i="27" s="1"/>
  <c r="AH80" i="27" s="1"/>
  <c r="AI80" i="27" s="1"/>
  <c r="AJ80" i="27" s="1"/>
  <c r="AK80" i="27" s="1"/>
  <c r="AL80" i="27" s="1"/>
  <c r="AM80" i="27" s="1"/>
  <c r="AN80" i="27" s="1"/>
  <c r="AO80" i="27" s="1"/>
  <c r="AP80" i="27" s="1"/>
  <c r="AQ80" i="27" s="1"/>
  <c r="AR80" i="27" s="1"/>
  <c r="AS80" i="27" s="1"/>
  <c r="AT80" i="27" s="1"/>
  <c r="AU80" i="27" s="1"/>
  <c r="J67" i="27"/>
  <c r="X40" i="28"/>
  <c r="DD40" i="28"/>
  <c r="CE40" i="28"/>
  <c r="CN40" i="28" s="1"/>
  <c r="CS40" i="28"/>
  <c r="DB40" i="28" s="1"/>
  <c r="CO40" i="28"/>
  <c r="BN40" i="28"/>
  <c r="CQ40" i="28"/>
  <c r="L66" i="27"/>
  <c r="M39" i="28"/>
  <c r="V39" i="28" s="1"/>
  <c r="N137" i="27"/>
  <c r="X51" i="28"/>
  <c r="M57" i="27"/>
  <c r="M59" i="27" s="1"/>
  <c r="W17" i="28"/>
  <c r="M137" i="27"/>
  <c r="W51" i="28"/>
  <c r="H128" i="27"/>
  <c r="H81" i="27"/>
  <c r="H71" i="27" s="1"/>
  <c r="Y48" i="28"/>
  <c r="Y50" i="28" s="1"/>
  <c r="N68" i="27"/>
  <c r="X42" i="28" s="1"/>
  <c r="X18" i="28"/>
  <c r="K115" i="27"/>
  <c r="K111" i="27" s="1"/>
  <c r="J79" i="27" l="1"/>
  <c r="J81" i="27" s="1"/>
  <c r="J71" i="27" s="1"/>
  <c r="I121" i="27"/>
  <c r="I128" i="27" s="1"/>
  <c r="J138" i="27"/>
  <c r="J41" i="28"/>
  <c r="I138" i="27"/>
  <c r="I129" i="27"/>
  <c r="I139" i="27" s="1"/>
  <c r="I110" i="27"/>
  <c r="H140" i="27"/>
  <c r="I81" i="27"/>
  <c r="I71" i="27" s="1"/>
  <c r="H70" i="27"/>
  <c r="N57" i="27"/>
  <c r="N59" i="27" s="1"/>
  <c r="X17" i="28"/>
  <c r="L115" i="27"/>
  <c r="L111" i="27" s="1"/>
  <c r="Z48" i="28"/>
  <c r="Z50" i="28" s="1"/>
  <c r="W39" i="28"/>
  <c r="M66" i="27"/>
  <c r="O68" i="27"/>
  <c r="Y42" i="28" s="1"/>
  <c r="Y18" i="28"/>
  <c r="O32" i="27"/>
  <c r="I44" i="28"/>
  <c r="K41" i="28"/>
  <c r="K79" i="27" l="1"/>
  <c r="J121" i="27"/>
  <c r="J44" i="28"/>
  <c r="K44" i="28"/>
  <c r="I70" i="27"/>
  <c r="J43" i="28" s="1"/>
  <c r="I140" i="27"/>
  <c r="I112" i="27"/>
  <c r="J114" i="27"/>
  <c r="K67" i="27"/>
  <c r="Q32" i="27"/>
  <c r="Z18" i="28"/>
  <c r="P68" i="27"/>
  <c r="Z42" i="28" s="1"/>
  <c r="P32" i="27"/>
  <c r="Y51" i="28"/>
  <c r="O137" i="27"/>
  <c r="X39" i="28"/>
  <c r="N66" i="27"/>
  <c r="M115" i="27"/>
  <c r="M111" i="27" s="1"/>
  <c r="O57" i="27"/>
  <c r="O59" i="27" s="1"/>
  <c r="Y17" i="28"/>
  <c r="AA48" i="28"/>
  <c r="I43" i="28"/>
  <c r="I45" i="28" s="1"/>
  <c r="I53" i="28" s="1"/>
  <c r="H72" i="27"/>
  <c r="L67" i="27"/>
  <c r="K121" i="27" l="1"/>
  <c r="L79" i="27"/>
  <c r="K81" i="27"/>
  <c r="K71" i="27" s="1"/>
  <c r="L44" i="28" s="1"/>
  <c r="J45" i="28"/>
  <c r="J53" i="28" s="1"/>
  <c r="I72" i="27"/>
  <c r="K138" i="27"/>
  <c r="L138" i="27"/>
  <c r="L41" i="28"/>
  <c r="H144" i="27"/>
  <c r="J117" i="27"/>
  <c r="J124" i="27" s="1"/>
  <c r="J110" i="27"/>
  <c r="Q137" i="27"/>
  <c r="AA51" i="28"/>
  <c r="AJ51" i="28" s="1"/>
  <c r="P57" i="27"/>
  <c r="P59" i="27" s="1"/>
  <c r="Z17" i="28"/>
  <c r="AK48" i="28"/>
  <c r="AK50" i="28" s="1"/>
  <c r="N115" i="27"/>
  <c r="N111" i="27" s="1"/>
  <c r="Q68" i="27"/>
  <c r="AA42" i="28" s="1"/>
  <c r="AJ42" i="28" s="1"/>
  <c r="AA18" i="28"/>
  <c r="AJ18" i="28" s="1"/>
  <c r="AA50" i="28"/>
  <c r="AJ50" i="28" s="1"/>
  <c r="AJ48" i="28"/>
  <c r="O66" i="27"/>
  <c r="Y39" i="28"/>
  <c r="P137" i="27"/>
  <c r="Z51" i="28"/>
  <c r="M41" i="28"/>
  <c r="M67" i="27"/>
  <c r="L121" i="27" l="1"/>
  <c r="M79" i="27"/>
  <c r="L81" i="27"/>
  <c r="L71" i="27" s="1"/>
  <c r="M44" i="28" s="1"/>
  <c r="V44" i="28" s="1"/>
  <c r="I144" i="27"/>
  <c r="I145" i="27" s="1"/>
  <c r="M138" i="27"/>
  <c r="J112" i="27"/>
  <c r="K114" i="27"/>
  <c r="J129" i="27"/>
  <c r="J139" i="27" s="1"/>
  <c r="J128" i="27"/>
  <c r="S32" i="27"/>
  <c r="AK18" i="28"/>
  <c r="R68" i="27"/>
  <c r="AK42" i="28" s="1"/>
  <c r="Q57" i="27"/>
  <c r="Q59" i="27" s="1"/>
  <c r="AA17" i="28"/>
  <c r="AJ17" i="28" s="1"/>
  <c r="O115" i="27"/>
  <c r="O111" i="27" s="1"/>
  <c r="P66" i="27"/>
  <c r="Z39" i="28"/>
  <c r="H145" i="27"/>
  <c r="H146" i="27" s="1"/>
  <c r="AL48" i="28"/>
  <c r="AL50" i="28" s="1"/>
  <c r="R32" i="27"/>
  <c r="W41" i="28"/>
  <c r="V41" i="28"/>
  <c r="N67" i="27"/>
  <c r="M121" i="27" l="1"/>
  <c r="M81" i="27"/>
  <c r="M71" i="27" s="1"/>
  <c r="W44" i="28" s="1"/>
  <c r="N79" i="27"/>
  <c r="N138" i="27"/>
  <c r="E27" i="28"/>
  <c r="V37" i="28"/>
  <c r="E37" i="28" s="1"/>
  <c r="J140" i="27"/>
  <c r="K117" i="27"/>
  <c r="K124" i="27" s="1"/>
  <c r="K110" i="27"/>
  <c r="J70" i="27"/>
  <c r="P115" i="27"/>
  <c r="P111" i="27" s="1"/>
  <c r="R57" i="27"/>
  <c r="R59" i="27" s="1"/>
  <c r="AK17" i="28"/>
  <c r="I146" i="27"/>
  <c r="H147" i="27"/>
  <c r="AM48" i="28"/>
  <c r="AM50" i="28" s="1"/>
  <c r="R137" i="27"/>
  <c r="AK51" i="28"/>
  <c r="AL51" i="28"/>
  <c r="S137" i="27"/>
  <c r="Q66" i="27"/>
  <c r="AA39" i="28"/>
  <c r="AJ39" i="28" s="1"/>
  <c r="AL18" i="28"/>
  <c r="S68" i="27"/>
  <c r="AL42" i="28" s="1"/>
  <c r="X41" i="28"/>
  <c r="O67" i="27"/>
  <c r="N121" i="27" l="1"/>
  <c r="O79" i="27"/>
  <c r="N81" i="27"/>
  <c r="N71" i="27" s="1"/>
  <c r="X44" i="28" s="1"/>
  <c r="O138" i="27"/>
  <c r="K128" i="27"/>
  <c r="K129" i="27"/>
  <c r="K139" i="27" s="1"/>
  <c r="K43" i="28"/>
  <c r="K45" i="28" s="1"/>
  <c r="K53" i="28" s="1"/>
  <c r="J72" i="27"/>
  <c r="K112" i="27"/>
  <c r="L114" i="27"/>
  <c r="L117" i="27" s="1"/>
  <c r="L124" i="27" s="1"/>
  <c r="I147" i="27"/>
  <c r="Q115" i="27"/>
  <c r="Q111" i="27" s="1"/>
  <c r="AN48" i="28"/>
  <c r="AN50" i="28" s="1"/>
  <c r="R66" i="27"/>
  <c r="AK39" i="28"/>
  <c r="T68" i="27"/>
  <c r="AM42" i="28" s="1"/>
  <c r="AM18" i="28"/>
  <c r="T32" i="27"/>
  <c r="AL17" i="28"/>
  <c r="S57" i="27"/>
  <c r="S59" i="27" s="1"/>
  <c r="Y41" i="28"/>
  <c r="P67" i="27"/>
  <c r="O121" i="27" l="1"/>
  <c r="O81" i="27"/>
  <c r="O71" i="27" s="1"/>
  <c r="Y44" i="28" s="1"/>
  <c r="P79" i="27"/>
  <c r="P138" i="27"/>
  <c r="L110" i="27"/>
  <c r="L112" i="27" s="1"/>
  <c r="L128" i="27"/>
  <c r="L129" i="27"/>
  <c r="L139" i="27" s="1"/>
  <c r="K140" i="27"/>
  <c r="K70" i="27"/>
  <c r="J144" i="27"/>
  <c r="R115" i="27"/>
  <c r="R111" i="27" s="1"/>
  <c r="AM17" i="28"/>
  <c r="T57" i="27"/>
  <c r="T59" i="27" s="1"/>
  <c r="U68" i="27"/>
  <c r="AN42" i="28" s="1"/>
  <c r="AN18" i="28"/>
  <c r="T137" i="27"/>
  <c r="AM51" i="28"/>
  <c r="U32" i="27"/>
  <c r="S66" i="27"/>
  <c r="AL39" i="28"/>
  <c r="AO48" i="28"/>
  <c r="Q67" i="27"/>
  <c r="Z41" i="28"/>
  <c r="P121" i="27" l="1"/>
  <c r="Q79" i="27"/>
  <c r="P81" i="27"/>
  <c r="P71" i="27" s="1"/>
  <c r="Z44" i="28" s="1"/>
  <c r="Q138" i="27"/>
  <c r="M114" i="27"/>
  <c r="M117" i="27" s="1"/>
  <c r="M124" i="27" s="1"/>
  <c r="L70" i="27"/>
  <c r="J145" i="27"/>
  <c r="J146" i="27" s="1"/>
  <c r="L43" i="28"/>
  <c r="L45" i="28" s="1"/>
  <c r="L53" i="28" s="1"/>
  <c r="K72" i="27"/>
  <c r="L140" i="27"/>
  <c r="S115" i="27"/>
  <c r="S111" i="27" s="1"/>
  <c r="AO50" i="28"/>
  <c r="AX50" i="28" s="1"/>
  <c r="AX48" i="28"/>
  <c r="V68" i="27"/>
  <c r="AO42" i="28" s="1"/>
  <c r="AX42" i="28" s="1"/>
  <c r="W32" i="27"/>
  <c r="AO18" i="28"/>
  <c r="AX18" i="28" s="1"/>
  <c r="U57" i="27"/>
  <c r="U59" i="27" s="1"/>
  <c r="AN17" i="28"/>
  <c r="V32" i="27"/>
  <c r="AN51" i="28"/>
  <c r="U137" i="27"/>
  <c r="AY48" i="28"/>
  <c r="AY50" i="28" s="1"/>
  <c r="T66" i="27"/>
  <c r="AM39" i="28"/>
  <c r="AA41" i="28"/>
  <c r="R67" i="27"/>
  <c r="Q121" i="27" l="1"/>
  <c r="Q81" i="27"/>
  <c r="Q71" i="27" s="1"/>
  <c r="AA44" i="28" s="1"/>
  <c r="AJ44" i="28" s="1"/>
  <c r="R79" i="27"/>
  <c r="R138" i="27"/>
  <c r="M110" i="27"/>
  <c r="N114" i="27" s="1"/>
  <c r="N117" i="27" s="1"/>
  <c r="N124" i="27" s="1"/>
  <c r="E59" i="28"/>
  <c r="J147" i="27"/>
  <c r="M43" i="28"/>
  <c r="L72" i="27"/>
  <c r="K144" i="27"/>
  <c r="M128" i="27"/>
  <c r="M129" i="27"/>
  <c r="M139" i="27" s="1"/>
  <c r="M140" i="27" s="1"/>
  <c r="U66" i="27"/>
  <c r="AN39" i="28"/>
  <c r="AZ48" i="28"/>
  <c r="AZ50" i="28" s="1"/>
  <c r="V137" i="27"/>
  <c r="AO51" i="28"/>
  <c r="AX51" i="28" s="1"/>
  <c r="T115" i="27"/>
  <c r="T111" i="27" s="1"/>
  <c r="V57" i="27"/>
  <c r="V59" i="27" s="1"/>
  <c r="AO17" i="28"/>
  <c r="AX17" i="28" s="1"/>
  <c r="W137" i="27"/>
  <c r="AY51" i="28"/>
  <c r="X32" i="27"/>
  <c r="AY18" i="28"/>
  <c r="W68" i="27"/>
  <c r="AY42" i="28" s="1"/>
  <c r="S67" i="27"/>
  <c r="AK41" i="28"/>
  <c r="AJ41" i="28"/>
  <c r="R121" i="27" l="1"/>
  <c r="S79" i="27"/>
  <c r="R81" i="27"/>
  <c r="R71" i="27" s="1"/>
  <c r="AK44" i="28" s="1"/>
  <c r="S138" i="27"/>
  <c r="M112" i="27"/>
  <c r="N110" i="27"/>
  <c r="O114" i="27" s="1"/>
  <c r="O117" i="27" s="1"/>
  <c r="O124" i="27" s="1"/>
  <c r="M70" i="27"/>
  <c r="CY59" i="28"/>
  <c r="S59" i="28"/>
  <c r="BI59" i="28"/>
  <c r="AG59" i="28"/>
  <c r="AU59" i="28"/>
  <c r="BW59" i="28"/>
  <c r="CK59" i="28"/>
  <c r="N128" i="27"/>
  <c r="N129" i="27"/>
  <c r="N139" i="27" s="1"/>
  <c r="N140" i="27" s="1"/>
  <c r="L144" i="27"/>
  <c r="K145" i="27"/>
  <c r="K146" i="27" s="1"/>
  <c r="V43" i="28"/>
  <c r="M45" i="28"/>
  <c r="U115" i="27"/>
  <c r="U111" i="27" s="1"/>
  <c r="W57" i="27"/>
  <c r="W59" i="27" s="1"/>
  <c r="AY17" i="28"/>
  <c r="BA48" i="28"/>
  <c r="BA50" i="28" s="1"/>
  <c r="X137" i="27"/>
  <c r="AZ51" i="28"/>
  <c r="Y32" i="27"/>
  <c r="X68" i="27"/>
  <c r="AZ42" i="28" s="1"/>
  <c r="AZ18" i="28"/>
  <c r="AO39" i="28"/>
  <c r="AX39" i="28" s="1"/>
  <c r="V66" i="27"/>
  <c r="AL41" i="28"/>
  <c r="T67" i="27"/>
  <c r="S121" i="27" l="1"/>
  <c r="S81" i="27"/>
  <c r="S71" i="27" s="1"/>
  <c r="AL44" i="28" s="1"/>
  <c r="T79" i="27"/>
  <c r="T138" i="27"/>
  <c r="K147" i="27"/>
  <c r="N112" i="27"/>
  <c r="O110" i="27"/>
  <c r="P114" i="27" s="1"/>
  <c r="P117" i="27" s="1"/>
  <c r="P124" i="27" s="1"/>
  <c r="P128" i="27" s="1"/>
  <c r="O128" i="27"/>
  <c r="O129" i="27"/>
  <c r="O139" i="27" s="1"/>
  <c r="O140" i="27" s="1"/>
  <c r="N70" i="27"/>
  <c r="M53" i="28"/>
  <c r="V45" i="28"/>
  <c r="V53" i="28" s="1"/>
  <c r="L145" i="27"/>
  <c r="L146" i="27" s="1"/>
  <c r="M72" i="27"/>
  <c r="W43" i="28"/>
  <c r="W45" i="28" s="1"/>
  <c r="W53" i="28" s="1"/>
  <c r="Y137" i="27"/>
  <c r="BA51" i="28"/>
  <c r="V115" i="27"/>
  <c r="V111" i="27" s="1"/>
  <c r="BB48" i="28"/>
  <c r="BB50" i="28" s="1"/>
  <c r="AZ17" i="28"/>
  <c r="X57" i="27"/>
  <c r="X59" i="27" s="1"/>
  <c r="AY39" i="28"/>
  <c r="W66" i="27"/>
  <c r="Y68" i="27"/>
  <c r="BA42" i="28" s="1"/>
  <c r="BA18" i="28"/>
  <c r="U67" i="27"/>
  <c r="AM41" i="28"/>
  <c r="T121" i="27" l="1"/>
  <c r="U79" i="27"/>
  <c r="T81" i="27"/>
  <c r="T71" i="27" s="1"/>
  <c r="AM44" i="28" s="1"/>
  <c r="U138" i="27"/>
  <c r="P129" i="27"/>
  <c r="P139" i="27" s="1"/>
  <c r="P140" i="27" s="1"/>
  <c r="O112" i="27"/>
  <c r="P110" i="27"/>
  <c r="E60" i="28"/>
  <c r="L147" i="27"/>
  <c r="M144" i="27"/>
  <c r="X43" i="28"/>
  <c r="X45" i="28" s="1"/>
  <c r="X53" i="28" s="1"/>
  <c r="N72" i="27"/>
  <c r="O70" i="27"/>
  <c r="W115" i="27"/>
  <c r="W111" i="27" s="1"/>
  <c r="X66" i="27"/>
  <c r="AZ39" i="28"/>
  <c r="BA17" i="28"/>
  <c r="Y57" i="27"/>
  <c r="Y59" i="27" s="1"/>
  <c r="P70" i="27"/>
  <c r="Z68" i="27"/>
  <c r="BB42" i="28" s="1"/>
  <c r="BB18" i="28"/>
  <c r="BC48" i="28"/>
  <c r="Z32" i="27"/>
  <c r="AN41" i="28"/>
  <c r="V67" i="27"/>
  <c r="U121" i="27" l="1"/>
  <c r="U81" i="27"/>
  <c r="U71" i="27" s="1"/>
  <c r="AN44" i="28" s="1"/>
  <c r="V79" i="27"/>
  <c r="V138" i="27"/>
  <c r="Q114" i="27"/>
  <c r="P112" i="27"/>
  <c r="Y43" i="28"/>
  <c r="Y45" i="28" s="1"/>
  <c r="Y53" i="28" s="1"/>
  <c r="O72" i="27"/>
  <c r="BI60" i="28"/>
  <c r="AU60" i="28"/>
  <c r="BW60" i="28"/>
  <c r="CK60" i="28"/>
  <c r="AG60" i="28"/>
  <c r="CY60" i="28"/>
  <c r="S60" i="28"/>
  <c r="N144" i="27"/>
  <c r="I56" i="28"/>
  <c r="M145" i="27"/>
  <c r="M146" i="27" s="1"/>
  <c r="X115" i="27"/>
  <c r="X111" i="27" s="1"/>
  <c r="BC18" i="28"/>
  <c r="BL18" i="28" s="1"/>
  <c r="AA68" i="27"/>
  <c r="BC42" i="28" s="1"/>
  <c r="BL42" i="28" s="1"/>
  <c r="BL48" i="28"/>
  <c r="BC50" i="28"/>
  <c r="BL50" i="28" s="1"/>
  <c r="Z57" i="27"/>
  <c r="Z59" i="27" s="1"/>
  <c r="BB17" i="28"/>
  <c r="BB51" i="28"/>
  <c r="Z137" i="27"/>
  <c r="BM48" i="28"/>
  <c r="BM50" i="28" s="1"/>
  <c r="Y66" i="27"/>
  <c r="BA39" i="28"/>
  <c r="AA32" i="27"/>
  <c r="Z43" i="28"/>
  <c r="Z45" i="28" s="1"/>
  <c r="Z53" i="28" s="1"/>
  <c r="P72" i="27"/>
  <c r="AO41" i="28"/>
  <c r="W67" i="27"/>
  <c r="V121" i="27" l="1"/>
  <c r="W79" i="27"/>
  <c r="V81" i="27"/>
  <c r="V71" i="27" s="1"/>
  <c r="AO44" i="28" s="1"/>
  <c r="AX44" i="28" s="1"/>
  <c r="W138" i="27"/>
  <c r="M147" i="27"/>
  <c r="Q117" i="27"/>
  <c r="Q124" i="27" s="1"/>
  <c r="Q110" i="27"/>
  <c r="N145" i="27"/>
  <c r="N146" i="27" s="1"/>
  <c r="J56" i="28"/>
  <c r="O144" i="27"/>
  <c r="Y115" i="27"/>
  <c r="Y111" i="27" s="1"/>
  <c r="BN48" i="28"/>
  <c r="BN50" i="28" s="1"/>
  <c r="BB39" i="28"/>
  <c r="Z66" i="27"/>
  <c r="AC32" i="27"/>
  <c r="BM18" i="28"/>
  <c r="AB68" i="27"/>
  <c r="BM42" i="28" s="1"/>
  <c r="AB32" i="27"/>
  <c r="P144" i="27"/>
  <c r="AA137" i="27"/>
  <c r="BC51" i="28"/>
  <c r="BL51" i="28" s="1"/>
  <c r="BC17" i="28"/>
  <c r="BL17" i="28" s="1"/>
  <c r="AA57" i="27"/>
  <c r="AA59" i="27" s="1"/>
  <c r="AY41" i="28"/>
  <c r="AX41" i="28"/>
  <c r="X67" i="27"/>
  <c r="W121" i="27" l="1"/>
  <c r="W81" i="27"/>
  <c r="W71" i="27" s="1"/>
  <c r="AY44" i="28" s="1"/>
  <c r="X79" i="27"/>
  <c r="X138" i="27"/>
  <c r="N147" i="27"/>
  <c r="Q112" i="27"/>
  <c r="R114" i="27"/>
  <c r="R117" i="27" s="1"/>
  <c r="R124" i="27" s="1"/>
  <c r="Q129" i="27"/>
  <c r="Q139" i="27" s="1"/>
  <c r="Q140" i="27" s="1"/>
  <c r="Q128" i="27"/>
  <c r="K56" i="28"/>
  <c r="O145" i="27"/>
  <c r="O146" i="27" s="1"/>
  <c r="BN51" i="28"/>
  <c r="AC137" i="27"/>
  <c r="Z115" i="27"/>
  <c r="Z111" i="27" s="1"/>
  <c r="BC39" i="28"/>
  <c r="BL39" i="28" s="1"/>
  <c r="AA66" i="27"/>
  <c r="L56" i="28"/>
  <c r="P145" i="27"/>
  <c r="AB57" i="27"/>
  <c r="AB59" i="27" s="1"/>
  <c r="BM17" i="28"/>
  <c r="AB137" i="27"/>
  <c r="BM51" i="28"/>
  <c r="BO48" i="28"/>
  <c r="BO50" i="28" s="1"/>
  <c r="AC68" i="27"/>
  <c r="BN42" i="28" s="1"/>
  <c r="BN18" i="28"/>
  <c r="Y67" i="27"/>
  <c r="AZ41" i="28"/>
  <c r="X121" i="27" l="1"/>
  <c r="Y79" i="27"/>
  <c r="X81" i="27"/>
  <c r="X71" i="27" s="1"/>
  <c r="AZ44" i="28" s="1"/>
  <c r="Y138" i="27"/>
  <c r="O147" i="27"/>
  <c r="R110" i="27"/>
  <c r="R112" i="27" s="1"/>
  <c r="P146" i="27"/>
  <c r="Q70" i="27"/>
  <c r="R128" i="27"/>
  <c r="R129" i="27"/>
  <c r="R139" i="27" s="1"/>
  <c r="R140" i="27" s="1"/>
  <c r="AA115" i="27"/>
  <c r="AA111" i="27" s="1"/>
  <c r="BP48" i="28"/>
  <c r="BP50" i="28" s="1"/>
  <c r="BM39" i="28"/>
  <c r="AB66" i="27"/>
  <c r="BN17" i="28"/>
  <c r="AC57" i="27"/>
  <c r="AC59" i="27" s="1"/>
  <c r="AD68" i="27"/>
  <c r="BO42" i="28" s="1"/>
  <c r="BO18" i="28"/>
  <c r="AD32" i="27"/>
  <c r="BA41" i="28"/>
  <c r="Z67" i="27"/>
  <c r="Y121" i="27" l="1"/>
  <c r="Y81" i="27"/>
  <c r="Y71" i="27" s="1"/>
  <c r="BA44" i="28" s="1"/>
  <c r="Z79" i="27"/>
  <c r="Z138" i="27"/>
  <c r="S114" i="27"/>
  <c r="S117" i="27" s="1"/>
  <c r="S124" i="27" s="1"/>
  <c r="S128" i="27" s="1"/>
  <c r="P147" i="27"/>
  <c r="AA43" i="28"/>
  <c r="Q72" i="27"/>
  <c r="R70" i="27"/>
  <c r="AB115" i="27"/>
  <c r="AB111" i="27" s="1"/>
  <c r="BP18" i="28"/>
  <c r="AE68" i="27"/>
  <c r="BP42" i="28" s="1"/>
  <c r="AD57" i="27"/>
  <c r="AD59" i="27" s="1"/>
  <c r="BO17" i="28"/>
  <c r="AC66" i="27"/>
  <c r="BN39" i="28"/>
  <c r="BO51" i="28"/>
  <c r="AD137" i="27"/>
  <c r="BQ48" i="28"/>
  <c r="AE32" i="27"/>
  <c r="AA67" i="27"/>
  <c r="BB41" i="28"/>
  <c r="Z121" i="27" l="1"/>
  <c r="Z81" i="27"/>
  <c r="Z71" i="27" s="1"/>
  <c r="BB44" i="28" s="1"/>
  <c r="AA79" i="27"/>
  <c r="AA138" i="27"/>
  <c r="S129" i="27"/>
  <c r="S139" i="27" s="1"/>
  <c r="S140" i="27" s="1"/>
  <c r="S110" i="27"/>
  <c r="S112" i="27" s="1"/>
  <c r="Q144" i="27"/>
  <c r="AA45" i="28"/>
  <c r="AJ43" i="28"/>
  <c r="R72" i="27"/>
  <c r="AK43" i="28"/>
  <c r="AK45" i="28" s="1"/>
  <c r="AK53" i="28" s="1"/>
  <c r="S70" i="27"/>
  <c r="AC115" i="27"/>
  <c r="AC111" i="27" s="1"/>
  <c r="AE57" i="27"/>
  <c r="AE59" i="27" s="1"/>
  <c r="BP17" i="28"/>
  <c r="AF68" i="27"/>
  <c r="BQ42" i="28" s="1"/>
  <c r="BZ42" i="28" s="1"/>
  <c r="AG32" i="27"/>
  <c r="BQ18" i="28"/>
  <c r="BZ18" i="28" s="1"/>
  <c r="CA48" i="28"/>
  <c r="CA50" i="28" s="1"/>
  <c r="BO39" i="28"/>
  <c r="AD66" i="27"/>
  <c r="AE137" i="27"/>
  <c r="BP51" i="28"/>
  <c r="BZ48" i="28"/>
  <c r="BQ50" i="28"/>
  <c r="BZ50" i="28" s="1"/>
  <c r="AF32" i="27"/>
  <c r="AB67" i="27"/>
  <c r="BC41" i="28"/>
  <c r="AA121" i="27" l="1"/>
  <c r="AA81" i="27"/>
  <c r="AA71" i="27" s="1"/>
  <c r="BC44" i="28" s="1"/>
  <c r="BL44" i="28" s="1"/>
  <c r="AB79" i="27"/>
  <c r="AB138" i="27"/>
  <c r="T114" i="27"/>
  <c r="T117" i="27" s="1"/>
  <c r="T124" i="27" s="1"/>
  <c r="T129" i="27" s="1"/>
  <c r="T139" i="27" s="1"/>
  <c r="T140" i="27" s="1"/>
  <c r="M56" i="28"/>
  <c r="Q145" i="27"/>
  <c r="Q146" i="27" s="1"/>
  <c r="R144" i="27"/>
  <c r="AA53" i="28"/>
  <c r="AJ45" i="28"/>
  <c r="AJ53" i="28" s="1"/>
  <c r="S72" i="27"/>
  <c r="AL43" i="28"/>
  <c r="AL45" i="28" s="1"/>
  <c r="AL53" i="28" s="1"/>
  <c r="AD115" i="27"/>
  <c r="AD111" i="27" s="1"/>
  <c r="AF137" i="27"/>
  <c r="BQ51" i="28"/>
  <c r="BZ51" i="28" s="1"/>
  <c r="AG137" i="27"/>
  <c r="CA51" i="28"/>
  <c r="AE66" i="27"/>
  <c r="BP39" i="28"/>
  <c r="AG68" i="27"/>
  <c r="CA42" i="28" s="1"/>
  <c r="CA18" i="28"/>
  <c r="AH32" i="27"/>
  <c r="BQ17" i="28"/>
  <c r="BZ17" i="28" s="1"/>
  <c r="AF57" i="27"/>
  <c r="AF59" i="27" s="1"/>
  <c r="CB48" i="28"/>
  <c r="CB50" i="28" s="1"/>
  <c r="BL41" i="28"/>
  <c r="AC67" i="27"/>
  <c r="BM41" i="28"/>
  <c r="AB121" i="27" l="1"/>
  <c r="AB81" i="27"/>
  <c r="AB71" i="27" s="1"/>
  <c r="BM44" i="28" s="1"/>
  <c r="AC79" i="27"/>
  <c r="AC138" i="27"/>
  <c r="T128" i="27"/>
  <c r="T110" i="27"/>
  <c r="T112" i="27" s="1"/>
  <c r="E61" i="28"/>
  <c r="Q147" i="27"/>
  <c r="R145" i="27"/>
  <c r="R146" i="27" s="1"/>
  <c r="W56" i="28"/>
  <c r="S144" i="27"/>
  <c r="AH137" i="27"/>
  <c r="CB51" i="28"/>
  <c r="CA17" i="28"/>
  <c r="AG57" i="27"/>
  <c r="AG59" i="27" s="1"/>
  <c r="AH68" i="27"/>
  <c r="CB42" i="28" s="1"/>
  <c r="CB18" i="28"/>
  <c r="AF66" i="27"/>
  <c r="BQ39" i="28"/>
  <c r="BZ39" i="28" s="1"/>
  <c r="AE115" i="27"/>
  <c r="AE111" i="27" s="1"/>
  <c r="CC48" i="28"/>
  <c r="CC50" i="28" s="1"/>
  <c r="BN41" i="28"/>
  <c r="AD67" i="27"/>
  <c r="AC121" i="27" l="1"/>
  <c r="AC81" i="27"/>
  <c r="AC71" i="27" s="1"/>
  <c r="BN44" i="28" s="1"/>
  <c r="AD79" i="27"/>
  <c r="T70" i="27"/>
  <c r="AM43" i="28" s="1"/>
  <c r="AM45" i="28" s="1"/>
  <c r="AM53" i="28" s="1"/>
  <c r="AD138" i="27"/>
  <c r="U114" i="27"/>
  <c r="U117" i="27" s="1"/>
  <c r="U124" i="27" s="1"/>
  <c r="U129" i="27" s="1"/>
  <c r="U139" i="27" s="1"/>
  <c r="U140" i="27" s="1"/>
  <c r="R147" i="27"/>
  <c r="BI61" i="28"/>
  <c r="CK61" i="28"/>
  <c r="AG61" i="28"/>
  <c r="AU61" i="28"/>
  <c r="S61" i="28"/>
  <c r="BW61" i="28"/>
  <c r="CY61" i="28"/>
  <c r="X56" i="28"/>
  <c r="S145" i="27"/>
  <c r="S146" i="27" s="1"/>
  <c r="AF115" i="27"/>
  <c r="AF111" i="27" s="1"/>
  <c r="CD48" i="28"/>
  <c r="CD50" i="28" s="1"/>
  <c r="CC18" i="28"/>
  <c r="AI68" i="27"/>
  <c r="CC42" i="28" s="1"/>
  <c r="CB17" i="28"/>
  <c r="AH57" i="27"/>
  <c r="AH59" i="27" s="1"/>
  <c r="CA39" i="28"/>
  <c r="AG66" i="27"/>
  <c r="AI32" i="27"/>
  <c r="AE67" i="27"/>
  <c r="BO41" i="28"/>
  <c r="AD121" i="27" l="1"/>
  <c r="AE79" i="27"/>
  <c r="AD81" i="27"/>
  <c r="AD71" i="27" s="1"/>
  <c r="BO44" i="28" s="1"/>
  <c r="T72" i="27"/>
  <c r="T144" i="27" s="1"/>
  <c r="Y56" i="28" s="1"/>
  <c r="AE138" i="27"/>
  <c r="U128" i="27"/>
  <c r="U110" i="27"/>
  <c r="S147" i="27"/>
  <c r="AJ68" i="27"/>
  <c r="CD42" i="28" s="1"/>
  <c r="AK32" i="27"/>
  <c r="CD18" i="28"/>
  <c r="CE48" i="28"/>
  <c r="AH66" i="27"/>
  <c r="CB39" i="28"/>
  <c r="AG115" i="27"/>
  <c r="AG111" i="27" s="1"/>
  <c r="AI137" i="27"/>
  <c r="CC51" i="28"/>
  <c r="AI57" i="27"/>
  <c r="AI59" i="27" s="1"/>
  <c r="CC17" i="28"/>
  <c r="AJ32" i="27"/>
  <c r="AF67" i="27"/>
  <c r="BP41" i="28"/>
  <c r="AE121" i="27" l="1"/>
  <c r="AE81" i="27"/>
  <c r="AE71" i="27" s="1"/>
  <c r="BP44" i="28" s="1"/>
  <c r="AF79" i="27"/>
  <c r="AF138" i="27"/>
  <c r="T145" i="27"/>
  <c r="T146" i="27" s="1"/>
  <c r="T147" i="27" s="1"/>
  <c r="U70" i="27"/>
  <c r="AN43" i="28" s="1"/>
  <c r="AN45" i="28" s="1"/>
  <c r="AN53" i="28" s="1"/>
  <c r="V114" i="27"/>
  <c r="V117" i="27" s="1"/>
  <c r="V124" i="27" s="1"/>
  <c r="U112" i="27"/>
  <c r="CE51" i="28"/>
  <c r="CN51" i="28" s="1"/>
  <c r="AK137" i="27"/>
  <c r="AJ57" i="27"/>
  <c r="AJ59" i="27" s="1"/>
  <c r="CD17" i="28"/>
  <c r="CN48" i="28"/>
  <c r="CE50" i="28"/>
  <c r="CN50" i="28" s="1"/>
  <c r="AI66" i="27"/>
  <c r="CC39" i="28"/>
  <c r="AH115" i="27"/>
  <c r="AH111" i="27" s="1"/>
  <c r="AJ137" i="27"/>
  <c r="CD51" i="28"/>
  <c r="CO48" i="28"/>
  <c r="CO50" i="28" s="1"/>
  <c r="AK68" i="27"/>
  <c r="CE42" i="28" s="1"/>
  <c r="CN42" i="28" s="1"/>
  <c r="CE18" i="28"/>
  <c r="CN18" i="28" s="1"/>
  <c r="AG67" i="27"/>
  <c r="BQ41" i="28"/>
  <c r="AF121" i="27" l="1"/>
  <c r="AG79" i="27"/>
  <c r="AF81" i="27"/>
  <c r="AF71" i="27" s="1"/>
  <c r="BQ44" i="28" s="1"/>
  <c r="BZ44" i="28" s="1"/>
  <c r="AG138" i="27"/>
  <c r="U72" i="27"/>
  <c r="V110" i="27"/>
  <c r="V128" i="27"/>
  <c r="V129" i="27"/>
  <c r="V139" i="27" s="1"/>
  <c r="V140" i="27" s="1"/>
  <c r="AI115" i="27"/>
  <c r="AI111" i="27" s="1"/>
  <c r="CO18" i="28"/>
  <c r="AL68" i="27"/>
  <c r="CO42" i="28" s="1"/>
  <c r="AL32" i="27"/>
  <c r="AJ66" i="27"/>
  <c r="CD39" i="28"/>
  <c r="CP48" i="28"/>
  <c r="CP50" i="28" s="1"/>
  <c r="AK57" i="27"/>
  <c r="AK59" i="27" s="1"/>
  <c r="CE17" i="28"/>
  <c r="CN17" i="28" s="1"/>
  <c r="AH67" i="27"/>
  <c r="CA41" i="28"/>
  <c r="BZ41" i="28"/>
  <c r="AG121" i="27" l="1"/>
  <c r="AH79" i="27"/>
  <c r="AG81" i="27"/>
  <c r="AG71" i="27" s="1"/>
  <c r="CA44" i="28" s="1"/>
  <c r="AH138" i="27"/>
  <c r="U144" i="27"/>
  <c r="Z56" i="28" s="1"/>
  <c r="V70" i="27"/>
  <c r="V112" i="27"/>
  <c r="W114" i="27"/>
  <c r="W117" i="27" s="1"/>
  <c r="W124" i="27" s="1"/>
  <c r="CQ48" i="28"/>
  <c r="CQ50" i="28" s="1"/>
  <c r="CO17" i="28"/>
  <c r="AL57" i="27"/>
  <c r="AL59" i="27" s="1"/>
  <c r="CE39" i="28"/>
  <c r="CN39" i="28" s="1"/>
  <c r="AK66" i="27"/>
  <c r="AM68" i="27"/>
  <c r="CP42" i="28" s="1"/>
  <c r="CP18" i="28"/>
  <c r="AJ115" i="27"/>
  <c r="AJ111" i="27" s="1"/>
  <c r="AM32" i="27"/>
  <c r="AL137" i="27"/>
  <c r="CO51" i="28"/>
  <c r="AI67" i="27"/>
  <c r="CB41" i="28"/>
  <c r="AH121" i="27" l="1"/>
  <c r="AI79" i="27"/>
  <c r="AH81" i="27"/>
  <c r="AH71" i="27" s="1"/>
  <c r="CB44" i="28" s="1"/>
  <c r="AI138" i="27"/>
  <c r="U145" i="27"/>
  <c r="U146" i="27" s="1"/>
  <c r="U147" i="27" s="1"/>
  <c r="W129" i="27"/>
  <c r="W139" i="27" s="1"/>
  <c r="W140" i="27" s="1"/>
  <c r="W128" i="27"/>
  <c r="W110" i="27"/>
  <c r="AO43" i="28"/>
  <c r="V72" i="27"/>
  <c r="CQ18" i="28"/>
  <c r="AN68" i="27"/>
  <c r="CQ42" i="28" s="1"/>
  <c r="AO32" i="27"/>
  <c r="CR48" i="28"/>
  <c r="CR50" i="28" s="1"/>
  <c r="CP17" i="28"/>
  <c r="AM57" i="27"/>
  <c r="AM59" i="27" s="1"/>
  <c r="AL66" i="27"/>
  <c r="CO39" i="28"/>
  <c r="AK115" i="27"/>
  <c r="AK111" i="27" s="1"/>
  <c r="CP51" i="28"/>
  <c r="AM137" i="27"/>
  <c r="AN32" i="27"/>
  <c r="CC41" i="28"/>
  <c r="AJ67" i="27"/>
  <c r="AI121" i="27" l="1"/>
  <c r="AJ79" i="27"/>
  <c r="AI81" i="27"/>
  <c r="AI71" i="27" s="1"/>
  <c r="CC44" i="28" s="1"/>
  <c r="AJ138" i="27"/>
  <c r="V144" i="27"/>
  <c r="AX43" i="28"/>
  <c r="AO45" i="28"/>
  <c r="X114" i="27"/>
  <c r="X117" i="27" s="1"/>
  <c r="X124" i="27" s="1"/>
  <c r="W112" i="27"/>
  <c r="W70" i="27"/>
  <c r="AL115" i="27"/>
  <c r="AL111" i="27" s="1"/>
  <c r="AN137" i="27"/>
  <c r="CQ51" i="28"/>
  <c r="CP39" i="28"/>
  <c r="AM66" i="27"/>
  <c r="AN57" i="27"/>
  <c r="AN59" i="27" s="1"/>
  <c r="CQ17" i="28"/>
  <c r="AO137" i="27"/>
  <c r="CR51" i="28"/>
  <c r="AO68" i="27"/>
  <c r="CR42" i="28" s="1"/>
  <c r="AP32" i="27"/>
  <c r="CR18" i="28"/>
  <c r="CS48" i="28"/>
  <c r="AK67" i="27"/>
  <c r="CD41" i="28"/>
  <c r="AJ121" i="27" l="1"/>
  <c r="AJ81" i="27"/>
  <c r="AJ71" i="27" s="1"/>
  <c r="CD44" i="28" s="1"/>
  <c r="AK79" i="27"/>
  <c r="AK138" i="27"/>
  <c r="X110" i="27"/>
  <c r="Y114" i="27" s="1"/>
  <c r="Y117" i="27" s="1"/>
  <c r="Y124" i="27" s="1"/>
  <c r="AO53" i="28"/>
  <c r="AX45" i="28"/>
  <c r="AX53" i="28" s="1"/>
  <c r="AY43" i="28"/>
  <c r="AY45" i="28" s="1"/>
  <c r="AY53" i="28" s="1"/>
  <c r="W72" i="27"/>
  <c r="X128" i="27"/>
  <c r="X129" i="27"/>
  <c r="X139" i="27" s="1"/>
  <c r="X140" i="27" s="1"/>
  <c r="AA56" i="28"/>
  <c r="V145" i="27"/>
  <c r="V146" i="27" s="1"/>
  <c r="AM115" i="27"/>
  <c r="AM111" i="27" s="1"/>
  <c r="AP137" i="27"/>
  <c r="CS51" i="28"/>
  <c r="DB51" i="28" s="1"/>
  <c r="DB48" i="28"/>
  <c r="CS50" i="28"/>
  <c r="DB50" i="28" s="1"/>
  <c r="AP68" i="27"/>
  <c r="CS42" i="28" s="1"/>
  <c r="DB42" i="28" s="1"/>
  <c r="AQ32" i="27"/>
  <c r="CS18" i="28"/>
  <c r="DB18" i="28" s="1"/>
  <c r="AN66" i="27"/>
  <c r="CQ39" i="28"/>
  <c r="AO57" i="27"/>
  <c r="AO59" i="27" s="1"/>
  <c r="CR17" i="28"/>
  <c r="DC48" i="28"/>
  <c r="DC50" i="28" s="1"/>
  <c r="AL67" i="27"/>
  <c r="CE41" i="28"/>
  <c r="AK121" i="27" l="1"/>
  <c r="AL79" i="27"/>
  <c r="AK81" i="27"/>
  <c r="AK71" i="27" s="1"/>
  <c r="CE44" i="28" s="1"/>
  <c r="CN44" i="28" s="1"/>
  <c r="AL138" i="27"/>
  <c r="X112" i="27"/>
  <c r="W144" i="27"/>
  <c r="Y129" i="27"/>
  <c r="Y139" i="27" s="1"/>
  <c r="Y140" i="27" s="1"/>
  <c r="Y128" i="27"/>
  <c r="V147" i="27"/>
  <c r="L59" i="28"/>
  <c r="X70" i="27"/>
  <c r="Y110" i="27"/>
  <c r="AN115" i="27"/>
  <c r="AN111" i="27" s="1"/>
  <c r="AQ137" i="27"/>
  <c r="DC51" i="28"/>
  <c r="AO66" i="27"/>
  <c r="CR39" i="28"/>
  <c r="DD48" i="28"/>
  <c r="DD50" i="28" s="1"/>
  <c r="CS17" i="28"/>
  <c r="DB17" i="28" s="1"/>
  <c r="AP57" i="27"/>
  <c r="AP59" i="27" s="1"/>
  <c r="DC18" i="28"/>
  <c r="AQ68" i="27"/>
  <c r="DC42" i="28" s="1"/>
  <c r="CO41" i="28"/>
  <c r="AM67" i="27"/>
  <c r="CN41" i="28"/>
  <c r="AL121" i="27" l="1"/>
  <c r="AL81" i="27"/>
  <c r="AL71" i="27" s="1"/>
  <c r="CO44" i="28" s="1"/>
  <c r="AM79" i="27"/>
  <c r="AM138" i="27"/>
  <c r="Z114" i="27"/>
  <c r="Z117" i="27" s="1"/>
  <c r="Z124" i="27" s="1"/>
  <c r="Y112" i="27"/>
  <c r="Y70" i="27"/>
  <c r="X72" i="27"/>
  <c r="AZ43" i="28"/>
  <c r="AZ45" i="28" s="1"/>
  <c r="AZ53" i="28" s="1"/>
  <c r="CR59" i="28"/>
  <c r="DF59" i="28"/>
  <c r="AN59" i="28"/>
  <c r="BP59" i="28"/>
  <c r="CD59" i="28"/>
  <c r="BB59" i="28"/>
  <c r="Z59" i="28"/>
  <c r="W145" i="27"/>
  <c r="W146" i="27" s="1"/>
  <c r="W147" i="27" s="1"/>
  <c r="AK56" i="28"/>
  <c r="AO115" i="27"/>
  <c r="AO111" i="27" s="1"/>
  <c r="AP66" i="27"/>
  <c r="CS39" i="28"/>
  <c r="DB39" i="28" s="1"/>
  <c r="AS32" i="27"/>
  <c r="AR68" i="27"/>
  <c r="DD42" i="28" s="1"/>
  <c r="DD18" i="28"/>
  <c r="AR32" i="27"/>
  <c r="DC17" i="28"/>
  <c r="AQ57" i="27"/>
  <c r="AQ59" i="27" s="1"/>
  <c r="DE48" i="28"/>
  <c r="DE50" i="28" s="1"/>
  <c r="CP41" i="28"/>
  <c r="AN67" i="27"/>
  <c r="AM121" i="27" l="1"/>
  <c r="AN79" i="27"/>
  <c r="AM81" i="27"/>
  <c r="AM71" i="27" s="1"/>
  <c r="CP44" i="28" s="1"/>
  <c r="AN138" i="27"/>
  <c r="Y72" i="27"/>
  <c r="BA43" i="28"/>
  <c r="BA45" i="28" s="1"/>
  <c r="BA53" i="28" s="1"/>
  <c r="Z110" i="27"/>
  <c r="X144" i="27"/>
  <c r="Z128" i="27"/>
  <c r="Z129" i="27"/>
  <c r="Z139" i="27" s="1"/>
  <c r="Z140" i="27" s="1"/>
  <c r="AP115" i="27"/>
  <c r="AP111" i="27" s="1"/>
  <c r="AS137" i="27"/>
  <c r="DE51" i="28"/>
  <c r="DD17" i="28"/>
  <c r="AR57" i="27"/>
  <c r="AR59" i="27" s="1"/>
  <c r="DE18" i="28"/>
  <c r="AS68" i="27"/>
  <c r="DE42" i="28" s="1"/>
  <c r="DF48" i="28"/>
  <c r="DF50" i="28" s="1"/>
  <c r="AR137" i="27"/>
  <c r="DD51" i="28"/>
  <c r="DC39" i="28"/>
  <c r="AQ66" i="27"/>
  <c r="AO67" i="27"/>
  <c r="CQ41" i="28"/>
  <c r="AN121" i="27" l="1"/>
  <c r="AN81" i="27"/>
  <c r="AN71" i="27" s="1"/>
  <c r="CQ44" i="28" s="1"/>
  <c r="AO79" i="27"/>
  <c r="AO138" i="27"/>
  <c r="Z70" i="27"/>
  <c r="Y144" i="27"/>
  <c r="X145" i="27"/>
  <c r="X146" i="27" s="1"/>
  <c r="X147" i="27" s="1"/>
  <c r="AL56" i="28"/>
  <c r="AA114" i="27"/>
  <c r="AA117" i="27" s="1"/>
  <c r="AA124" i="27" s="1"/>
  <c r="Z112" i="27"/>
  <c r="AQ115" i="27"/>
  <c r="AQ111" i="27" s="1"/>
  <c r="AT68" i="27"/>
  <c r="DF42" i="28" s="1"/>
  <c r="DF18" i="28"/>
  <c r="AU32" i="27"/>
  <c r="AT32" i="27"/>
  <c r="DE17" i="28"/>
  <c r="AS57" i="27"/>
  <c r="AS59" i="27" s="1"/>
  <c r="AR66" i="27"/>
  <c r="DD39" i="28"/>
  <c r="DG48" i="28"/>
  <c r="DG50" i="28" s="1"/>
  <c r="AP67" i="27"/>
  <c r="CR41" i="28"/>
  <c r="AO121" i="27" l="1"/>
  <c r="AP79" i="27"/>
  <c r="AO81" i="27"/>
  <c r="AO71" i="27" s="1"/>
  <c r="CR44" i="28" s="1"/>
  <c r="AP138" i="27"/>
  <c r="AA128" i="27"/>
  <c r="AA129" i="27"/>
  <c r="AA139" i="27" s="1"/>
  <c r="AA140" i="27" s="1"/>
  <c r="AA110" i="27"/>
  <c r="AM56" i="28"/>
  <c r="Y145" i="27"/>
  <c r="Y146" i="27" s="1"/>
  <c r="Y147" i="27" s="1"/>
  <c r="BB43" i="28"/>
  <c r="BB45" i="28" s="1"/>
  <c r="BB53" i="28" s="1"/>
  <c r="Z72" i="27"/>
  <c r="DG51" i="28"/>
  <c r="AU137" i="27"/>
  <c r="AR115" i="27"/>
  <c r="AR111" i="27" s="1"/>
  <c r="AS66" i="27"/>
  <c r="DE39" i="28"/>
  <c r="DF51" i="28"/>
  <c r="AT137" i="27"/>
  <c r="AT57" i="27"/>
  <c r="AT59" i="27" s="1"/>
  <c r="DF17" i="28"/>
  <c r="DG18" i="28"/>
  <c r="AU68" i="27"/>
  <c r="DG42" i="28" s="1"/>
  <c r="CS41" i="28"/>
  <c r="AQ67" i="27"/>
  <c r="AP121" i="27" l="1"/>
  <c r="AP81" i="27"/>
  <c r="AP71" i="27" s="1"/>
  <c r="CS44" i="28" s="1"/>
  <c r="DB44" i="28" s="1"/>
  <c r="AQ79" i="27"/>
  <c r="AQ138" i="27"/>
  <c r="AA70" i="27"/>
  <c r="Z144" i="27"/>
  <c r="AB114" i="27"/>
  <c r="AB117" i="27" s="1"/>
  <c r="AB124" i="27" s="1"/>
  <c r="AA112" i="27"/>
  <c r="AS115" i="27"/>
  <c r="AS111" i="27" s="1"/>
  <c r="AU57" i="27"/>
  <c r="AU59" i="27" s="1"/>
  <c r="DG17" i="28"/>
  <c r="DF39" i="28"/>
  <c r="AT66" i="27"/>
  <c r="DB41" i="28"/>
  <c r="AR67" i="27"/>
  <c r="DC41" i="28"/>
  <c r="AQ121" i="27" l="1"/>
  <c r="AR79" i="27"/>
  <c r="AQ81" i="27"/>
  <c r="AQ71" i="27" s="1"/>
  <c r="DC44" i="28" s="1"/>
  <c r="AR138" i="27"/>
  <c r="AB129" i="27"/>
  <c r="AB139" i="27" s="1"/>
  <c r="AB140" i="27" s="1"/>
  <c r="AB128" i="27"/>
  <c r="BC43" i="28"/>
  <c r="AA72" i="27"/>
  <c r="AN56" i="28"/>
  <c r="Z145" i="27"/>
  <c r="Z146" i="27" s="1"/>
  <c r="Z147" i="27" s="1"/>
  <c r="AB110" i="27"/>
  <c r="AT115" i="27"/>
  <c r="AT111" i="27" s="1"/>
  <c r="DG39" i="28"/>
  <c r="AU66" i="27"/>
  <c r="X11" i="28"/>
  <c r="AL11" i="28" s="1"/>
  <c r="AZ11" i="28" s="1"/>
  <c r="BN11" i="28" s="1"/>
  <c r="CB11" i="28" s="1"/>
  <c r="CP11" i="28" s="1"/>
  <c r="DD11" i="28" s="1"/>
  <c r="DD41" i="28"/>
  <c r="AS67" i="27"/>
  <c r="AR121" i="27" l="1"/>
  <c r="AS79" i="27"/>
  <c r="AR81" i="27"/>
  <c r="AR71" i="27" s="1"/>
  <c r="DD44" i="28" s="1"/>
  <c r="AS138" i="27"/>
  <c r="AB70" i="27"/>
  <c r="AA144" i="27"/>
  <c r="AB112" i="27"/>
  <c r="AC114" i="27"/>
  <c r="AC117" i="27" s="1"/>
  <c r="AC124" i="27" s="1"/>
  <c r="BC45" i="28"/>
  <c r="BL43" i="28"/>
  <c r="AU115" i="27"/>
  <c r="AU111" i="27" s="1"/>
  <c r="AU67" i="27"/>
  <c r="AT67" i="27"/>
  <c r="DE41" i="28"/>
  <c r="AS121" i="27" l="1"/>
  <c r="AT79" i="27"/>
  <c r="AS81" i="27"/>
  <c r="AS71" i="27" s="1"/>
  <c r="DE44" i="28" s="1"/>
  <c r="AT138" i="27"/>
  <c r="AU138" i="27"/>
  <c r="AC128" i="27"/>
  <c r="AC129" i="27"/>
  <c r="AC139" i="27" s="1"/>
  <c r="AC140" i="27" s="1"/>
  <c r="AB72" i="27"/>
  <c r="BM43" i="28"/>
  <c r="BM45" i="28" s="1"/>
  <c r="BM53" i="28" s="1"/>
  <c r="BC53" i="28"/>
  <c r="BL45" i="28"/>
  <c r="BL53" i="28" s="1"/>
  <c r="AC110" i="27"/>
  <c r="AA145" i="27"/>
  <c r="AA146" i="27" s="1"/>
  <c r="AO56" i="28"/>
  <c r="DF41" i="28"/>
  <c r="DG41" i="28"/>
  <c r="AT121" i="27" l="1"/>
  <c r="AT81" i="27"/>
  <c r="AT71" i="27" s="1"/>
  <c r="DF44" i="28" s="1"/>
  <c r="AU79" i="27"/>
  <c r="AD114" i="27"/>
  <c r="AD117" i="27" s="1"/>
  <c r="AD124" i="27" s="1"/>
  <c r="AC112" i="27"/>
  <c r="AB144" i="27"/>
  <c r="AC70" i="27"/>
  <c r="L60" i="28"/>
  <c r="AA147" i="27"/>
  <c r="AU121" i="27" l="1"/>
  <c r="AU81" i="27"/>
  <c r="AU71" i="27" s="1"/>
  <c r="DG44" i="28" s="1"/>
  <c r="AD110" i="27"/>
  <c r="AE114" i="27" s="1"/>
  <c r="AE117" i="27" s="1"/>
  <c r="AE124" i="27" s="1"/>
  <c r="BB60" i="28"/>
  <c r="AN60" i="28"/>
  <c r="Z60" i="28"/>
  <c r="CD60" i="28"/>
  <c r="BP60" i="28"/>
  <c r="DF60" i="28"/>
  <c r="CR60" i="28"/>
  <c r="BN43" i="28"/>
  <c r="BN45" i="28" s="1"/>
  <c r="BN53" i="28" s="1"/>
  <c r="AC72" i="27"/>
  <c r="AY56" i="28"/>
  <c r="AB145" i="27"/>
  <c r="AB146" i="27" s="1"/>
  <c r="AB147" i="27" s="1"/>
  <c r="AD129" i="27"/>
  <c r="AD139" i="27" s="1"/>
  <c r="AD140" i="27" s="1"/>
  <c r="AD128" i="27"/>
  <c r="AD112" i="27" l="1"/>
  <c r="AE129" i="27"/>
  <c r="AE139" i="27" s="1"/>
  <c r="AE140" i="27" s="1"/>
  <c r="AE128" i="27"/>
  <c r="AE110" i="27"/>
  <c r="AD70" i="27"/>
  <c r="AC144" i="27"/>
  <c r="AD72" i="27" l="1"/>
  <c r="BO43" i="28"/>
  <c r="BO45" i="28" s="1"/>
  <c r="BO53" i="28" s="1"/>
  <c r="AF114" i="27"/>
  <c r="AF117" i="27" s="1"/>
  <c r="AF124" i="27" s="1"/>
  <c r="AE112" i="27"/>
  <c r="AE70" i="27"/>
  <c r="AC145" i="27"/>
  <c r="AC146" i="27" s="1"/>
  <c r="AC147" i="27" s="1"/>
  <c r="AZ56" i="28"/>
  <c r="AF129" i="27" l="1"/>
  <c r="AF139" i="27" s="1"/>
  <c r="AF140" i="27" s="1"/>
  <c r="AF128" i="27"/>
  <c r="AE72" i="27"/>
  <c r="BP43" i="28"/>
  <c r="BP45" i="28" s="1"/>
  <c r="BP53" i="28" s="1"/>
  <c r="AF110" i="27"/>
  <c r="AD144" i="27"/>
  <c r="AD145" i="27" l="1"/>
  <c r="AD146" i="27" s="1"/>
  <c r="AD147" i="27" s="1"/>
  <c r="BA56" i="28"/>
  <c r="AE144" i="27"/>
  <c r="AF70" i="27"/>
  <c r="AF112" i="27"/>
  <c r="AG114" i="27"/>
  <c r="AG117" i="27" s="1"/>
  <c r="AG124" i="27" s="1"/>
  <c r="AG129" i="27" l="1"/>
  <c r="AG139" i="27" s="1"/>
  <c r="AG140" i="27" s="1"/>
  <c r="AG128" i="27"/>
  <c r="AG110" i="27"/>
  <c r="BQ43" i="28"/>
  <c r="AF72" i="27"/>
  <c r="BB56" i="28"/>
  <c r="AE145" i="27"/>
  <c r="AE146" i="27" s="1"/>
  <c r="AE147" i="27" s="1"/>
  <c r="BZ43" i="28" l="1"/>
  <c r="BQ45" i="28"/>
  <c r="AG112" i="27"/>
  <c r="AH114" i="27"/>
  <c r="AH117" i="27" s="1"/>
  <c r="AH124" i="27" s="1"/>
  <c r="AG70" i="27"/>
  <c r="AF144" i="27"/>
  <c r="AH110" i="27" l="1"/>
  <c r="AH112" i="27" s="1"/>
  <c r="BC56" i="28"/>
  <c r="AF145" i="27"/>
  <c r="AF146" i="27" s="1"/>
  <c r="AF147" i="27" s="1"/>
  <c r="AH128" i="27"/>
  <c r="AH129" i="27"/>
  <c r="AH139" i="27" s="1"/>
  <c r="AH140" i="27" s="1"/>
  <c r="BQ53" i="28"/>
  <c r="BZ45" i="28"/>
  <c r="BZ53" i="28" s="1"/>
  <c r="CA43" i="28"/>
  <c r="CA45" i="28" s="1"/>
  <c r="CA53" i="28" s="1"/>
  <c r="AG72" i="27"/>
  <c r="AI114" i="27" l="1"/>
  <c r="AI117" i="27" s="1"/>
  <c r="AI124" i="27" s="1"/>
  <c r="AI128" i="27" s="1"/>
  <c r="AG144" i="27"/>
  <c r="AH70" i="27"/>
  <c r="AI110" i="27" l="1"/>
  <c r="AI112" i="27" s="1"/>
  <c r="AI129" i="27"/>
  <c r="AI139" i="27" s="1"/>
  <c r="AI140" i="27" s="1"/>
  <c r="CB43" i="28"/>
  <c r="CB45" i="28" s="1"/>
  <c r="CB53" i="28" s="1"/>
  <c r="AH72" i="27"/>
  <c r="BM56" i="28"/>
  <c r="AG145" i="27"/>
  <c r="AG146" i="27" s="1"/>
  <c r="AG147" i="27" s="1"/>
  <c r="AI70" i="27"/>
  <c r="AJ114" i="27" l="1"/>
  <c r="AJ117" i="27" s="1"/>
  <c r="AJ124" i="27" s="1"/>
  <c r="AJ128" i="27" s="1"/>
  <c r="AI72" i="27"/>
  <c r="CC43" i="28"/>
  <c r="CC45" i="28" s="1"/>
  <c r="CC53" i="28" s="1"/>
  <c r="AH144" i="27"/>
  <c r="AJ70" i="27" l="1"/>
  <c r="CD43" i="28" s="1"/>
  <c r="CD45" i="28" s="1"/>
  <c r="CD53" i="28" s="1"/>
  <c r="AJ129" i="27"/>
  <c r="AJ139" i="27" s="1"/>
  <c r="AJ140" i="27" s="1"/>
  <c r="AJ110" i="27"/>
  <c r="AI144" i="27"/>
  <c r="BN56" i="28"/>
  <c r="AH145" i="27"/>
  <c r="AH146" i="27" s="1"/>
  <c r="AH147" i="27" s="1"/>
  <c r="AJ72" i="27" l="1"/>
  <c r="AK114" i="27"/>
  <c r="AK117" i="27" s="1"/>
  <c r="AK124" i="27" s="1"/>
  <c r="AJ112" i="27"/>
  <c r="BO56" i="28"/>
  <c r="AI145" i="27"/>
  <c r="AI146" i="27" s="1"/>
  <c r="AI147" i="27" s="1"/>
  <c r="AJ144" i="27" l="1"/>
  <c r="AJ145" i="27" s="1"/>
  <c r="AJ146" i="27" s="1"/>
  <c r="AJ147" i="27" s="1"/>
  <c r="AK128" i="27"/>
  <c r="AK129" i="27"/>
  <c r="AK139" i="27" s="1"/>
  <c r="AK140" i="27" s="1"/>
  <c r="AK110" i="27"/>
  <c r="BP56" i="28" l="1"/>
  <c r="AK112" i="27"/>
  <c r="AL114" i="27"/>
  <c r="AL117" i="27" s="1"/>
  <c r="AL124" i="27" s="1"/>
  <c r="AK70" i="27"/>
  <c r="AL110" i="27" l="1"/>
  <c r="AL129" i="27"/>
  <c r="AL139" i="27" s="1"/>
  <c r="AL140" i="27" s="1"/>
  <c r="AL128" i="27"/>
  <c r="CE43" i="28"/>
  <c r="AK72" i="27"/>
  <c r="CE45" i="28" l="1"/>
  <c r="CN43" i="28"/>
  <c r="AL70" i="27"/>
  <c r="AK144" i="27"/>
  <c r="AM114" i="27"/>
  <c r="AM117" i="27" s="1"/>
  <c r="AM124" i="27" s="1"/>
  <c r="AL112" i="27"/>
  <c r="AM129" i="27" l="1"/>
  <c r="AM139" i="27" s="1"/>
  <c r="AM140" i="27" s="1"/>
  <c r="AM128" i="27"/>
  <c r="CO43" i="28"/>
  <c r="CO45" i="28" s="1"/>
  <c r="CO53" i="28" s="1"/>
  <c r="AL72" i="27"/>
  <c r="AM110" i="27"/>
  <c r="BQ56" i="28"/>
  <c r="AK145" i="27"/>
  <c r="AK146" i="27" s="1"/>
  <c r="CN45" i="28"/>
  <c r="CN53" i="28" s="1"/>
  <c r="CE53" i="28"/>
  <c r="AK147" i="27" l="1"/>
  <c r="AL144" i="27"/>
  <c r="AM70" i="27"/>
  <c r="AN114" i="27"/>
  <c r="AN117" i="27" s="1"/>
  <c r="AN124" i="27" s="1"/>
  <c r="AM112" i="27"/>
  <c r="AN128" i="27" l="1"/>
  <c r="AN129" i="27"/>
  <c r="AN139" i="27" s="1"/>
  <c r="AN140" i="27" s="1"/>
  <c r="AN110" i="27"/>
  <c r="AM72" i="27"/>
  <c r="CP43" i="28"/>
  <c r="CP45" i="28" s="1"/>
  <c r="CP53" i="28" s="1"/>
  <c r="AL145" i="27"/>
  <c r="AL146" i="27" s="1"/>
  <c r="AL147" i="27" s="1"/>
  <c r="CA56" i="28"/>
  <c r="AM144" i="27" l="1"/>
  <c r="AO114" i="27"/>
  <c r="AO117" i="27" s="1"/>
  <c r="AO124" i="27" s="1"/>
  <c r="AN112" i="27"/>
  <c r="AN70" i="27"/>
  <c r="AO129" i="27" l="1"/>
  <c r="AO139" i="27" s="1"/>
  <c r="AO140" i="27" s="1"/>
  <c r="AO128" i="27"/>
  <c r="AN72" i="27"/>
  <c r="CQ43" i="28"/>
  <c r="CQ45" i="28" s="1"/>
  <c r="CQ53" i="28" s="1"/>
  <c r="AO110" i="27"/>
  <c r="AM145" i="27"/>
  <c r="AM146" i="27" s="1"/>
  <c r="AM147" i="27" s="1"/>
  <c r="CB56" i="28"/>
  <c r="AN144" i="27" l="1"/>
  <c r="AO70" i="27"/>
  <c r="AO112" i="27"/>
  <c r="AP114" i="27"/>
  <c r="AP117" i="27" s="1"/>
  <c r="AP124" i="27" s="1"/>
  <c r="AP110" i="27" l="1"/>
  <c r="AP112" i="27" s="1"/>
  <c r="AN145" i="27"/>
  <c r="AN146" i="27" s="1"/>
  <c r="AN147" i="27" s="1"/>
  <c r="CC56" i="28"/>
  <c r="AP129" i="27"/>
  <c r="AP139" i="27" s="1"/>
  <c r="AP140" i="27" s="1"/>
  <c r="AP128" i="27"/>
  <c r="AO72" i="27"/>
  <c r="CR43" i="28"/>
  <c r="CR45" i="28" s="1"/>
  <c r="CR53" i="28" s="1"/>
  <c r="AQ114" i="27" l="1"/>
  <c r="AQ117" i="27" s="1"/>
  <c r="AQ124" i="27" s="1"/>
  <c r="AQ128" i="27" s="1"/>
  <c r="AO144" i="27"/>
  <c r="AP70" i="27"/>
  <c r="AQ129" i="27" l="1"/>
  <c r="AQ139" i="27" s="1"/>
  <c r="AQ140" i="27" s="1"/>
  <c r="AQ110" i="27"/>
  <c r="AR114" i="27" s="1"/>
  <c r="AQ70" i="27"/>
  <c r="AP72" i="27"/>
  <c r="CS43" i="28"/>
  <c r="CD56" i="28"/>
  <c r="AO145" i="27"/>
  <c r="AO146" i="27" s="1"/>
  <c r="AO147" i="27" s="1"/>
  <c r="AQ112" i="27" l="1"/>
  <c r="AR117" i="27"/>
  <c r="AR124" i="27" s="1"/>
  <c r="AR110" i="27"/>
  <c r="DC43" i="28"/>
  <c r="DC45" i="28" s="1"/>
  <c r="DC53" i="28" s="1"/>
  <c r="AQ72" i="27"/>
  <c r="DB43" i="28"/>
  <c r="CS45" i="28"/>
  <c r="AP144" i="27"/>
  <c r="AS114" i="27" l="1"/>
  <c r="AS117" i="27" s="1"/>
  <c r="AS124" i="27" s="1"/>
  <c r="AR112" i="27"/>
  <c r="AR129" i="27"/>
  <c r="AR139" i="27" s="1"/>
  <c r="AR140" i="27" s="1"/>
  <c r="AR128" i="27"/>
  <c r="DB45" i="28"/>
  <c r="DB53" i="28" s="1"/>
  <c r="CS53" i="28"/>
  <c r="AP145" i="27"/>
  <c r="AP146" i="27" s="1"/>
  <c r="AP147" i="27" s="1"/>
  <c r="CE56" i="28"/>
  <c r="AQ144" i="27"/>
  <c r="AS110" i="27" l="1"/>
  <c r="AR70" i="27"/>
  <c r="AS129" i="27"/>
  <c r="AS139" i="27" s="1"/>
  <c r="AS140" i="27" s="1"/>
  <c r="AS128" i="27"/>
  <c r="CO56" i="28"/>
  <c r="AQ145" i="27"/>
  <c r="AQ146" i="27" s="1"/>
  <c r="AQ147" i="27" s="1"/>
  <c r="DD43" i="28" l="1"/>
  <c r="DD45" i="28" s="1"/>
  <c r="DD53" i="28" s="1"/>
  <c r="AR72" i="27"/>
  <c r="AS70" i="27"/>
  <c r="AS112" i="27"/>
  <c r="AT114" i="27"/>
  <c r="AT117" i="27" s="1"/>
  <c r="AT124" i="27" s="1"/>
  <c r="AT110" i="27" l="1"/>
  <c r="AT112" i="27" s="1"/>
  <c r="AS72" i="27"/>
  <c r="DE43" i="28"/>
  <c r="DE45" i="28" s="1"/>
  <c r="DE53" i="28" s="1"/>
  <c r="AT128" i="27"/>
  <c r="AT129" i="27"/>
  <c r="AT139" i="27" s="1"/>
  <c r="AT140" i="27" s="1"/>
  <c r="AR144" i="27"/>
  <c r="AU114" i="27" l="1"/>
  <c r="AU110" i="27" s="1"/>
  <c r="AU112" i="27" s="1"/>
  <c r="CP56" i="28"/>
  <c r="AR145" i="27"/>
  <c r="AR146" i="27" s="1"/>
  <c r="AR147" i="27" s="1"/>
  <c r="AS144" i="27"/>
  <c r="AT70" i="27"/>
  <c r="AU117" i="27" l="1"/>
  <c r="AU124" i="27" s="1"/>
  <c r="AU129" i="27" s="1"/>
  <c r="AU139" i="27" s="1"/>
  <c r="AU140" i="27" s="1"/>
  <c r="AT72" i="27"/>
  <c r="DF43" i="28"/>
  <c r="DF45" i="28" s="1"/>
  <c r="DF53" i="28" s="1"/>
  <c r="AS145" i="27"/>
  <c r="AS146" i="27" s="1"/>
  <c r="AS147" i="27" s="1"/>
  <c r="CQ56" i="28"/>
  <c r="E140" i="27" l="1"/>
  <c r="AU128" i="27"/>
  <c r="AT144" i="27"/>
  <c r="E65" i="28" l="1"/>
  <c r="AU70" i="27"/>
  <c r="DG43" i="28" s="1"/>
  <c r="DG45" i="28" s="1"/>
  <c r="DG53" i="28" s="1"/>
  <c r="CR56" i="28"/>
  <c r="AT145" i="27"/>
  <c r="AT146" i="27" s="1"/>
  <c r="AT147" i="27" s="1"/>
  <c r="AU72" i="27" l="1"/>
  <c r="AU144" i="27" l="1"/>
  <c r="AU145" i="27" l="1"/>
  <c r="AU146" i="27" s="1"/>
  <c r="CS56" i="28"/>
  <c r="L61" i="28" l="1"/>
  <c r="Z61" i="28" s="1"/>
  <c r="AU147" i="27"/>
  <c r="E147" i="27" s="1"/>
  <c r="E63" i="28" s="1"/>
  <c r="AN61" i="28" l="1"/>
  <c r="BB61" i="28"/>
  <c r="BP61" i="28"/>
  <c r="DF61" i="28"/>
  <c r="CD61" i="28"/>
  <c r="CR61" i="28"/>
  <c r="AU65" i="28"/>
  <c r="AG63" i="28"/>
  <c r="BW63" i="28"/>
  <c r="CY63" i="28"/>
  <c r="BI63" i="28"/>
  <c r="S63" i="28"/>
  <c r="AU63" i="28"/>
  <c r="CK63" i="28"/>
  <c r="AG65" i="28" l="1"/>
  <c r="S65" i="28"/>
  <c r="CK65" i="28"/>
  <c r="CY65" i="28"/>
  <c r="BW65" i="28"/>
  <c r="BI65" i="28"/>
</calcChain>
</file>

<file path=xl/sharedStrings.xml><?xml version="1.0" encoding="utf-8"?>
<sst xmlns="http://schemas.openxmlformats.org/spreadsheetml/2006/main" count="562" uniqueCount="163">
  <si>
    <t>Redevances</t>
  </si>
  <si>
    <t>-</t>
  </si>
  <si>
    <t>Dette</t>
  </si>
  <si>
    <t>Base de tarification</t>
  </si>
  <si>
    <t>Taxe sur les services publics</t>
  </si>
  <si>
    <r>
      <t>Taux de redevance à la Régie de l'énergie ($/10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</si>
  <si>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Taux de redevance à la Régie du bâtiment ($/10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</si>
  <si>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Taux d'imposition (féd. + prov.)</t>
  </si>
  <si>
    <t>Taux</t>
  </si>
  <si>
    <t>Équité</t>
  </si>
  <si>
    <t>Coût de service</t>
  </si>
  <si>
    <t>Amortissement des immobilisations</t>
  </si>
  <si>
    <t>Impôts</t>
  </si>
  <si>
    <t>Rendement</t>
  </si>
  <si>
    <t>Total - Coût de service</t>
  </si>
  <si>
    <t>Diminution de l'équité réglementaire</t>
  </si>
  <si>
    <t>Remboursement de la dette réglementaire</t>
  </si>
  <si>
    <t>Amortissement comptable et fiscal</t>
  </si>
  <si>
    <t>Immobilisations nettes comptables</t>
  </si>
  <si>
    <t>Bénéfice net théorique comptable</t>
  </si>
  <si>
    <t>Dépréciation comptable</t>
  </si>
  <si>
    <t>Dépréciation fiscale</t>
  </si>
  <si>
    <t>1 - taux d'impôt</t>
  </si>
  <si>
    <t>États financiers pro forma</t>
  </si>
  <si>
    <t>Revenu</t>
  </si>
  <si>
    <r>
      <t>Volume de vente en m</t>
    </r>
    <r>
      <rPr>
        <vertAlign val="superscript"/>
        <sz val="11"/>
        <color theme="1"/>
        <rFont val="Arial"/>
        <family val="2"/>
      </rPr>
      <t>3</t>
    </r>
  </si>
  <si>
    <t>Section 2  -  Grille de calcul</t>
  </si>
  <si>
    <t>Section 1  -  Intrants</t>
  </si>
  <si>
    <t>Total - Base de tarification moyenne</t>
  </si>
  <si>
    <t>Frais de conduites</t>
  </si>
  <si>
    <t>Frais généraux</t>
  </si>
  <si>
    <t>PRC - 10 ans</t>
  </si>
  <si>
    <t>Actif non amortissable (terrain)</t>
  </si>
  <si>
    <t>Contributions raccordement réseau</t>
  </si>
  <si>
    <t>Subventions extérieures</t>
  </si>
  <si>
    <t>Contributions clients</t>
  </si>
  <si>
    <t>Nombre de clients</t>
  </si>
  <si>
    <t>Clients  -  Volumes de vente  -  Tarifs  -  Revenus</t>
  </si>
  <si>
    <t>Coûts d'opération</t>
  </si>
  <si>
    <t>Total  -  Investissement</t>
  </si>
  <si>
    <t>Total - Coûts d'opération</t>
  </si>
  <si>
    <t>Frais de branchements</t>
  </si>
  <si>
    <t>En moins …</t>
  </si>
  <si>
    <t>Taux de distribution (en ¢ par m3)</t>
  </si>
  <si>
    <t>Revenu de distribution</t>
  </si>
  <si>
    <t>Amort. fiscal -  PRC 10 ans</t>
  </si>
  <si>
    <t>Impôts (gross up)</t>
  </si>
  <si>
    <t>Impôts sans dette</t>
  </si>
  <si>
    <t>Point mort tarifaire</t>
  </si>
  <si>
    <t>Contribution tarifaire</t>
  </si>
  <si>
    <t>Contribution tarifaire actualisée</t>
  </si>
  <si>
    <t>Contribution tarifaire actualisée cumulée</t>
  </si>
  <si>
    <t>Indicateur de PMT</t>
  </si>
  <si>
    <t>Ne pas effacer</t>
  </si>
  <si>
    <t>SOCIÉTÉ EN COMMANDITE GAZ MÉTRO</t>
  </si>
  <si>
    <t>REVENU REQUIS</t>
  </si>
  <si>
    <t>CALCUL DU REVENU REQUIS</t>
  </si>
  <si>
    <t>BUDGET</t>
  </si>
  <si>
    <t>Type de projet</t>
  </si>
  <si>
    <t>Représentant</t>
  </si>
  <si>
    <t>Région</t>
  </si>
  <si>
    <t>Conseiller</t>
  </si>
  <si>
    <t>Type de client</t>
  </si>
  <si>
    <t>OTP</t>
  </si>
  <si>
    <t>Coût en capital prospectif pondéré</t>
  </si>
  <si>
    <t>Total</t>
  </si>
  <si>
    <t>CASEP - PRC (10 ans)</t>
  </si>
  <si>
    <t>Contrib. Raccord. réseau/ Délai/ Emplacement</t>
  </si>
  <si>
    <t>CASEP - Immobilisations</t>
  </si>
  <si>
    <t>Investissement total</t>
  </si>
  <si>
    <t>Coût d'opération</t>
  </si>
  <si>
    <t>Amortissement comptable</t>
  </si>
  <si>
    <t>Revenu requis</t>
  </si>
  <si>
    <t>Revenus</t>
  </si>
  <si>
    <t>Taux de Distribution ( ¢/m³)</t>
  </si>
  <si>
    <t>Taux Distribution ( ¢/m³)</t>
  </si>
  <si>
    <t>Taux Fonds vert ( ¢/m³)</t>
  </si>
  <si>
    <t>Revenu de distribution ( ¢/m³)</t>
  </si>
  <si>
    <t>Revenu de distribution ($)</t>
  </si>
  <si>
    <t>Contribution tarifaire annuelle</t>
  </si>
  <si>
    <t>Contribution tarifaire ( 3 ans )</t>
  </si>
  <si>
    <t xml:space="preserve">     Contribution tarifaire ( 15 ans )</t>
  </si>
  <si>
    <t>Contribution tarifaire ( 5 ans )</t>
  </si>
  <si>
    <t xml:space="preserve">     Contribution tarifaire ( 20 ans )</t>
  </si>
  <si>
    <t>Contribution tarifaire ( 10 ans )</t>
  </si>
  <si>
    <t xml:space="preserve">     Contribution tarifaire ( 40 ans )</t>
  </si>
  <si>
    <t>Point mort tarifaire (années)</t>
  </si>
  <si>
    <t>VENTES</t>
  </si>
  <si>
    <t xml:space="preserve">Date  ____/____/____ </t>
  </si>
  <si>
    <t>CONDITIONS DE RÉALISATION</t>
  </si>
  <si>
    <t>Nbr de clients potentiels</t>
  </si>
  <si>
    <t>Longueur en mètres linéaires</t>
  </si>
  <si>
    <t>Coût d'été/hiver</t>
  </si>
  <si>
    <t>Coût unit. conduites ($/mln)</t>
  </si>
  <si>
    <t>Autres coûts de projet</t>
  </si>
  <si>
    <t>Directeur Ventes</t>
  </si>
  <si>
    <t>Cadre de direction Ventes</t>
  </si>
  <si>
    <t>Vice-président Commercialisation</t>
  </si>
  <si>
    <t>Présidente</t>
  </si>
  <si>
    <t/>
  </si>
  <si>
    <t>Taux de rendement interne ( TRI 40 ans )</t>
  </si>
  <si>
    <t>Volume en m3</t>
  </si>
  <si>
    <r>
      <t>Volume en m</t>
    </r>
    <r>
      <rPr>
        <vertAlign val="superscript"/>
        <sz val="11"/>
        <color theme="1"/>
        <rFont val="Arial"/>
        <family val="2"/>
      </rPr>
      <t>3</t>
    </r>
  </si>
  <si>
    <t>Amortissement fiscal</t>
  </si>
  <si>
    <t>Immobilisations nettes finales pour calcul de la TSP</t>
  </si>
  <si>
    <t>Coûts d'investissement (capitalisables)</t>
  </si>
  <si>
    <t>OPEX, taxes foncières et redevances</t>
  </si>
  <si>
    <t>Investissement</t>
  </si>
  <si>
    <t>Flux monétaire du projet</t>
  </si>
  <si>
    <t>TRI, VAN et Point Mort Tarifaire</t>
  </si>
  <si>
    <t>5 ans</t>
  </si>
  <si>
    <t>10 ans</t>
  </si>
  <si>
    <t>15 ans</t>
  </si>
  <si>
    <t>20 ans</t>
  </si>
  <si>
    <t>25 ans</t>
  </si>
  <si>
    <t>30 ans</t>
  </si>
  <si>
    <t>35 ans</t>
  </si>
  <si>
    <t>40 ans</t>
  </si>
  <si>
    <t>Frais de branchements - Base</t>
  </si>
  <si>
    <t>Frais de conduites - Total</t>
  </si>
  <si>
    <t>Frais de conduite - Base</t>
  </si>
  <si>
    <t>Frais de conduite - Frais entrepreneurs</t>
  </si>
  <si>
    <t>Frais de branchements - Frais entrepreneurs</t>
  </si>
  <si>
    <t>Frais de branchements - Coûts de compteur(s)</t>
  </si>
  <si>
    <t>Frais Union des municipalités</t>
  </si>
  <si>
    <t>Frais de branchements - Total</t>
  </si>
  <si>
    <t>Frais UMQ</t>
  </si>
  <si>
    <t>Impôt sans dette</t>
  </si>
  <si>
    <t>1.1</t>
  </si>
  <si>
    <t>1.2</t>
  </si>
  <si>
    <t>1.3</t>
  </si>
  <si>
    <t>2.1</t>
  </si>
  <si>
    <t>2.2</t>
  </si>
  <si>
    <t>2.3</t>
  </si>
  <si>
    <t>2.4</t>
  </si>
  <si>
    <t>Paramètres 2016-2017</t>
  </si>
  <si>
    <t>Coût en capital   D-2016-156</t>
  </si>
  <si>
    <t>SRR-VERSION 17.0</t>
  </si>
  <si>
    <t>Répartition UMQ - Conduite</t>
  </si>
  <si>
    <t>Répartition UMQ - Branchement</t>
  </si>
  <si>
    <t>Répartition Fais généraux - Conduite</t>
  </si>
  <si>
    <t>Répartition Fais généraux - Branchement</t>
  </si>
  <si>
    <t>Additions après répartition des frais UMQ, des frais généraux et des contributions/subventions</t>
  </si>
  <si>
    <t>Répartition Contributions/subventions - Conduite</t>
  </si>
  <si>
    <t>Répartition Contributions/subventions - Branchement</t>
  </si>
  <si>
    <t xml:space="preserve"> (En dollars)</t>
  </si>
  <si>
    <t>2.5</t>
  </si>
  <si>
    <t>Amortissement comptable - Conduites</t>
  </si>
  <si>
    <t>Amortissement comptable - Branchements</t>
  </si>
  <si>
    <t>Amortissement fiscal - Conduites</t>
  </si>
  <si>
    <t>Amortissement fiscal - Branchements</t>
  </si>
  <si>
    <t>Coût d'opération statutaire</t>
  </si>
  <si>
    <t>$/client</t>
  </si>
  <si>
    <t>Coût de la dette</t>
  </si>
  <si>
    <t>Coût de l'équité (ord. + priv.)</t>
  </si>
  <si>
    <t>Proportion de dette</t>
  </si>
  <si>
    <t>Proportion d'équité (ord. + priv.)</t>
  </si>
  <si>
    <t xml:space="preserve">Amort. -  PRC 10 ans </t>
  </si>
  <si>
    <t>Coûts d'opération spécifiques</t>
  </si>
  <si>
    <t>Coûts d'opération statutaires</t>
  </si>
  <si>
    <t>Actif non amortissable (terrain) excluant frais généraux</t>
  </si>
  <si>
    <t>Frais à l'Union des municipalités</t>
  </si>
  <si>
    <t>Projet Drummondville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</si>
</sst>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0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[Red]\-&quot;$&quot;#,##0.00"/>
    <numFmt numFmtId="167" formatCode="_-&quot;$&quot;* #,##0.00_-;\-&quot;$&quot;* #,##0.00_-;_-&quot;$&quot;* &quot;-&quot;??_-;_-@_-"/>
    <numFmt numFmtId="168" formatCode="_(&quot;$&quot;* #,##0.00_);_(&quot;$&quot;* \(#,##0.00\);_(&quot;$&quot;* &quot;-&quot;??_);_(@_)"/>
    <numFmt numFmtId="169" formatCode="_(&quot;$&quot;* #,##0_);_(&quot;$&quot;* \(#,##0\);_(&quot;$&quot;* &quot;-&quot;??_);_(@_)"/>
    <numFmt numFmtId="170" formatCode="_(&quot;$&quot;* #,##0.00_);_(&quot;$&quot;* \(\ #,##0.00\ \);_(&quot;$&quot;* &quot;-&quot;??_);_(\ @_ \)"/>
    <numFmt numFmtId="171" formatCode="0.0%"/>
    <numFmt numFmtId="172" formatCode="0.0000"/>
    <numFmt numFmtId="173" formatCode="_-* #,##0_-;\-* #,##0_-;_-* &quot;-&quot;??_-;_-@_-"/>
    <numFmt numFmtId="174" formatCode="#,##0.0_);\(#,##0.0\)"/>
    <numFmt numFmtId="175" formatCode="_(* #,##0.00_);_(* \(#,##0.00\);_(* &quot;-&quot;??_);_(@_)"/>
    <numFmt numFmtId="176" formatCode="0.000%"/>
    <numFmt numFmtId="177" formatCode="_(* #,##0_);_(* \(#,##0\);_(* &quot;-&quot;??_);_(@_)"/>
    <numFmt numFmtId="178" formatCode="#,##0.0"/>
    <numFmt numFmtId="179" formatCode="_-&quot;$&quot;* #,##0_-;\-&quot;$&quot;* #,##0_-;_-&quot;$&quot;* &quot;-&quot;??_-;_-@_-"/>
    <numFmt numFmtId="180" formatCode="#,##0&quot; ans&quot;"/>
    <numFmt numFmtId="181" formatCode="#,##0.00000"/>
    <numFmt numFmtId="182" formatCode="0.0"/>
    <numFmt numFmtId="183" formatCode="#,##0.00&quot;¢/kWh&quot;"/>
    <numFmt numFmtId="184" formatCode="0.0_)\%;\(0.0\)\%;0.0_)\%;@_)_%"/>
    <numFmt numFmtId="185" formatCode="#,##0.0_)_%;\(#,##0.0\)_%;0.0_)_%;@_)_%"/>
    <numFmt numFmtId="186" formatCode="0.000000"/>
    <numFmt numFmtId="187" formatCode="#,##0.0_);\(#,##0.0\);#,##0.0_);@_)"/>
    <numFmt numFmtId="188" formatCode="&quot;$&quot;_(#,##0.00_);&quot;$&quot;\(#,##0.00\);&quot;$&quot;_(0.00_);@_)"/>
    <numFmt numFmtId="189" formatCode="&quot;$&quot;_(#,##0.00_);&quot;$&quot;\(#,##0.00\)"/>
    <numFmt numFmtId="190" formatCode="#,##0.00_);\(#,##0.00\);0.00_);@_)"/>
    <numFmt numFmtId="191" formatCode="\€_(#,##0.00_);\€\(#,##0.00\);\€_(0.00_);@_)"/>
    <numFmt numFmtId="192" formatCode="#,##0_)\x;\(#,##0\)\x;0_)\x;@_)_x"/>
    <numFmt numFmtId="193" formatCode="#,##0.0_)\x;\(#,##0.0\)\x"/>
    <numFmt numFmtId="194" formatCode="#,##0_)_x;\(#,##0\)_x;0_)_x;@_)_x"/>
    <numFmt numFmtId="195" formatCode="#,##0.0_)_x;\(#,##0.0\)_x"/>
    <numFmt numFmtId="196" formatCode="#,##0.0_)_%;\(#,##0.0\)_%"/>
    <numFmt numFmtId="197" formatCode="#,##0;\(#,##0\)"/>
    <numFmt numFmtId="198" formatCode="_(* #,##0_);_(* \(#,##0\);_(* &quot;-&quot;_);_(@_)"/>
    <numFmt numFmtId="199" formatCode="#,##0;\(#,##0\);&quot;-&quot;"/>
    <numFmt numFmtId="200" formatCode="_(* #,##0.000_);_(* \(#,##0.000\);_(* &quot;-&quot;??_);_(@_)"/>
    <numFmt numFmtId="201" formatCode="m\-d\-yy"/>
    <numFmt numFmtId="202" formatCode="mm/dd/yy"/>
    <numFmt numFmtId="203" formatCode="0_);\(0\)"/>
    <numFmt numFmtId="204" formatCode="&quot;$&quot;#,##0.0"/>
    <numFmt numFmtId="205" formatCode="0.0\x;\(0.0\x\)"/>
    <numFmt numFmtId="206" formatCode="#,##0.0000_);[Red]&quot;\&quot;&quot;\&quot;&quot;\&quot;\(#,##0.0000&quot;\&quot;&quot;\&quot;&quot;\&quot;\)"/>
    <numFmt numFmtId="207" formatCode="&quot;$&quot;#,##0.00_);\(&quot;$&quot;#,##0.00\)"/>
    <numFmt numFmtId="208" formatCode="&quot;$&quot;#,##0_);\(&quot;$&quot;#,##0\)"/>
    <numFmt numFmtId="209" formatCode="#,##0.0_);\(#,##0.0\);&quot;-&quot;?"/>
    <numFmt numFmtId="210" formatCode="#,##0.0_);[Red]\(#,##0.0\)"/>
    <numFmt numFmtId="211" formatCode="_(* #,##0.00_);_(* \(#,##0.00\);_(* &quot;-&quot;_);_(@_)"/>
    <numFmt numFmtId="212" formatCode="#,##0.000_);[Red]\(#,##0.000\)"/>
    <numFmt numFmtId="213" formatCode="#,##0_%_);\(#,##0\)_%;#,##0_%_);@_%_)"/>
    <numFmt numFmtId="214" formatCode="#,##0_%_);\(#,##0\)_%;**;@_%_)"/>
    <numFmt numFmtId="215" formatCode="#,##0.00_%_);\(#,##0.00\)_%;#,##0.00_%_);@_%_)"/>
    <numFmt numFmtId="216" formatCode="_(&quot;$&quot;* #,##0_);_(&quot;$&quot;* \(#,##0\);_(&quot;$&quot;* &quot;-&quot;_);_(@_)"/>
    <numFmt numFmtId="217" formatCode="&quot;$&quot;#,##0.000_);\(&quot;$&quot;#,##0.000\)"/>
    <numFmt numFmtId="218" formatCode="&quot;$&quot;#,##0_);[Red]\(&quot;$&quot;#,##0\)"/>
    <numFmt numFmtId="219" formatCode="&quot;$&quot;#,##0.0_);[Red]\(&quot;$&quot;#,##0.0\)"/>
    <numFmt numFmtId="220" formatCode="&quot;$&quot;#,##0.00_);[Red]\(&quot;$&quot;#,##0.00\)"/>
    <numFmt numFmtId="221" formatCode="&quot;$&quot;#,##0.000_);[Red]\(&quot;$&quot;#,##0.000\)"/>
    <numFmt numFmtId="222" formatCode="&quot;$&quot;#,##0_%_);\(&quot;$&quot;#,##0\)_%;&quot;$&quot;#,##0_%_);@_%_)"/>
    <numFmt numFmtId="223" formatCode="&quot;$&quot;#,##0.00_%_);\(&quot;$&quot;#,##0.00\)_%;&quot;$&quot;#,##0.00_%_);@_%_)"/>
    <numFmt numFmtId="224" formatCode="&quot;$&quot;#,##0.000_%_);\(&quot;$&quot;#,##0.000\)_%;**;@_%_)"/>
    <numFmt numFmtId="225" formatCode="&quot;$&quot;#,##0\ ;\(&quot;$&quot;#,##0\)"/>
    <numFmt numFmtId="226" formatCode="mmm\-d\-yyyy"/>
    <numFmt numFmtId="227" formatCode="mmm\-yyyy"/>
    <numFmt numFmtId="228" formatCode="m/d/yy_%_)"/>
    <numFmt numFmtId="229" formatCode="dd\ mmm\ yyyy_);&quot;Error &lt;0  &quot;;dd\ mmm\ yyyy_);&quot;  &quot;@"/>
    <numFmt numFmtId="230" formatCode="mmm\ yyyy_);&quot;Error &lt;0  &quot;;dd\ mmm\ yyyy_);&quot;  &quot;@"/>
    <numFmt numFmtId="231" formatCode="_-* #,##0\ _P_t_s_-;\-* #,##0\ _P_t_s_-;_-* &quot;-&quot;\ _P_t_s_-;_-@_-"/>
    <numFmt numFmtId="232" formatCode="_-* #,##0.00\ _P_t_s_-;\-* #,##0.00\ _P_t_s_-;_-* &quot;-&quot;??\ _P_t_s_-;_-@_-"/>
    <numFmt numFmtId="233" formatCode="0_%_);\(0\)_%;0_%_);@_%_)"/>
    <numFmt numFmtId="234" formatCode="_([$€-2]* #,##0.00_);_([$€-2]* \(#,##0.00\);_([$€-2]* &quot;-&quot;??_)"/>
    <numFmt numFmtId="235" formatCode="#,##0.00_);\(#,##0.00\);&quot;-  &quot;;&quot;  &quot;@"/>
    <numFmt numFmtId="236" formatCode="0000000"/>
    <numFmt numFmtId="237" formatCode="0.0\%_);\(0.0\%\);0.0\%_);@_%_)"/>
    <numFmt numFmtId="238" formatCode="&quot;$&quot;#,##0.0_);\(&quot;$&quot;#,##0.0\)"/>
    <numFmt numFmtId="239" formatCode="0.0\x_)_);&quot;NM&quot;_x_)_);0.0\x_)_);@_%_)"/>
    <numFmt numFmtId="240" formatCode="0.0000%;\ \(0.0000%\)"/>
    <numFmt numFmtId="241" formatCode="#,##0,_);\(#,##0,\)"/>
    <numFmt numFmtId="242" formatCode="#,##0.00\x_);[Red]\(#,##0.00\x\);&quot;--  &quot;"/>
    <numFmt numFmtId="243" formatCode="#,##0.0;\(#,##0.0\)"/>
    <numFmt numFmtId="244" formatCode="#,##0.000;\(#,##0.000\)"/>
    <numFmt numFmtId="245" formatCode="#,##0.0\x;\(#,##0.0\)\x"/>
    <numFmt numFmtId="246" formatCode="#,##0.0_);\(#,##0.0\);_(* &quot;-&quot;_)"/>
    <numFmt numFmtId="247" formatCode="#,##0.00%"/>
    <numFmt numFmtId="248" formatCode="_(&quot;$&quot;* #,##0.0_);_(&quot;$&quot;* \(#,##0.0\);_(* &quot;-&quot;_);_(@_)"/>
    <numFmt numFmtId="249" formatCode="#,##0.00\x"/>
    <numFmt numFmtId="250" formatCode="_-* #,##0\ &quot;Pts&quot;_-;\-* #,##0\ &quot;Pts&quot;_-;_-* &quot;-&quot;\ &quot;Pts&quot;_-;_-@_-"/>
    <numFmt numFmtId="251" formatCode="_-* #,##0.00\ &quot;Pts&quot;_-;\-* #,##0.00\ &quot;Pts&quot;_-;_-* &quot;-&quot;??\ &quot;Pts&quot;_-;_-@_-"/>
    <numFmt numFmtId="252" formatCode="#,##0.0000"/>
    <numFmt numFmtId="253" formatCode="#,##0.0&quot; ans&quot;"/>
    <numFmt numFmtId="254" formatCode="#,##0.00&quot; ans&quot;"/>
    <numFmt numFmtId="255" formatCode="#,##0_);\(#,##0\)"/>
    <numFmt numFmtId="256" formatCode="#,##0_);\(#,##0\);&quot;&quot;"/>
    <numFmt numFmtId="257" formatCode="#,##0.0000_);\(#,##0.0000\)"/>
    <numFmt numFmtId="258" formatCode="#,##0.00_);\(#,##0.00\)"/>
    <numFmt numFmtId="259" formatCode="#,##0_);\(#,##0\);"/>
    <numFmt numFmtId="260" formatCode="#,##0.00_);\(#,##0.00\);&quot;-  &quot;"/>
    <numFmt numFmtId="261" formatCode="0.0&quot; ans&quot;"/>
  </numFmts>
  <fonts count="15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System"/>
      <family val="2"/>
    </font>
    <font>
      <vertAlign val="superscript"/>
      <sz val="11"/>
      <name val="Arial"/>
      <family val="2"/>
    </font>
    <font>
      <sz val="16"/>
      <color rgb="FF0070C0"/>
      <name val="Arial"/>
      <family val="2"/>
    </font>
    <font>
      <b/>
      <i/>
      <sz val="10"/>
      <name val="Arial"/>
      <family val="2"/>
    </font>
    <font>
      <sz val="16"/>
      <color theme="1"/>
      <name val="Arial"/>
      <family val="2"/>
    </font>
    <font>
      <sz val="11"/>
      <color theme="0" tint="-0.1499984740745262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0"/>
      <name val="Geneva"/>
      <family val="2"/>
    </font>
    <font>
      <sz val="12"/>
      <name val="New Century Schlbk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b/>
      <sz val="22"/>
      <color indexed="18"/>
      <name val="Arial"/>
      <family val="2"/>
    </font>
    <font>
      <sz val="8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Verdana"/>
      <family val="2"/>
    </font>
    <font>
      <sz val="12"/>
      <name val="¹ÙÅÁÃ¼"/>
      <charset val="129"/>
    </font>
    <font>
      <sz val="10"/>
      <name val="Times New Roman"/>
      <family val="1"/>
    </font>
    <font>
      <sz val="10"/>
      <name val="Helv"/>
    </font>
    <font>
      <sz val="12"/>
      <name val="Helv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u/>
      <sz val="10"/>
      <name val="Verdana"/>
      <family val="2"/>
    </font>
    <font>
      <sz val="12"/>
      <name val="Tms Rmn"/>
    </font>
    <font>
      <sz val="12"/>
      <name val="±¼¸²Ã¼"/>
      <charset val="129"/>
    </font>
    <font>
      <sz val="8"/>
      <name val="SwitzerlandCondensed"/>
    </font>
    <font>
      <sz val="5.5"/>
      <name val="Helv"/>
      <family val="2"/>
    </font>
    <font>
      <b/>
      <sz val="9"/>
      <name val="Times New Roman"/>
      <family val="1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Times New Roman"/>
      <family val="1"/>
    </font>
    <font>
      <sz val="9"/>
      <name val="Trebuchet MS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Goudy"/>
      <family val="1"/>
    </font>
    <font>
      <sz val="12"/>
      <color indexed="24"/>
      <name val="Arial"/>
      <family val="2"/>
    </font>
    <font>
      <sz val="8"/>
      <color indexed="16"/>
      <name val="MS Sans Serif"/>
      <family val="2"/>
    </font>
    <font>
      <sz val="10"/>
      <name val="MS Serif"/>
      <family val="1"/>
    </font>
    <font>
      <sz val="8"/>
      <color indexed="16"/>
      <name val="Palatino"/>
      <family val="1"/>
    </font>
    <font>
      <sz val="8"/>
      <color indexed="18"/>
      <name val="Times New Roman"/>
      <family val="1"/>
    </font>
    <font>
      <sz val="11"/>
      <name val="??"/>
      <family val="3"/>
      <charset val="129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color indexed="16"/>
      <name val="MS Serif"/>
      <family val="1"/>
    </font>
    <font>
      <sz val="10"/>
      <name val="AGaramond"/>
    </font>
    <font>
      <b/>
      <sz val="10"/>
      <name val="Helv"/>
    </font>
    <font>
      <sz val="7"/>
      <name val="Palatino"/>
      <family val="1"/>
    </font>
    <font>
      <sz val="12"/>
      <name val="Arial"/>
      <family val="2"/>
    </font>
    <font>
      <b/>
      <sz val="12"/>
      <color indexed="9"/>
      <name val="Tms Rmn"/>
    </font>
    <font>
      <sz val="18"/>
      <color indexed="24"/>
      <name val="Arial"/>
      <family val="2"/>
    </font>
    <font>
      <sz val="8"/>
      <color indexed="24"/>
      <name val="Arial"/>
      <family val="2"/>
    </font>
    <font>
      <i/>
      <sz val="14"/>
      <name val="Palatino"/>
      <family val="1"/>
    </font>
    <font>
      <b/>
      <sz val="8"/>
      <name val="MS Sans Serif"/>
      <family val="2"/>
    </font>
    <font>
      <sz val="9"/>
      <name val="Arial"/>
      <family val="2"/>
    </font>
    <font>
      <sz val="8"/>
      <color indexed="12"/>
      <name val="Palatino"/>
      <family val="1"/>
    </font>
    <font>
      <sz val="1"/>
      <color indexed="9"/>
      <name val="Symbol"/>
      <family val="1"/>
      <charset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9"/>
      <name val="Helv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sz val="8"/>
      <name val="Helv"/>
    </font>
    <font>
      <sz val="10"/>
      <name val="Palatino"/>
      <family val="1"/>
    </font>
    <font>
      <sz val="11"/>
      <name val="‚l‚r –¾’©"/>
      <charset val="128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sz val="10"/>
      <color indexed="16"/>
      <name val="Helvetica-Black"/>
    </font>
    <font>
      <i/>
      <sz val="8"/>
      <name val="Times New Roman"/>
      <family val="1"/>
    </font>
    <font>
      <i/>
      <sz val="10"/>
      <name val="System"/>
      <family val="2"/>
    </font>
    <font>
      <sz val="11"/>
      <color indexed="8"/>
      <name val="Calibri"/>
      <family val="2"/>
    </font>
    <font>
      <sz val="10"/>
      <name val="Tms Rmn"/>
    </font>
    <font>
      <b/>
      <sz val="10"/>
      <name val="MS Sans Serif"/>
      <family val="2"/>
    </font>
    <font>
      <sz val="8"/>
      <name val="Wingdings"/>
      <charset val="2"/>
    </font>
    <font>
      <sz val="9.5"/>
      <color indexed="23"/>
      <name val="Helvetica-Black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9"/>
      <color indexed="48"/>
      <name val="Arial"/>
      <family val="2"/>
    </font>
    <font>
      <sz val="8"/>
      <color indexed="10"/>
      <name val="Arial"/>
      <family val="2"/>
    </font>
    <font>
      <b/>
      <sz val="8"/>
      <color indexed="9"/>
      <name val="Verdana"/>
      <family val="2"/>
    </font>
    <font>
      <b/>
      <i/>
      <sz val="12"/>
      <color indexed="9"/>
      <name val="Arial"/>
      <family val="2"/>
    </font>
    <font>
      <sz val="8"/>
      <name val="MS Sans Serif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  <charset val="2"/>
    </font>
    <font>
      <vertAlign val="subscript"/>
      <sz val="8"/>
      <color indexed="8"/>
      <name val="Arial"/>
      <family val="2"/>
    </font>
    <font>
      <sz val="8"/>
      <color indexed="39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Helv"/>
    </font>
    <font>
      <vertAlign val="superscript"/>
      <sz val="8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b/>
      <sz val="11"/>
      <name val="Times New Roman"/>
      <family val="1"/>
    </font>
    <font>
      <b/>
      <u/>
      <sz val="12"/>
      <name val="Arial"/>
      <family val="2"/>
    </font>
    <font>
      <sz val="10"/>
      <name val="Frutiger 55 Roman"/>
    </font>
    <font>
      <b/>
      <sz val="13"/>
      <color indexed="8"/>
      <name val="Verdana"/>
      <family val="2"/>
    </font>
    <font>
      <b/>
      <sz val="15"/>
      <name val="Arial"/>
      <family val="2"/>
    </font>
    <font>
      <sz val="11"/>
      <name val="Helv"/>
    </font>
    <font>
      <u/>
      <sz val="8"/>
      <color indexed="8"/>
      <name val="Arial"/>
      <family val="2"/>
    </font>
    <font>
      <sz val="8"/>
      <color indexed="12"/>
      <name val="Arial"/>
      <family val="2"/>
    </font>
    <font>
      <vertAlign val="superscript"/>
      <sz val="11"/>
      <color theme="1"/>
      <name val="Arial"/>
      <family val="2"/>
    </font>
    <font>
      <sz val="11"/>
      <color rgb="FF7030A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indexed="12"/>
      <name val="Arial"/>
      <family val="2"/>
    </font>
    <font>
      <b/>
      <sz val="2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8"/>
      <color rgb="FF000000"/>
      <name val="Calibri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color theme="2" tint="-0.499984740745262"/>
      <name val="Arial"/>
      <family val="2"/>
    </font>
    <font>
      <i/>
      <sz val="11"/>
      <color theme="1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  <font>
      <b/>
      <sz val="16"/>
      <color rgb="FF0070C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gray125">
        <f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8"/>
      </left>
      <right/>
      <top/>
      <bottom style="thin">
        <color theme="0" tint="-0.24994659260841701"/>
      </bottom>
      <diagonal/>
    </border>
  </borders>
  <cellStyleXfs count="477">
    <xf numFmtId="0" fontId="0" fillId="0" borderId="0"/>
    <xf numFmtId="170" fontId="3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17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6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24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2" fillId="0" borderId="0"/>
    <xf numFmtId="3" fontId="27" fillId="0" borderId="0"/>
    <xf numFmtId="3" fontId="27" fillId="0" borderId="0"/>
    <xf numFmtId="3" fontId="27" fillId="0" borderId="0"/>
    <xf numFmtId="0" fontId="12" fillId="0" borderId="0"/>
    <xf numFmtId="0" fontId="7" fillId="0" borderId="0"/>
    <xf numFmtId="0" fontId="28" fillId="0" borderId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186" fontId="12" fillId="0" borderId="0">
      <alignment horizontal="left" wrapText="1"/>
    </xf>
    <xf numFmtId="0" fontId="29" fillId="0" borderId="0">
      <alignment vertical="top"/>
    </xf>
    <xf numFmtId="186" fontId="12" fillId="0" borderId="0">
      <alignment horizontal="left" wrapText="1"/>
    </xf>
    <xf numFmtId="0" fontId="29" fillId="0" borderId="0">
      <alignment vertical="top"/>
    </xf>
    <xf numFmtId="186" fontId="12" fillId="0" borderId="0">
      <alignment horizontal="left" wrapText="1"/>
    </xf>
    <xf numFmtId="186" fontId="12" fillId="0" borderId="0">
      <alignment horizontal="left" wrapText="1"/>
    </xf>
    <xf numFmtId="0" fontId="29" fillId="0" borderId="0">
      <alignment vertical="top"/>
    </xf>
    <xf numFmtId="18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6" fontId="12" fillId="0" borderId="0">
      <alignment horizontal="left" wrapText="1"/>
    </xf>
    <xf numFmtId="186" fontId="12" fillId="0" borderId="0">
      <alignment horizontal="left" wrapText="1"/>
    </xf>
    <xf numFmtId="0" fontId="30" fillId="0" borderId="0"/>
    <xf numFmtId="191" fontId="12" fillId="0" borderId="0" applyFont="0" applyFill="0" applyBorder="0" applyAlignment="0" applyProtection="0"/>
    <xf numFmtId="186" fontId="12" fillId="0" borderId="0">
      <alignment horizontal="left" wrapText="1"/>
    </xf>
    <xf numFmtId="0" fontId="12" fillId="0" borderId="0" applyFont="0" applyFill="0" applyBorder="0" applyAlignment="0" applyProtection="0"/>
    <xf numFmtId="186" fontId="12" fillId="0" borderId="0">
      <alignment horizontal="left" wrapText="1"/>
    </xf>
    <xf numFmtId="0" fontId="31" fillId="0" borderId="0" applyNumberFormat="0" applyFill="0" applyBorder="0" applyAlignment="0" applyProtection="0"/>
    <xf numFmtId="0" fontId="12" fillId="0" borderId="0">
      <alignment horizontal="left" wrapText="1"/>
    </xf>
    <xf numFmtId="0" fontId="12" fillId="6" borderId="0" applyNumberFormat="0" applyFont="0" applyAlignment="0" applyProtection="0"/>
    <xf numFmtId="186" fontId="12" fillId="0" borderId="0">
      <alignment horizontal="left" wrapText="1"/>
    </xf>
    <xf numFmtId="0" fontId="12" fillId="0" borderId="0" applyFont="0" applyFill="0" applyBorder="0" applyAlignment="0" applyProtection="0"/>
    <xf numFmtId="0" fontId="29" fillId="0" borderId="0">
      <alignment vertical="top"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4" fontId="12" fillId="0" borderId="0" applyFont="0" applyFill="0" applyBorder="0" applyProtection="0">
      <alignment horizontal="right"/>
    </xf>
    <xf numFmtId="195" fontId="12" fillId="0" borderId="0" applyFont="0" applyFill="0" applyBorder="0" applyAlignment="0" applyProtection="0"/>
    <xf numFmtId="194" fontId="12" fillId="0" borderId="0" applyFont="0" applyFill="0" applyBorder="0" applyProtection="0">
      <alignment horizontal="right"/>
    </xf>
    <xf numFmtId="182" fontId="12" fillId="0" borderId="0">
      <alignment horizontal="left" wrapText="1"/>
    </xf>
    <xf numFmtId="0" fontId="12" fillId="0" borderId="0"/>
    <xf numFmtId="3" fontId="32" fillId="0" borderId="13" applyNumberFormat="0" applyFill="0" applyBorder="0" applyAlignment="0" applyProtection="0"/>
    <xf numFmtId="182" fontId="12" fillId="0" borderId="0">
      <alignment horizontal="left" wrapText="1"/>
    </xf>
    <xf numFmtId="186" fontId="12" fillId="0" borderId="0">
      <alignment horizontal="left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86" fontId="12" fillId="0" borderId="0">
      <alignment horizontal="left" wrapText="1"/>
    </xf>
    <xf numFmtId="0" fontId="29" fillId="0" borderId="0">
      <alignment vertical="top"/>
    </xf>
    <xf numFmtId="0" fontId="33" fillId="0" borderId="0" applyNumberFormat="0" applyFill="0" applyBorder="0" applyProtection="0">
      <alignment vertical="top"/>
    </xf>
    <xf numFmtId="186" fontId="12" fillId="0" borderId="0">
      <alignment horizontal="left" wrapText="1"/>
    </xf>
    <xf numFmtId="186" fontId="12" fillId="0" borderId="0">
      <alignment horizontal="left" wrapText="1"/>
    </xf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centerContinuous"/>
    </xf>
    <xf numFmtId="0" fontId="29" fillId="0" borderId="0">
      <alignment vertical="top"/>
    </xf>
    <xf numFmtId="0" fontId="38" fillId="0" borderId="0"/>
    <xf numFmtId="197" fontId="12" fillId="0" borderId="0" applyBorder="0"/>
    <xf numFmtId="198" fontId="12" fillId="0" borderId="13"/>
    <xf numFmtId="10" fontId="24" fillId="0" borderId="0" applyFont="0" applyFill="0" applyBorder="0" applyAlignment="0" applyProtection="0"/>
    <xf numFmtId="19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200" fontId="40" fillId="0" borderId="0" applyFont="0" applyFill="0" applyBorder="0" applyAlignment="0">
      <alignment horizontal="right"/>
    </xf>
    <xf numFmtId="0" fontId="41" fillId="0" borderId="0">
      <protection locked="0"/>
    </xf>
    <xf numFmtId="37" fontId="42" fillId="0" borderId="0"/>
    <xf numFmtId="201" fontId="6" fillId="7" borderId="17">
      <alignment horizontal="center" vertical="center"/>
    </xf>
    <xf numFmtId="0" fontId="43" fillId="8" borderId="0" applyNumberFormat="0" applyBorder="0" applyAlignment="0" applyProtection="0"/>
    <xf numFmtId="173" fontId="12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12" fillId="0" borderId="0"/>
    <xf numFmtId="0" fontId="28" fillId="0" borderId="0">
      <alignment horizontal="center" wrapText="1"/>
      <protection locked="0"/>
    </xf>
    <xf numFmtId="3" fontId="44" fillId="0" borderId="0" applyNumberFormat="0" applyFill="0" applyBorder="0" applyAlignment="0">
      <alignment horizontal="left"/>
    </xf>
    <xf numFmtId="203" fontId="40" fillId="0" borderId="0" applyFont="0" applyFill="0" applyBorder="0" applyAlignment="0" applyProtection="0"/>
    <xf numFmtId="204" fontId="40" fillId="0" borderId="0" applyFont="0" applyFill="0" applyBorder="0" applyAlignment="0" applyProtection="0"/>
    <xf numFmtId="0" fontId="27" fillId="0" borderId="0"/>
    <xf numFmtId="0" fontId="40" fillId="0" borderId="0"/>
    <xf numFmtId="0" fontId="28" fillId="0" borderId="0"/>
    <xf numFmtId="0" fontId="12" fillId="9" borderId="1" applyBorder="0"/>
    <xf numFmtId="0" fontId="45" fillId="10" borderId="0"/>
    <xf numFmtId="2" fontId="46" fillId="0" borderId="0">
      <alignment horizontal="right"/>
      <protection locked="0"/>
    </xf>
    <xf numFmtId="0" fontId="47" fillId="0" borderId="0" applyNumberFormat="0" applyFill="0" applyBorder="0" applyAlignment="0" applyProtection="0"/>
    <xf numFmtId="3" fontId="43" fillId="11" borderId="0" applyNumberFormat="0" applyBorder="0" applyAlignment="0" applyProtection="0"/>
    <xf numFmtId="0" fontId="48" fillId="0" borderId="0"/>
    <xf numFmtId="205" fontId="40" fillId="0" borderId="0"/>
    <xf numFmtId="206" fontId="12" fillId="0" borderId="0" applyFill="0" applyBorder="0" applyAlignment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207" fontId="49" fillId="0" borderId="0">
      <alignment horizontal="right"/>
    </xf>
    <xf numFmtId="3" fontId="50" fillId="0" borderId="0" applyNumberFormat="0" applyBorder="0"/>
    <xf numFmtId="171" fontId="50" fillId="12" borderId="0" applyNumberFormat="0" applyAlignment="0"/>
    <xf numFmtId="0" fontId="29" fillId="0" borderId="0"/>
    <xf numFmtId="0" fontId="44" fillId="0" borderId="0" applyNumberFormat="0" applyFill="0" applyBorder="0" applyProtection="0">
      <alignment horizontal="center" wrapText="1"/>
    </xf>
    <xf numFmtId="4" fontId="43" fillId="13" borderId="6" applyNumberFormat="0" applyProtection="0">
      <alignment horizontal="right" wrapText="1"/>
    </xf>
    <xf numFmtId="208" fontId="51" fillId="0" borderId="0">
      <alignment horizontal="left"/>
    </xf>
    <xf numFmtId="0" fontId="43" fillId="0" borderId="0" applyNumberFormat="0" applyFill="0" applyBorder="0" applyProtection="0">
      <alignment wrapText="1"/>
    </xf>
    <xf numFmtId="0" fontId="22" fillId="0" borderId="0" applyNumberFormat="0" applyFill="0" applyBorder="0" applyProtection="0"/>
    <xf numFmtId="0" fontId="52" fillId="0" borderId="0" applyNumberFormat="0" applyFill="0" applyBorder="0" applyProtection="0">
      <alignment horizontal="center" wrapText="1"/>
    </xf>
    <xf numFmtId="0" fontId="43" fillId="0" borderId="2" applyNumberFormat="0" applyFill="0" applyProtection="0">
      <alignment horizontal="right" wrapText="1"/>
    </xf>
    <xf numFmtId="0" fontId="43" fillId="0" borderId="2" applyNumberFormat="0" applyFill="0" applyProtection="0">
      <alignment horizontal="left" wrapText="1"/>
    </xf>
    <xf numFmtId="0" fontId="53" fillId="14" borderId="0"/>
    <xf numFmtId="37" fontId="54" fillId="0" borderId="0"/>
    <xf numFmtId="209" fontId="55" fillId="0" borderId="0" applyFont="0" applyFill="0" applyBorder="0" applyAlignment="0" applyProtection="0"/>
    <xf numFmtId="210" fontId="28" fillId="0" borderId="0" applyFont="0" applyFill="0" applyBorder="0" applyAlignment="0" applyProtection="0"/>
    <xf numFmtId="211" fontId="54" fillId="0" borderId="0"/>
    <xf numFmtId="212" fontId="56" fillId="0" borderId="0" applyFont="0" applyFill="0" applyBorder="0" applyAlignment="0" applyProtection="0">
      <alignment horizontal="center"/>
    </xf>
    <xf numFmtId="213" fontId="57" fillId="0" borderId="0" applyFont="0" applyFill="0" applyBorder="0" applyAlignment="0" applyProtection="0">
      <alignment horizontal="right"/>
    </xf>
    <xf numFmtId="214" fontId="57" fillId="0" borderId="0" applyFont="0" applyFill="0" applyBorder="0" applyAlignment="0" applyProtection="0"/>
    <xf numFmtId="213" fontId="57" fillId="0" borderId="0" applyFont="0" applyFill="0" applyBorder="0" applyAlignment="0" applyProtection="0">
      <alignment horizontal="right"/>
    </xf>
    <xf numFmtId="215" fontId="57" fillId="0" borderId="0" applyFont="0" applyFill="0" applyBorder="0" applyAlignment="0" applyProtection="0">
      <alignment horizontal="right"/>
    </xf>
    <xf numFmtId="168" fontId="58" fillId="0" borderId="0"/>
    <xf numFmtId="3" fontId="59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0" fillId="0" borderId="8" applyBorder="0" applyProtection="0"/>
    <xf numFmtId="4" fontId="43" fillId="0" borderId="0"/>
    <xf numFmtId="0" fontId="61" fillId="0" borderId="0" applyNumberFormat="0" applyAlignment="0">
      <alignment horizontal="left"/>
    </xf>
    <xf numFmtId="0" fontId="30" fillId="0" borderId="0" applyNumberFormat="0" applyAlignment="0"/>
    <xf numFmtId="0" fontId="41" fillId="0" borderId="0"/>
    <xf numFmtId="0" fontId="41" fillId="0" borderId="0"/>
    <xf numFmtId="167" fontId="12" fillId="0" borderId="0" applyFont="0" applyFill="0" applyBorder="0" applyAlignment="0" applyProtection="0"/>
    <xf numFmtId="216" fontId="44" fillId="0" borderId="0" applyFont="0" applyFill="0" applyBorder="0" applyAlignment="0" applyProtection="0"/>
    <xf numFmtId="217" fontId="54" fillId="0" borderId="0"/>
    <xf numFmtId="218" fontId="27" fillId="0" borderId="0" applyFont="0" applyFill="0" applyBorder="0" applyAlignment="0" applyProtection="0"/>
    <xf numFmtId="219" fontId="40" fillId="0" borderId="0" applyFont="0" applyFill="0" applyBorder="0" applyAlignment="0" applyProtection="0"/>
    <xf numFmtId="220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2" fontId="57" fillId="0" borderId="0" applyFont="0" applyFill="0" applyBorder="0" applyAlignment="0" applyProtection="0">
      <alignment horizontal="right"/>
    </xf>
    <xf numFmtId="223" fontId="57" fillId="0" borderId="0" applyFont="0" applyFill="0" applyBorder="0" applyAlignment="0" applyProtection="0">
      <alignment horizontal="right"/>
    </xf>
    <xf numFmtId="224" fontId="62" fillId="0" borderId="0" applyFont="0" applyFill="0" applyBorder="0" applyAlignment="0" applyProtection="0"/>
    <xf numFmtId="44" fontId="40" fillId="0" borderId="0" applyFont="0" applyFill="0" applyBorder="0" applyAlignment="0" applyProtection="0"/>
    <xf numFmtId="225" fontId="59" fillId="0" borderId="0" applyFont="0" applyFill="0" applyBorder="0" applyAlignment="0" applyProtection="0"/>
    <xf numFmtId="220" fontId="63" fillId="0" borderId="0" applyNumberFormat="0" applyFill="0" applyBorder="0" applyAlignment="0"/>
    <xf numFmtId="0" fontId="59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226" fontId="44" fillId="15" borderId="0" applyFont="0" applyFill="0" applyBorder="0" applyAlignment="0" applyProtection="0"/>
    <xf numFmtId="227" fontId="43" fillId="0" borderId="2"/>
    <xf numFmtId="228" fontId="57" fillId="0" borderId="0" applyFont="0" applyFill="0" applyBorder="0" applyAlignment="0" applyProtection="0"/>
    <xf numFmtId="218" fontId="64" fillId="0" borderId="0">
      <protection locked="0"/>
    </xf>
    <xf numFmtId="229" fontId="65" fillId="0" borderId="0" applyFont="0" applyFill="0" applyBorder="0" applyAlignment="0" applyProtection="0">
      <alignment vertical="top"/>
    </xf>
    <xf numFmtId="230" fontId="66" fillId="0" borderId="0" applyFont="0" applyFill="0" applyBorder="0" applyAlignment="0" applyProtection="0"/>
    <xf numFmtId="0" fontId="67" fillId="8" borderId="0" applyNumberFormat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233" fontId="57" fillId="0" borderId="18" applyNumberFormat="0" applyFont="0" applyFill="0" applyAlignment="0" applyProtection="0"/>
    <xf numFmtId="0" fontId="68" fillId="0" borderId="0" applyNumberFormat="0" applyAlignment="0">
      <alignment horizontal="left"/>
    </xf>
    <xf numFmtId="234" fontId="69" fillId="0" borderId="0" applyFont="0" applyFill="0" applyBorder="0" applyAlignment="0" applyProtection="0"/>
    <xf numFmtId="235" fontId="29" fillId="0" borderId="0" applyFont="0" applyFill="0" applyBorder="0" applyProtection="0">
      <alignment vertical="top"/>
    </xf>
    <xf numFmtId="236" fontId="70" fillId="0" borderId="0" applyFont="0" applyFill="0" applyBorder="0" applyProtection="0">
      <alignment horizontal="center"/>
    </xf>
    <xf numFmtId="2" fontId="59" fillId="0" borderId="0" applyFont="0" applyFill="0" applyBorder="0" applyAlignment="0" applyProtection="0"/>
    <xf numFmtId="0" fontId="41" fillId="0" borderId="0"/>
    <xf numFmtId="0" fontId="71" fillId="0" borderId="0" applyFill="0" applyBorder="0" applyProtection="0">
      <alignment horizontal="left"/>
    </xf>
    <xf numFmtId="0" fontId="44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38" fontId="44" fillId="11" borderId="0" applyNumberFormat="0" applyBorder="0" applyAlignment="0" applyProtection="0"/>
    <xf numFmtId="237" fontId="57" fillId="0" borderId="0" applyFont="0" applyFill="0" applyBorder="0" applyAlignment="0" applyProtection="0">
      <alignment horizontal="right"/>
    </xf>
    <xf numFmtId="0" fontId="73" fillId="12" borderId="0"/>
    <xf numFmtId="0" fontId="6" fillId="9" borderId="19">
      <alignment vertical="top" wrapText="1"/>
    </xf>
    <xf numFmtId="0" fontId="22" fillId="0" borderId="3" applyNumberFormat="0" applyAlignment="0" applyProtection="0">
      <alignment horizontal="left" vertical="center"/>
    </xf>
    <xf numFmtId="0" fontId="22" fillId="0" borderId="20">
      <alignment horizontal="left" vertical="center"/>
    </xf>
    <xf numFmtId="4" fontId="23" fillId="11" borderId="0" applyNumberFormat="0" applyFill="0" applyBorder="0" applyAlignment="0" applyProtection="0"/>
    <xf numFmtId="0" fontId="44" fillId="0" borderId="0" applyNumberFormat="0" applyFont="0" applyFill="0" applyBorder="0" applyProtection="0">
      <alignment horizontal="center" vertical="top" wrapText="1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Protection="0">
      <alignment horizontal="left"/>
    </xf>
    <xf numFmtId="0" fontId="19" fillId="0" borderId="0"/>
    <xf numFmtId="0" fontId="12" fillId="0" borderId="0"/>
    <xf numFmtId="0" fontId="77" fillId="0" borderId="5">
      <alignment horizontal="center"/>
    </xf>
    <xf numFmtId="0" fontId="77" fillId="0" borderId="0">
      <alignment horizontal="center"/>
    </xf>
    <xf numFmtId="0" fontId="6" fillId="0" borderId="0">
      <protection hidden="1"/>
    </xf>
    <xf numFmtId="0" fontId="65" fillId="0" borderId="21" applyNumberFormat="0" applyFill="0" applyAlignment="0" applyProtection="0"/>
    <xf numFmtId="0" fontId="30" fillId="0" borderId="0"/>
    <xf numFmtId="0" fontId="78" fillId="15" borderId="4">
      <alignment horizontal="center"/>
      <protection locked="0"/>
    </xf>
    <xf numFmtId="10" fontId="44" fillId="15" borderId="4" applyNumberFormat="0" applyBorder="0" applyAlignment="0" applyProtection="0"/>
    <xf numFmtId="174" fontId="42" fillId="16" borderId="0"/>
    <xf numFmtId="37" fontId="78" fillId="11" borderId="0" applyNumberFormat="0" applyFont="0" applyBorder="0" applyAlignment="0">
      <protection locked="0"/>
    </xf>
    <xf numFmtId="238" fontId="79" fillId="0" borderId="22" applyFill="0" applyBorder="0" applyAlignment="0" applyProtection="0"/>
    <xf numFmtId="0" fontId="12" fillId="0" borderId="4" applyNumberFormat="0">
      <alignment horizontal="left" wrapText="1"/>
      <protection locked="0"/>
    </xf>
    <xf numFmtId="0" fontId="80" fillId="0" borderId="0"/>
    <xf numFmtId="38" fontId="81" fillId="0" borderId="0"/>
    <xf numFmtId="38" fontId="82" fillId="0" borderId="0"/>
    <xf numFmtId="38" fontId="83" fillId="0" borderId="0"/>
    <xf numFmtId="38" fontId="84" fillId="0" borderId="0"/>
    <xf numFmtId="0" fontId="85" fillId="0" borderId="0"/>
    <xf numFmtId="0" fontId="85" fillId="0" borderId="0"/>
    <xf numFmtId="0" fontId="12" fillId="15" borderId="4" applyNumberFormat="0" applyProtection="0">
      <alignment vertical="center" wrapText="1"/>
    </xf>
    <xf numFmtId="0" fontId="44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174" fontId="86" fillId="17" borderId="0"/>
    <xf numFmtId="9" fontId="43" fillId="11" borderId="0" applyNumberFormat="0" applyFont="0" applyBorder="0" applyAlignment="0">
      <protection locked="0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239" fontId="57" fillId="0" borderId="0" applyFont="0" applyFill="0" applyBorder="0" applyAlignment="0" applyProtection="0">
      <alignment horizontal="right"/>
    </xf>
    <xf numFmtId="240" fontId="58" fillId="0" borderId="23">
      <alignment horizontal="right"/>
    </xf>
    <xf numFmtId="0" fontId="87" fillId="18" borderId="0"/>
    <xf numFmtId="0" fontId="13" fillId="19" borderId="0"/>
    <xf numFmtId="0" fontId="88" fillId="0" borderId="0"/>
    <xf numFmtId="208" fontId="49" fillId="0" borderId="0">
      <alignment horizontal="right"/>
    </xf>
    <xf numFmtId="37" fontId="89" fillId="0" borderId="0"/>
    <xf numFmtId="0" fontId="12" fillId="0" borderId="24">
      <alignment horizontal="center"/>
    </xf>
    <xf numFmtId="0" fontId="12" fillId="11" borderId="4" applyNumberFormat="0" applyAlignment="0"/>
    <xf numFmtId="0" fontId="90" fillId="0" borderId="0"/>
    <xf numFmtId="0" fontId="58" fillId="0" borderId="0"/>
    <xf numFmtId="172" fontId="1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241" fontId="34" fillId="0" borderId="2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4" fillId="0" borderId="0"/>
    <xf numFmtId="0" fontId="1" fillId="0" borderId="0"/>
    <xf numFmtId="0" fontId="4" fillId="0" borderId="0"/>
    <xf numFmtId="0" fontId="38" fillId="0" borderId="0"/>
    <xf numFmtId="0" fontId="12" fillId="0" borderId="0"/>
    <xf numFmtId="0" fontId="91" fillId="0" borderId="0"/>
    <xf numFmtId="210" fontId="44" fillId="0" borderId="0"/>
    <xf numFmtId="242" fontId="44" fillId="0" borderId="0" applyFont="0" applyFill="0" applyBorder="0" applyAlignment="0" applyProtection="0"/>
    <xf numFmtId="0" fontId="12" fillId="20" borderId="4" applyNumberFormat="0" applyFont="0" applyBorder="0" applyAlignment="0" applyProtection="0"/>
    <xf numFmtId="0" fontId="58" fillId="0" borderId="0"/>
    <xf numFmtId="243" fontId="44" fillId="0" borderId="0" applyFill="0" applyBorder="0" applyProtection="0">
      <alignment horizontal="right" wrapText="1"/>
    </xf>
    <xf numFmtId="243" fontId="43" fillId="0" borderId="0" applyFill="0" applyBorder="0" applyProtection="0">
      <alignment horizontal="right" wrapText="1"/>
    </xf>
    <xf numFmtId="244" fontId="44" fillId="0" borderId="0" applyFill="0" applyBorder="0" applyProtection="0">
      <alignment horizontal="right" wrapText="1"/>
    </xf>
    <xf numFmtId="244" fontId="43" fillId="0" borderId="0" applyFill="0" applyBorder="0" applyProtection="0">
      <alignment horizontal="right" wrapText="1"/>
    </xf>
    <xf numFmtId="243" fontId="44" fillId="0" borderId="0" applyFill="0" applyBorder="0" applyProtection="0">
      <alignment horizontal="right" wrapText="1"/>
    </xf>
    <xf numFmtId="243" fontId="43" fillId="0" borderId="0" applyFill="0" applyBorder="0" applyProtection="0">
      <alignment horizontal="right" wrapText="1"/>
    </xf>
    <xf numFmtId="245" fontId="44" fillId="0" borderId="0" applyFill="0" applyBorder="0" applyProtection="0">
      <alignment horizontal="right" wrapText="1"/>
    </xf>
    <xf numFmtId="245" fontId="43" fillId="0" borderId="0" applyFill="0" applyBorder="0" applyProtection="0">
      <alignment horizontal="right" wrapText="1"/>
    </xf>
    <xf numFmtId="40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40" fontId="29" fillId="21" borderId="0">
      <alignment horizontal="right"/>
    </xf>
    <xf numFmtId="0" fontId="93" fillId="22" borderId="0">
      <alignment horizontal="center"/>
    </xf>
    <xf numFmtId="0" fontId="13" fillId="23" borderId="0"/>
    <xf numFmtId="0" fontId="94" fillId="21" borderId="0" applyBorder="0">
      <alignment horizontal="centerContinuous"/>
    </xf>
    <xf numFmtId="0" fontId="95" fillId="23" borderId="0" applyBorder="0">
      <alignment horizontal="centerContinuous"/>
    </xf>
    <xf numFmtId="0" fontId="96" fillId="0" borderId="0" applyProtection="0">
      <alignment horizontal="left"/>
    </xf>
    <xf numFmtId="1" fontId="97" fillId="0" borderId="0" applyProtection="0">
      <alignment horizontal="right" vertical="center"/>
    </xf>
    <xf numFmtId="174" fontId="54" fillId="0" borderId="0"/>
    <xf numFmtId="14" fontId="28" fillId="0" borderId="0">
      <alignment horizontal="center" wrapText="1"/>
      <protection locked="0"/>
    </xf>
    <xf numFmtId="0" fontId="41" fillId="0" borderId="0"/>
    <xf numFmtId="0" fontId="44" fillId="0" borderId="0"/>
    <xf numFmtId="0" fontId="12" fillId="0" borderId="0" applyFont="0" applyFill="0" applyBorder="0" applyAlignment="0" applyProtection="0"/>
    <xf numFmtId="171" fontId="98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0" fillId="0" borderId="0" applyFont="0" applyFill="0" applyBorder="0" applyAlignment="0" applyProtection="0"/>
    <xf numFmtId="164" fontId="101" fillId="0" borderId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02" fillId="0" borderId="5">
      <alignment horizontal="center"/>
    </xf>
    <xf numFmtId="3" fontId="27" fillId="0" borderId="0" applyFont="0" applyFill="0" applyBorder="0" applyAlignment="0" applyProtection="0"/>
    <xf numFmtId="0" fontId="27" fillId="24" borderId="0" applyNumberFormat="0" applyFont="0" applyBorder="0" applyAlignment="0" applyProtection="0"/>
    <xf numFmtId="0" fontId="103" fillId="25" borderId="0" applyNumberFormat="0" applyFont="0" applyBorder="0" applyAlignment="0">
      <alignment horizontal="center"/>
    </xf>
    <xf numFmtId="177" fontId="43" fillId="0" borderId="0"/>
    <xf numFmtId="166" fontId="12" fillId="0" borderId="0" applyNumberFormat="0" applyFill="0" applyBorder="0" applyAlignment="0" applyProtection="0">
      <alignment horizontal="left"/>
    </xf>
    <xf numFmtId="3" fontId="43" fillId="13" borderId="6" applyNumberFormat="0" applyFill="0" applyBorder="0" applyProtection="0">
      <alignment horizontal="left"/>
    </xf>
    <xf numFmtId="0" fontId="12" fillId="0" borderId="0"/>
    <xf numFmtId="0" fontId="12" fillId="0" borderId="0"/>
    <xf numFmtId="0" fontId="104" fillId="0" borderId="25">
      <alignment vertical="center"/>
    </xf>
    <xf numFmtId="4" fontId="105" fillId="26" borderId="26" applyNumberFormat="0" applyProtection="0">
      <alignment vertical="center"/>
    </xf>
    <xf numFmtId="4" fontId="106" fillId="26" borderId="26" applyNumberFormat="0" applyProtection="0">
      <alignment horizontal="left" vertical="center" indent="1"/>
    </xf>
    <xf numFmtId="4" fontId="106" fillId="27" borderId="0" applyNumberFormat="0" applyProtection="0">
      <alignment horizontal="left" vertical="center" wrapText="1" indent="1"/>
    </xf>
    <xf numFmtId="4" fontId="106" fillId="7" borderId="26" applyNumberFormat="0" applyProtection="0">
      <alignment horizontal="right" vertical="center"/>
    </xf>
    <xf numFmtId="4" fontId="106" fillId="28" borderId="26" applyNumberFormat="0" applyProtection="0">
      <alignment horizontal="right" vertical="center"/>
    </xf>
    <xf numFmtId="4" fontId="105" fillId="7" borderId="26" applyNumberFormat="0" applyProtection="0">
      <alignment horizontal="left" vertical="center" wrapText="1" indent="1"/>
    </xf>
    <xf numFmtId="4" fontId="107" fillId="29" borderId="27" applyNumberFormat="0" applyProtection="0">
      <alignment horizontal="left" vertical="center" indent="1"/>
    </xf>
    <xf numFmtId="3" fontId="108" fillId="0" borderId="4" applyNumberFormat="0" applyFill="0" applyBorder="0" applyAlignment="0" applyProtection="0"/>
    <xf numFmtId="0" fontId="109" fillId="30" borderId="0">
      <alignment vertical="top"/>
    </xf>
    <xf numFmtId="175" fontId="12" fillId="0" borderId="0" applyFont="0" applyFill="0" applyBorder="0" applyAlignment="0" applyProtection="0"/>
    <xf numFmtId="0" fontId="103" fillId="1" borderId="20" applyNumberFormat="0" applyFont="0" applyAlignment="0">
      <alignment horizontal="center"/>
    </xf>
    <xf numFmtId="0" fontId="110" fillId="9" borderId="0" applyAlignment="0"/>
    <xf numFmtId="0" fontId="111" fillId="0" borderId="0" applyNumberFormat="0" applyFill="0" applyBorder="0" applyAlignment="0">
      <alignment horizontal="center"/>
    </xf>
    <xf numFmtId="1" fontId="40" fillId="0" borderId="0" applyBorder="0">
      <alignment horizontal="left" vertical="top" wrapText="1"/>
    </xf>
    <xf numFmtId="0" fontId="12" fillId="0" borderId="0"/>
    <xf numFmtId="0" fontId="40" fillId="0" borderId="28"/>
    <xf numFmtId="43" fontId="12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6" fillId="0" borderId="0" applyNumberFormat="0" applyFill="0" applyBorder="0" applyProtection="0">
      <alignment horizontal="left"/>
    </xf>
    <xf numFmtId="244" fontId="44" fillId="0" borderId="0" applyFill="0" applyBorder="0" applyProtection="0">
      <alignment horizontal="right" vertical="top"/>
    </xf>
    <xf numFmtId="14" fontId="44" fillId="0" borderId="0" applyFill="0" applyBorder="0" applyProtection="0">
      <alignment horizontal="left" vertical="top"/>
    </xf>
    <xf numFmtId="243" fontId="44" fillId="0" borderId="0" applyFill="0" applyBorder="0" applyProtection="0">
      <alignment horizontal="left" vertical="top" wrapText="1"/>
    </xf>
    <xf numFmtId="0" fontId="112" fillId="0" borderId="0" applyNumberFormat="0" applyFill="0" applyBorder="0" applyProtection="0">
      <alignment vertical="top"/>
    </xf>
    <xf numFmtId="0" fontId="113" fillId="0" borderId="0" applyNumberFormat="0" applyFill="0" applyBorder="0" applyProtection="0">
      <alignment vertical="top"/>
    </xf>
    <xf numFmtId="0" fontId="12" fillId="0" borderId="0" applyNumberFormat="0" applyFont="0" applyFill="0" applyBorder="0" applyAlignment="0" applyProtection="0"/>
    <xf numFmtId="0" fontId="114" fillId="0" borderId="0" applyNumberFormat="0" applyFill="0" applyBorder="0" applyProtection="0">
      <alignment vertical="top"/>
    </xf>
    <xf numFmtId="0" fontId="115" fillId="0" borderId="0" applyNumberFormat="0" applyFill="0" applyBorder="0" applyProtection="0"/>
    <xf numFmtId="0" fontId="12" fillId="0" borderId="0">
      <alignment vertical="top"/>
    </xf>
    <xf numFmtId="4" fontId="44" fillId="0" borderId="0" applyFill="0" applyBorder="0" applyProtection="0">
      <alignment wrapText="1"/>
    </xf>
    <xf numFmtId="0" fontId="113" fillId="0" borderId="0" applyNumberFormat="0" applyFill="0" applyBorder="0" applyProtection="0"/>
    <xf numFmtId="0" fontId="112" fillId="0" borderId="0" applyNumberFormat="0" applyFill="0" applyBorder="0" applyProtection="0">
      <alignment wrapText="1"/>
    </xf>
    <xf numFmtId="0" fontId="114" fillId="0" borderId="0" applyNumberFormat="0" applyFill="0" applyBorder="0" applyProtection="0"/>
    <xf numFmtId="0" fontId="29" fillId="0" borderId="0" applyNumberFormat="0" applyFill="0" applyBorder="0" applyProtection="0">
      <alignment vertical="top"/>
    </xf>
    <xf numFmtId="246" fontId="116" fillId="0" borderId="0" applyFill="0" applyBorder="0" applyProtection="0">
      <alignment horizontal="right" wrapText="1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3" fillId="0" borderId="0" applyNumberFormat="0" applyFill="0" applyBorder="0" applyProtection="0">
      <alignment wrapText="1"/>
    </xf>
    <xf numFmtId="0" fontId="12" fillId="0" borderId="0">
      <alignment vertical="top"/>
    </xf>
    <xf numFmtId="0" fontId="44" fillId="0" borderId="0" applyNumberFormat="0" applyFill="0" applyBorder="0" applyProtection="0">
      <alignment wrapText="1"/>
    </xf>
    <xf numFmtId="0" fontId="44" fillId="0" borderId="0" applyNumberFormat="0" applyFill="0" applyBorder="0" applyProtection="0">
      <alignment horizontal="right" wrapText="1"/>
    </xf>
    <xf numFmtId="0" fontId="44" fillId="0" borderId="0" applyNumberFormat="0" applyFill="0" applyBorder="0" applyProtection="0">
      <alignment horizontal="left" vertical="top" wrapText="1"/>
    </xf>
    <xf numFmtId="0" fontId="117" fillId="0" borderId="29" applyNumberFormat="0" applyFill="0" applyProtection="0">
      <alignment horizontal="left" wrapText="1"/>
    </xf>
    <xf numFmtId="0" fontId="117" fillId="0" borderId="0" applyNumberFormat="0" applyFill="0" applyBorder="0" applyProtection="0">
      <alignment horizontal="right" wrapText="1"/>
    </xf>
    <xf numFmtId="247" fontId="44" fillId="0" borderId="0" applyFill="0" applyBorder="0" applyProtection="0">
      <alignment horizontal="right" wrapText="1"/>
    </xf>
    <xf numFmtId="178" fontId="44" fillId="0" borderId="0" applyFill="0" applyBorder="0" applyProtection="0">
      <alignment horizontal="right" wrapText="1"/>
    </xf>
    <xf numFmtId="4" fontId="44" fillId="0" borderId="0" applyFill="0" applyBorder="0" applyProtection="0">
      <alignment horizontal="right" wrapText="1"/>
    </xf>
    <xf numFmtId="178" fontId="44" fillId="0" borderId="0" applyFill="0" applyBorder="0" applyProtection="0">
      <alignment horizontal="right" wrapText="1"/>
    </xf>
    <xf numFmtId="3" fontId="44" fillId="0" borderId="0" applyFill="0" applyBorder="0" applyProtection="0">
      <alignment horizontal="right" wrapText="1"/>
    </xf>
    <xf numFmtId="0" fontId="12" fillId="0" borderId="0">
      <alignment vertical="top"/>
    </xf>
    <xf numFmtId="168" fontId="44" fillId="0" borderId="0" applyFill="0" applyBorder="0" applyProtection="0">
      <alignment horizontal="right" wrapText="1"/>
    </xf>
    <xf numFmtId="168" fontId="43" fillId="0" borderId="0" applyFill="0" applyBorder="0" applyProtection="0">
      <alignment horizontal="right" wrapText="1"/>
    </xf>
    <xf numFmtId="248" fontId="44" fillId="0" borderId="0" applyFill="0" applyBorder="0" applyProtection="0">
      <alignment horizontal="right" wrapText="1"/>
    </xf>
    <xf numFmtId="248" fontId="43" fillId="0" borderId="0" applyFill="0" applyBorder="0" applyProtection="0">
      <alignment horizontal="right" wrapText="1"/>
    </xf>
    <xf numFmtId="168" fontId="118" fillId="0" borderId="0" applyFill="0" applyBorder="0" applyProtection="0">
      <alignment horizontal="right" wrapText="1"/>
    </xf>
    <xf numFmtId="249" fontId="44" fillId="0" borderId="0" applyFill="0" applyBorder="0" applyProtection="0">
      <alignment horizontal="right" wrapText="1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78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19" fillId="0" borderId="0" applyNumberFormat="0" applyBorder="0" applyAlignment="0"/>
    <xf numFmtId="0" fontId="120" fillId="0" borderId="0" applyNumberFormat="0" applyBorder="0" applyAlignment="0"/>
    <xf numFmtId="0" fontId="120" fillId="0" borderId="0" applyNumberFormat="0" applyBorder="0" applyAlignment="0"/>
    <xf numFmtId="0" fontId="29" fillId="0" borderId="0" applyNumberFormat="0" applyBorder="0" applyAlignment="0"/>
    <xf numFmtId="0" fontId="121" fillId="0" borderId="8"/>
    <xf numFmtId="0" fontId="115" fillId="0" borderId="0"/>
    <xf numFmtId="40" fontId="122" fillId="0" borderId="0" applyBorder="0">
      <alignment horizontal="right"/>
    </xf>
    <xf numFmtId="0" fontId="123" fillId="0" borderId="0"/>
    <xf numFmtId="0" fontId="124" fillId="0" borderId="0" applyBorder="0" applyProtection="0">
      <alignment vertical="center"/>
    </xf>
    <xf numFmtId="233" fontId="124" fillId="0" borderId="2" applyBorder="0" applyProtection="0">
      <alignment horizontal="right" vertical="center"/>
    </xf>
    <xf numFmtId="0" fontId="125" fillId="31" borderId="0" applyBorder="0" applyProtection="0">
      <alignment horizontal="centerContinuous" vertical="center"/>
    </xf>
    <xf numFmtId="0" fontId="125" fillId="3" borderId="2" applyBorder="0" applyProtection="0">
      <alignment horizontal="centerContinuous" vertical="center"/>
    </xf>
    <xf numFmtId="0" fontId="126" fillId="0" borderId="0"/>
    <xf numFmtId="0" fontId="91" fillId="0" borderId="0"/>
    <xf numFmtId="0" fontId="6" fillId="0" borderId="0" applyFill="0" applyBorder="0" applyProtection="0">
      <alignment horizontal="left"/>
    </xf>
    <xf numFmtId="0" fontId="71" fillId="0" borderId="13" applyFill="0" applyBorder="0" applyProtection="0">
      <alignment horizontal="left" vertical="top"/>
    </xf>
    <xf numFmtId="0" fontId="127" fillId="0" borderId="0">
      <alignment horizontal="centerContinuous"/>
    </xf>
    <xf numFmtId="0" fontId="6" fillId="15" borderId="4" applyNumberFormat="0" applyAlignment="0">
      <alignment horizontal="center"/>
    </xf>
    <xf numFmtId="0" fontId="128" fillId="0" borderId="0"/>
    <xf numFmtId="0" fontId="129" fillId="0" borderId="0"/>
    <xf numFmtId="0" fontId="112" fillId="0" borderId="0">
      <alignment vertical="top"/>
    </xf>
    <xf numFmtId="0" fontId="113" fillId="0" borderId="0"/>
    <xf numFmtId="0" fontId="130" fillId="0" borderId="0">
      <alignment vertical="top"/>
    </xf>
    <xf numFmtId="0" fontId="12" fillId="0" borderId="0"/>
    <xf numFmtId="40" fontId="131" fillId="0" borderId="0"/>
    <xf numFmtId="0" fontId="110" fillId="32" borderId="0"/>
    <xf numFmtId="0" fontId="132" fillId="15" borderId="0">
      <alignment horizontal="right"/>
    </xf>
    <xf numFmtId="0" fontId="133" fillId="0" borderId="0" applyNumberFormat="0" applyFont="0" applyFill="0" applyBorder="0" applyProtection="0">
      <alignment horizontal="center" vertical="center" wrapText="1"/>
    </xf>
    <xf numFmtId="0" fontId="134" fillId="0" borderId="0">
      <alignment vertical="top"/>
    </xf>
    <xf numFmtId="37" fontId="135" fillId="0" borderId="0" applyNumberFormat="0" applyFill="0" applyBorder="0" applyAlignment="0" applyProtection="0"/>
    <xf numFmtId="0" fontId="136" fillId="0" borderId="30"/>
    <xf numFmtId="0" fontId="136" fillId="33" borderId="31"/>
    <xf numFmtId="0" fontId="137" fillId="0" borderId="0">
      <alignment horizontal="fill"/>
    </xf>
    <xf numFmtId="37" fontId="44" fillId="26" borderId="0" applyNumberFormat="0" applyBorder="0" applyAlignment="0" applyProtection="0"/>
    <xf numFmtId="37" fontId="44" fillId="0" borderId="0"/>
    <xf numFmtId="3" fontId="138" fillId="0" borderId="21" applyProtection="0"/>
    <xf numFmtId="250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03" fontId="23" fillId="0" borderId="0" applyBorder="0" applyProtection="0">
      <alignment horizontal="right" vertical="center"/>
    </xf>
    <xf numFmtId="0" fontId="4" fillId="0" borderId="0"/>
    <xf numFmtId="168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5" fillId="0" borderId="0"/>
    <xf numFmtId="17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291">
    <xf numFmtId="0" fontId="0" fillId="0" borderId="0" xfId="0"/>
    <xf numFmtId="0" fontId="5" fillId="0" borderId="0" xfId="0" applyFont="1"/>
    <xf numFmtId="0" fontId="8" fillId="0" borderId="0" xfId="0" applyFont="1"/>
    <xf numFmtId="0" fontId="1" fillId="0" borderId="0" xfId="0" applyFont="1"/>
    <xf numFmtId="9" fontId="5" fillId="0" borderId="0" xfId="0" applyNumberFormat="1" applyFont="1"/>
    <xf numFmtId="0" fontId="15" fillId="0" borderId="0" xfId="0" applyFont="1" applyFill="1"/>
    <xf numFmtId="0" fontId="14" fillId="0" borderId="0" xfId="0" applyFont="1" applyFill="1" applyAlignment="1">
      <alignment vertical="center"/>
    </xf>
    <xf numFmtId="3" fontId="15" fillId="0" borderId="0" xfId="0" applyNumberFormat="1" applyFont="1" applyFill="1"/>
    <xf numFmtId="0" fontId="5" fillId="0" borderId="0" xfId="0" applyFont="1" applyBorder="1"/>
    <xf numFmtId="0" fontId="12" fillId="0" borderId="0" xfId="0" applyFont="1" applyBorder="1"/>
    <xf numFmtId="3" fontId="5" fillId="0" borderId="0" xfId="0" applyNumberFormat="1" applyFont="1" applyBorder="1"/>
    <xf numFmtId="0" fontId="1" fillId="0" borderId="0" xfId="0" applyFont="1" applyBorder="1"/>
    <xf numFmtId="0" fontId="9" fillId="0" borderId="0" xfId="0" applyFont="1" applyBorder="1"/>
    <xf numFmtId="3" fontId="1" fillId="0" borderId="0" xfId="0" applyNumberFormat="1" applyFont="1" applyBorder="1"/>
    <xf numFmtId="4" fontId="1" fillId="0" borderId="0" xfId="0" applyNumberFormat="1" applyFont="1" applyBorder="1"/>
    <xf numFmtId="0" fontId="7" fillId="0" borderId="0" xfId="0" applyFont="1" applyBorder="1" applyAlignment="1">
      <alignment horizontal="left" indent="1"/>
    </xf>
    <xf numFmtId="3" fontId="9" fillId="0" borderId="0" xfId="0" applyNumberFormat="1" applyFont="1" applyFill="1" applyBorder="1" applyAlignment="1">
      <alignment horizontal="right" indent="1"/>
    </xf>
    <xf numFmtId="3" fontId="9" fillId="0" borderId="1" xfId="0" applyNumberFormat="1" applyFont="1" applyFill="1" applyBorder="1" applyAlignment="1">
      <alignment horizontal="right" indent="1"/>
    </xf>
    <xf numFmtId="0" fontId="7" fillId="0" borderId="0" xfId="0" applyFont="1" applyBorder="1"/>
    <xf numFmtId="0" fontId="8" fillId="0" borderId="0" xfId="0" applyFont="1" applyBorder="1"/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 indent="2"/>
    </xf>
    <xf numFmtId="0" fontId="7" fillId="0" borderId="0" xfId="0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 horizontal="right" indent="1"/>
    </xf>
    <xf numFmtId="0" fontId="12" fillId="0" borderId="0" xfId="0" applyFont="1" applyFill="1" applyBorder="1"/>
    <xf numFmtId="3" fontId="8" fillId="0" borderId="0" xfId="0" applyNumberFormat="1" applyFont="1" applyBorder="1"/>
    <xf numFmtId="0" fontId="6" fillId="0" borderId="0" xfId="0" applyFont="1" applyBorder="1"/>
    <xf numFmtId="0" fontId="7" fillId="0" borderId="0" xfId="0" applyFont="1" applyFill="1" applyBorder="1"/>
    <xf numFmtId="3" fontId="7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1" fillId="0" borderId="0" xfId="0" applyFont="1" applyFill="1"/>
    <xf numFmtId="0" fontId="5" fillId="0" borderId="2" xfId="0" applyFont="1" applyBorder="1"/>
    <xf numFmtId="3" fontId="5" fillId="0" borderId="2" xfId="0" applyNumberFormat="1" applyFont="1" applyBorder="1"/>
    <xf numFmtId="0" fontId="18" fillId="0" borderId="0" xfId="0" applyFont="1" applyBorder="1"/>
    <xf numFmtId="0" fontId="1" fillId="0" borderId="0" xfId="0" applyFont="1" applyFill="1" applyBorder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69" fontId="1" fillId="0" borderId="0" xfId="0" applyNumberFormat="1" applyFont="1" applyBorder="1"/>
    <xf numFmtId="0" fontId="9" fillId="0" borderId="0" xfId="0" applyFont="1" applyFill="1" applyBorder="1"/>
    <xf numFmtId="169" fontId="5" fillId="0" borderId="0" xfId="0" applyNumberFormat="1" applyFont="1" applyBorder="1"/>
    <xf numFmtId="0" fontId="11" fillId="0" borderId="0" xfId="0" applyFont="1" applyBorder="1"/>
    <xf numFmtId="177" fontId="9" fillId="0" borderId="0" xfId="0" applyNumberFormat="1" applyFont="1" applyBorder="1"/>
    <xf numFmtId="0" fontId="9" fillId="0" borderId="0" xfId="0" applyFont="1"/>
    <xf numFmtId="177" fontId="9" fillId="0" borderId="0" xfId="0" applyNumberFormat="1" applyFont="1" applyFill="1" applyBorder="1"/>
    <xf numFmtId="179" fontId="1" fillId="0" borderId="0" xfId="11" applyNumberFormat="1" applyFont="1" applyFill="1"/>
    <xf numFmtId="177" fontId="9" fillId="0" borderId="0" xfId="1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right" indent="1"/>
    </xf>
    <xf numFmtId="3" fontId="7" fillId="0" borderId="8" xfId="0" applyNumberFormat="1" applyFont="1" applyFill="1" applyBorder="1" applyAlignment="1">
      <alignment horizontal="right" indent="1"/>
    </xf>
    <xf numFmtId="0" fontId="8" fillId="0" borderId="0" xfId="0" applyFont="1" applyFill="1" applyBorder="1"/>
    <xf numFmtId="3" fontId="9" fillId="0" borderId="4" xfId="0" applyNumberFormat="1" applyFont="1" applyFill="1" applyBorder="1" applyAlignment="1">
      <alignment horizontal="right" indent="1"/>
    </xf>
    <xf numFmtId="3" fontId="9" fillId="0" borderId="12" xfId="0" applyNumberFormat="1" applyFont="1" applyFill="1" applyBorder="1" applyAlignment="1">
      <alignment horizontal="right" indent="1"/>
    </xf>
    <xf numFmtId="0" fontId="8" fillId="0" borderId="0" xfId="0" applyFont="1" applyFill="1"/>
    <xf numFmtId="176" fontId="7" fillId="0" borderId="0" xfId="0" applyNumberFormat="1" applyFont="1" applyBorder="1" applyAlignment="1">
      <alignment horizontal="right" indent="1"/>
    </xf>
    <xf numFmtId="0" fontId="9" fillId="5" borderId="0" xfId="0" applyFont="1" applyFill="1" applyBorder="1"/>
    <xf numFmtId="0" fontId="1" fillId="0" borderId="0" xfId="0" applyFont="1" applyFill="1" applyBorder="1" applyAlignment="1">
      <alignment horizontal="left" indent="1"/>
    </xf>
    <xf numFmtId="176" fontId="9" fillId="0" borderId="0" xfId="0" applyNumberFormat="1" applyFont="1" applyBorder="1" applyAlignment="1">
      <alignment horizontal="right" indent="1"/>
    </xf>
    <xf numFmtId="169" fontId="8" fillId="0" borderId="0" xfId="0" applyNumberFormat="1" applyFont="1" applyFill="1" applyBorder="1"/>
    <xf numFmtId="177" fontId="7" fillId="0" borderId="0" xfId="10" applyNumberFormat="1" applyFont="1" applyBorder="1" applyAlignment="1">
      <alignment horizontal="center"/>
    </xf>
    <xf numFmtId="10" fontId="1" fillId="0" borderId="0" xfId="3" applyNumberFormat="1" applyFont="1" applyBorder="1" applyAlignment="1">
      <alignment horizontal="right" indent="1"/>
    </xf>
    <xf numFmtId="177" fontId="8" fillId="0" borderId="0" xfId="0" applyNumberFormat="1" applyFont="1" applyBorder="1"/>
    <xf numFmtId="3" fontId="7" fillId="0" borderId="2" xfId="0" applyNumberFormat="1" applyFont="1" applyFill="1" applyBorder="1" applyAlignment="1">
      <alignment horizontal="right" indent="1"/>
    </xf>
    <xf numFmtId="0" fontId="20" fillId="0" borderId="0" xfId="0" applyFont="1" applyBorder="1"/>
    <xf numFmtId="177" fontId="5" fillId="0" borderId="0" xfId="0" applyNumberFormat="1" applyFont="1" applyBorder="1"/>
    <xf numFmtId="0" fontId="5" fillId="0" borderId="0" xfId="0" applyFont="1" applyFill="1" applyBorder="1"/>
    <xf numFmtId="177" fontId="5" fillId="0" borderId="0" xfId="10" applyNumberFormat="1" applyFont="1" applyFill="1" applyBorder="1" applyAlignment="1">
      <alignment horizontal="center"/>
    </xf>
    <xf numFmtId="0" fontId="10" fillId="0" borderId="0" xfId="0" applyFont="1"/>
    <xf numFmtId="0" fontId="7" fillId="0" borderId="0" xfId="0" applyFont="1" applyFill="1" applyBorder="1" applyAlignment="1">
      <alignment horizontal="left" indent="2"/>
    </xf>
    <xf numFmtId="0" fontId="5" fillId="0" borderId="0" xfId="0" applyFont="1" applyAlignment="1">
      <alignment horizontal="right" indent="1"/>
    </xf>
    <xf numFmtId="3" fontId="140" fillId="4" borderId="32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indent="2"/>
    </xf>
    <xf numFmtId="3" fontId="1" fillId="0" borderId="0" xfId="0" applyNumberFormat="1" applyFont="1" applyFill="1" applyAlignment="1">
      <alignment horizontal="right" indent="1"/>
    </xf>
    <xf numFmtId="3" fontId="140" fillId="4" borderId="34" xfId="0" applyNumberFormat="1" applyFont="1" applyFill="1" applyBorder="1" applyAlignment="1">
      <alignment horizontal="right" vertical="center" indent="1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2" fillId="0" borderId="0" xfId="0" applyFont="1" applyBorder="1"/>
    <xf numFmtId="0" fontId="12" fillId="0" borderId="0" xfId="0" applyFont="1" applyFill="1" applyBorder="1" applyAlignment="1">
      <alignment horizontal="right" indent="2"/>
    </xf>
    <xf numFmtId="0" fontId="1" fillId="0" borderId="2" xfId="0" applyFont="1" applyBorder="1"/>
    <xf numFmtId="3" fontId="140" fillId="4" borderId="35" xfId="0" applyNumberFormat="1" applyFont="1" applyFill="1" applyBorder="1" applyAlignment="1">
      <alignment horizontal="right" vertical="center" indent="1"/>
    </xf>
    <xf numFmtId="3" fontId="7" fillId="0" borderId="32" xfId="0" applyNumberFormat="1" applyFont="1" applyFill="1" applyBorder="1" applyAlignment="1">
      <alignment horizontal="right" vertical="center" indent="1"/>
    </xf>
    <xf numFmtId="252" fontId="140" fillId="4" borderId="35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80" fontId="21" fillId="35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 indent="1"/>
    </xf>
    <xf numFmtId="3" fontId="7" fillId="0" borderId="34" xfId="0" applyNumberFormat="1" applyFont="1" applyFill="1" applyBorder="1" applyAlignment="1">
      <alignment horizontal="right" vertical="center" indent="1"/>
    </xf>
    <xf numFmtId="3" fontId="9" fillId="0" borderId="36" xfId="0" applyNumberFormat="1" applyFont="1" applyFill="1" applyBorder="1" applyAlignment="1">
      <alignment horizontal="right" indent="1"/>
    </xf>
    <xf numFmtId="3" fontId="9" fillId="0" borderId="33" xfId="0" applyNumberFormat="1" applyFont="1" applyFill="1" applyBorder="1" applyAlignment="1">
      <alignment horizontal="right" indent="1"/>
    </xf>
    <xf numFmtId="3" fontId="7" fillId="2" borderId="0" xfId="0" applyNumberFormat="1" applyFont="1" applyFill="1" applyBorder="1" applyAlignment="1">
      <alignment horizontal="right" indent="1"/>
    </xf>
    <xf numFmtId="10" fontId="5" fillId="0" borderId="0" xfId="0" applyNumberFormat="1" applyFont="1"/>
    <xf numFmtId="3" fontId="7" fillId="5" borderId="0" xfId="0" applyNumberFormat="1" applyFont="1" applyFill="1" applyBorder="1" applyAlignment="1">
      <alignment horizontal="right" indent="1"/>
    </xf>
    <xf numFmtId="4" fontId="7" fillId="0" borderId="0" xfId="0" applyNumberFormat="1" applyFont="1" applyFill="1" applyBorder="1" applyAlignment="1">
      <alignment horizontal="right" indent="1"/>
    </xf>
    <xf numFmtId="0" fontId="5" fillId="0" borderId="5" xfId="0" applyFont="1" applyBorder="1"/>
    <xf numFmtId="10" fontId="5" fillId="0" borderId="5" xfId="0" applyNumberFormat="1" applyFont="1" applyBorder="1"/>
    <xf numFmtId="3" fontId="7" fillId="0" borderId="5" xfId="0" applyNumberFormat="1" applyFont="1" applyFill="1" applyBorder="1" applyAlignment="1">
      <alignment horizontal="right" indent="1"/>
    </xf>
    <xf numFmtId="3" fontId="78" fillId="0" borderId="0" xfId="0" applyNumberFormat="1" applyFont="1" applyFill="1" applyBorder="1" applyAlignment="1">
      <alignment horizontal="center"/>
    </xf>
    <xf numFmtId="10" fontId="5" fillId="2" borderId="0" xfId="0" applyNumberFormat="1" applyFont="1" applyFill="1" applyAlignment="1">
      <alignment horizontal="center"/>
    </xf>
    <xf numFmtId="255" fontId="1" fillId="0" borderId="39" xfId="0" applyNumberFormat="1" applyFont="1" applyBorder="1" applyProtection="1"/>
    <xf numFmtId="255" fontId="1" fillId="0" borderId="40" xfId="0" applyNumberFormat="1" applyFont="1" applyBorder="1" applyProtection="1"/>
    <xf numFmtId="255" fontId="1" fillId="0" borderId="40" xfId="0" applyNumberFormat="1" applyFont="1" applyBorder="1" applyAlignment="1" applyProtection="1">
      <alignment horizontal="left" indent="5"/>
    </xf>
    <xf numFmtId="255" fontId="1" fillId="0" borderId="41" xfId="0" applyNumberFormat="1" applyFont="1" applyBorder="1" applyProtection="1"/>
    <xf numFmtId="255" fontId="1" fillId="0" borderId="0" xfId="0" applyNumberFormat="1" applyFont="1"/>
    <xf numFmtId="255" fontId="1" fillId="0" borderId="42" xfId="0" applyNumberFormat="1" applyFont="1" applyBorder="1" applyAlignment="1" applyProtection="1">
      <alignment horizontal="centerContinuous"/>
    </xf>
    <xf numFmtId="255" fontId="1" fillId="0" borderId="0" xfId="0" applyNumberFormat="1" applyFont="1" applyAlignment="1" applyProtection="1">
      <alignment horizontal="centerContinuous"/>
    </xf>
    <xf numFmtId="255" fontId="1" fillId="0" borderId="0" xfId="0" applyNumberFormat="1" applyFont="1" applyProtection="1"/>
    <xf numFmtId="255" fontId="1" fillId="0" borderId="43" xfId="0" applyNumberFormat="1" applyFont="1" applyBorder="1" applyProtection="1"/>
    <xf numFmtId="255" fontId="1" fillId="0" borderId="0" xfId="0" applyNumberFormat="1" applyFont="1" applyBorder="1" applyProtection="1"/>
    <xf numFmtId="255" fontId="22" fillId="0" borderId="0" xfId="0" applyNumberFormat="1" applyFont="1" applyAlignment="1" applyProtection="1">
      <alignment horizontal="centerContinuous"/>
    </xf>
    <xf numFmtId="255" fontId="1" fillId="0" borderId="44" xfId="0" applyNumberFormat="1" applyFont="1" applyBorder="1" applyProtection="1"/>
    <xf numFmtId="255" fontId="1" fillId="0" borderId="45" xfId="0" applyNumberFormat="1" applyFont="1" applyBorder="1" applyProtection="1"/>
    <xf numFmtId="255" fontId="1" fillId="0" borderId="46" xfId="0" applyNumberFormat="1" applyFont="1" applyBorder="1" applyProtection="1"/>
    <xf numFmtId="255" fontId="1" fillId="0" borderId="47" xfId="0" applyNumberFormat="1" applyFont="1" applyBorder="1" applyProtection="1"/>
    <xf numFmtId="255" fontId="1" fillId="0" borderId="31" xfId="0" applyNumberFormat="1" applyFont="1" applyBorder="1" applyProtection="1"/>
    <xf numFmtId="10" fontId="1" fillId="0" borderId="31" xfId="0" applyNumberFormat="1" applyFont="1" applyBorder="1" applyProtection="1"/>
    <xf numFmtId="255" fontId="1" fillId="0" borderId="48" xfId="0" applyNumberFormat="1" applyFont="1" applyBorder="1" applyProtection="1"/>
    <xf numFmtId="255" fontId="1" fillId="0" borderId="49" xfId="0" applyNumberFormat="1" applyFont="1" applyBorder="1" applyProtection="1"/>
    <xf numFmtId="255" fontId="22" fillId="0" borderId="0" xfId="0" applyNumberFormat="1" applyFont="1" applyProtection="1"/>
    <xf numFmtId="255" fontId="72" fillId="0" borderId="0" xfId="0" applyNumberFormat="1" applyFont="1" applyBorder="1" applyAlignment="1" applyProtection="1">
      <alignment horizontal="left"/>
    </xf>
    <xf numFmtId="255" fontId="1" fillId="0" borderId="0" xfId="0" applyNumberFormat="1" applyFont="1" applyProtection="1">
      <protection locked="0"/>
    </xf>
    <xf numFmtId="255" fontId="1" fillId="0" borderId="50" xfId="0" applyNumberFormat="1" applyFont="1" applyBorder="1" applyProtection="1"/>
    <xf numFmtId="255" fontId="1" fillId="0" borderId="49" xfId="0" applyNumberFormat="1" applyFont="1" applyBorder="1" applyAlignment="1" applyProtection="1">
      <alignment horizontal="center"/>
    </xf>
    <xf numFmtId="255" fontId="72" fillId="0" borderId="0" xfId="0" applyNumberFormat="1" applyFont="1" applyBorder="1" applyAlignment="1" applyProtection="1">
      <alignment horizontal="left"/>
      <protection locked="0"/>
    </xf>
    <xf numFmtId="255" fontId="22" fillId="0" borderId="0" xfId="0" applyNumberFormat="1" applyFont="1" applyBorder="1" applyProtection="1"/>
    <xf numFmtId="255" fontId="1" fillId="0" borderId="0" xfId="0" applyNumberFormat="1" applyFont="1" applyBorder="1"/>
    <xf numFmtId="255" fontId="22" fillId="0" borderId="0" xfId="0" applyNumberFormat="1" applyFont="1" applyAlignment="1" applyProtection="1">
      <alignment horizontal="right"/>
    </xf>
    <xf numFmtId="255" fontId="1" fillId="0" borderId="51" xfId="0" applyNumberFormat="1" applyFont="1" applyBorder="1" applyProtection="1"/>
    <xf numFmtId="255" fontId="1" fillId="0" borderId="28" xfId="0" applyNumberFormat="1" applyFont="1" applyBorder="1" applyProtection="1"/>
    <xf numFmtId="255" fontId="1" fillId="0" borderId="52" xfId="0" applyNumberFormat="1" applyFont="1" applyBorder="1" applyProtection="1"/>
    <xf numFmtId="255" fontId="1" fillId="0" borderId="0" xfId="0" applyNumberFormat="1" applyFont="1" applyAlignment="1" applyProtection="1">
      <alignment vertical="center"/>
    </xf>
    <xf numFmtId="255" fontId="1" fillId="0" borderId="0" xfId="0" applyNumberFormat="1" applyFont="1" applyAlignment="1" applyProtection="1">
      <alignment horizontal="right" vertical="center" indent="1"/>
    </xf>
    <xf numFmtId="255" fontId="1" fillId="0" borderId="47" xfId="0" applyNumberFormat="1" applyFont="1" applyBorder="1" applyAlignment="1" applyProtection="1">
      <alignment vertical="center"/>
    </xf>
    <xf numFmtId="255" fontId="1" fillId="0" borderId="31" xfId="0" applyNumberFormat="1" applyFont="1" applyBorder="1" applyAlignment="1" applyProtection="1">
      <alignment vertical="center"/>
    </xf>
    <xf numFmtId="255" fontId="1" fillId="0" borderId="0" xfId="0" applyNumberFormat="1" applyFont="1" applyAlignment="1">
      <alignment vertical="center"/>
    </xf>
    <xf numFmtId="255" fontId="1" fillId="0" borderId="49" xfId="0" applyNumberFormat="1" applyFont="1" applyBorder="1" applyAlignment="1" applyProtection="1">
      <alignment vertical="center"/>
    </xf>
    <xf numFmtId="256" fontId="1" fillId="0" borderId="0" xfId="0" applyNumberFormat="1" applyFont="1" applyAlignment="1" applyProtection="1">
      <alignment vertical="center"/>
    </xf>
    <xf numFmtId="255" fontId="1" fillId="0" borderId="0" xfId="0" applyNumberFormat="1" applyFont="1" applyFill="1" applyAlignment="1" applyProtection="1">
      <alignment vertical="center"/>
    </xf>
    <xf numFmtId="255" fontId="7" fillId="0" borderId="0" xfId="0" applyNumberFormat="1" applyFont="1" applyFill="1" applyBorder="1" applyAlignment="1">
      <alignment vertical="center"/>
    </xf>
    <xf numFmtId="255" fontId="1" fillId="0" borderId="49" xfId="0" applyNumberFormat="1" applyFont="1" applyFill="1" applyBorder="1" applyAlignment="1" applyProtection="1">
      <alignment vertical="center"/>
    </xf>
    <xf numFmtId="255" fontId="1" fillId="0" borderId="0" xfId="0" applyNumberFormat="1" applyFont="1" applyFill="1" applyAlignment="1">
      <alignment vertical="center"/>
    </xf>
    <xf numFmtId="255" fontId="1" fillId="0" borderId="0" xfId="0" quotePrefix="1" applyNumberFormat="1" applyFont="1" applyFill="1" applyAlignment="1" applyProtection="1">
      <alignment vertical="center"/>
    </xf>
    <xf numFmtId="255" fontId="1" fillId="0" borderId="51" xfId="0" applyNumberFormat="1" applyFont="1" applyBorder="1" applyAlignment="1" applyProtection="1">
      <alignment vertical="center"/>
    </xf>
    <xf numFmtId="255" fontId="1" fillId="0" borderId="28" xfId="0" applyNumberFormat="1" applyFont="1" applyBorder="1" applyAlignment="1" applyProtection="1">
      <alignment vertical="center"/>
    </xf>
    <xf numFmtId="255" fontId="22" fillId="0" borderId="0" xfId="0" applyNumberFormat="1" applyFont="1" applyAlignment="1" applyProtection="1">
      <alignment vertical="center"/>
    </xf>
    <xf numFmtId="255" fontId="1" fillId="0" borderId="0" xfId="0" applyNumberFormat="1" applyFont="1" applyBorder="1" applyAlignment="1" applyProtection="1">
      <alignment vertical="center"/>
    </xf>
    <xf numFmtId="255" fontId="1" fillId="0" borderId="53" xfId="0" applyNumberFormat="1" applyFont="1" applyBorder="1" applyAlignment="1" applyProtection="1">
      <alignment vertical="center"/>
    </xf>
    <xf numFmtId="255" fontId="1" fillId="0" borderId="54" xfId="0" applyNumberFormat="1" applyFont="1" applyBorder="1" applyAlignment="1" applyProtection="1">
      <alignment vertical="center"/>
    </xf>
    <xf numFmtId="255" fontId="1" fillId="0" borderId="0" xfId="0" applyNumberFormat="1" applyFont="1" applyAlignment="1" applyProtection="1">
      <alignment horizontal="right"/>
    </xf>
    <xf numFmtId="258" fontId="1" fillId="0" borderId="28" xfId="0" applyNumberFormat="1" applyFont="1" applyBorder="1" applyAlignment="1" applyProtection="1">
      <alignment vertical="center"/>
    </xf>
    <xf numFmtId="255" fontId="1" fillId="0" borderId="55" xfId="0" applyNumberFormat="1" applyFont="1" applyBorder="1" applyAlignment="1" applyProtection="1">
      <alignment vertical="center"/>
    </xf>
    <xf numFmtId="255" fontId="22" fillId="0" borderId="0" xfId="0" applyNumberFormat="1" applyFont="1" applyAlignment="1" applyProtection="1">
      <alignment horizontal="left" vertical="center" indent="1"/>
    </xf>
    <xf numFmtId="255" fontId="1" fillId="0" borderId="38" xfId="0" applyNumberFormat="1" applyFont="1" applyBorder="1" applyProtection="1"/>
    <xf numFmtId="255" fontId="1" fillId="0" borderId="0" xfId="0" applyNumberFormat="1" applyFont="1" applyAlignment="1">
      <alignment horizontal="left" indent="1"/>
    </xf>
    <xf numFmtId="255" fontId="22" fillId="0" borderId="0" xfId="0" applyNumberFormat="1" applyFont="1" applyAlignment="1">
      <alignment horizontal="left" vertical="center" indent="1"/>
    </xf>
    <xf numFmtId="255" fontId="12" fillId="0" borderId="0" xfId="0" applyNumberFormat="1" applyFont="1" applyProtection="1"/>
    <xf numFmtId="255" fontId="22" fillId="0" borderId="0" xfId="0" applyNumberFormat="1" applyFont="1"/>
    <xf numFmtId="255" fontId="12" fillId="0" borderId="0" xfId="0" applyNumberFormat="1" applyFont="1" applyAlignment="1" applyProtection="1">
      <alignment vertical="center"/>
    </xf>
    <xf numFmtId="255" fontId="1" fillId="0" borderId="31" xfId="0" quotePrefix="1" applyNumberFormat="1" applyFont="1" applyBorder="1" applyProtection="1"/>
    <xf numFmtId="255" fontId="1" fillId="0" borderId="31" xfId="0" applyNumberFormat="1" applyFont="1" applyBorder="1" applyAlignment="1" applyProtection="1">
      <alignment horizontal="right"/>
    </xf>
    <xf numFmtId="255" fontId="1" fillId="0" borderId="0" xfId="0" applyNumberFormat="1" applyFont="1" applyAlignment="1" applyProtection="1">
      <alignment horizontal="left"/>
    </xf>
    <xf numFmtId="255" fontId="22" fillId="0" borderId="0" xfId="0" applyNumberFormat="1" applyFont="1" applyAlignment="1" applyProtection="1">
      <alignment horizontal="left"/>
    </xf>
    <xf numFmtId="255" fontId="1" fillId="0" borderId="50" xfId="0" applyNumberFormat="1" applyFont="1" applyBorder="1" applyAlignment="1" applyProtection="1">
      <alignment horizontal="right"/>
    </xf>
    <xf numFmtId="255" fontId="22" fillId="0" borderId="28" xfId="0" applyNumberFormat="1" applyFont="1" applyBorder="1" applyProtection="1"/>
    <xf numFmtId="255" fontId="1" fillId="0" borderId="49" xfId="0" applyNumberFormat="1" applyFont="1" applyBorder="1" applyAlignment="1" applyProtection="1">
      <alignment horizontal="centerContinuous"/>
    </xf>
    <xf numFmtId="259" fontId="5" fillId="0" borderId="0" xfId="0" applyNumberFormat="1" applyFont="1" applyAlignment="1" applyProtection="1">
      <alignment horizontal="left"/>
    </xf>
    <xf numFmtId="255" fontId="5" fillId="0" borderId="0" xfId="0" applyNumberFormat="1" applyFont="1" applyProtection="1"/>
    <xf numFmtId="255" fontId="5" fillId="0" borderId="0" xfId="0" applyNumberFormat="1" applyFont="1" applyAlignment="1" applyProtection="1">
      <alignment horizontal="centerContinuous"/>
    </xf>
    <xf numFmtId="255" fontId="1" fillId="0" borderId="56" xfId="0" applyNumberFormat="1" applyFont="1" applyBorder="1" applyProtection="1"/>
    <xf numFmtId="255" fontId="145" fillId="0" borderId="0" xfId="0" applyNumberFormat="1" applyFont="1" applyBorder="1" applyProtection="1"/>
    <xf numFmtId="255" fontId="1" fillId="0" borderId="38" xfId="0" applyNumberFormat="1" applyFont="1" applyBorder="1" applyAlignment="1" applyProtection="1">
      <alignment horizontal="right"/>
    </xf>
    <xf numFmtId="255" fontId="145" fillId="0" borderId="0" xfId="0" applyNumberFormat="1" applyFont="1" applyBorder="1"/>
    <xf numFmtId="255" fontId="146" fillId="0" borderId="0" xfId="0" applyNumberFormat="1" applyFont="1" applyBorder="1" applyProtection="1"/>
    <xf numFmtId="255" fontId="1" fillId="0" borderId="55" xfId="0" applyNumberFormat="1" applyFont="1" applyBorder="1" applyProtection="1"/>
    <xf numFmtId="259" fontId="147" fillId="0" borderId="0" xfId="0" applyNumberFormat="1" applyFont="1" applyBorder="1" applyAlignment="1" applyProtection="1">
      <alignment horizontal="left"/>
    </xf>
    <xf numFmtId="255" fontId="147" fillId="0" borderId="0" xfId="0" applyNumberFormat="1" applyFont="1" applyBorder="1" applyProtection="1"/>
    <xf numFmtId="49" fontId="1" fillId="0" borderId="0" xfId="0" applyNumberFormat="1" applyFont="1" applyBorder="1" applyProtection="1"/>
    <xf numFmtId="255" fontId="1" fillId="0" borderId="28" xfId="0" applyNumberFormat="1" applyFont="1" applyBorder="1" applyAlignment="1" applyProtection="1">
      <protection locked="0"/>
    </xf>
    <xf numFmtId="255" fontId="1" fillId="0" borderId="28" xfId="0" applyNumberFormat="1" applyFont="1" applyBorder="1" applyAlignment="1" applyProtection="1"/>
    <xf numFmtId="255" fontId="1" fillId="0" borderId="28" xfId="0" applyNumberFormat="1" applyFont="1" applyBorder="1" applyAlignment="1" applyProtection="1">
      <alignment horizontal="left"/>
    </xf>
    <xf numFmtId="255" fontId="1" fillId="0" borderId="0" xfId="0" applyNumberFormat="1" applyFont="1" applyAlignment="1"/>
    <xf numFmtId="255" fontId="1" fillId="0" borderId="0" xfId="0" applyNumberFormat="1" applyFont="1" applyAlignment="1" applyProtection="1">
      <alignment horizontal="right" indent="3"/>
    </xf>
    <xf numFmtId="255" fontId="1" fillId="0" borderId="0" xfId="0" applyNumberFormat="1" applyFont="1" applyAlignment="1" applyProtection="1">
      <alignment horizontal="right" vertical="center" indent="3"/>
    </xf>
    <xf numFmtId="255" fontId="1" fillId="0" borderId="28" xfId="0" applyNumberFormat="1" applyFont="1" applyBorder="1" applyAlignment="1" applyProtection="1">
      <alignment horizontal="right" vertical="center" indent="3"/>
    </xf>
    <xf numFmtId="255" fontId="1" fillId="0" borderId="49" xfId="0" applyNumberFormat="1" applyFont="1" applyBorder="1" applyAlignment="1" applyProtection="1">
      <alignment horizontal="right" indent="3"/>
    </xf>
    <xf numFmtId="255" fontId="1" fillId="0" borderId="0" xfId="0" applyNumberFormat="1" applyFont="1" applyAlignment="1">
      <alignment horizontal="right" indent="3"/>
    </xf>
    <xf numFmtId="10" fontId="1" fillId="0" borderId="56" xfId="0" applyNumberFormat="1" applyFont="1" applyBorder="1" applyProtection="1"/>
    <xf numFmtId="255" fontId="1" fillId="0" borderId="38" xfId="0" applyNumberFormat="1" applyFont="1" applyBorder="1" applyAlignment="1" applyProtection="1">
      <alignment horizontal="left"/>
      <protection locked="0"/>
    </xf>
    <xf numFmtId="255" fontId="1" fillId="0" borderId="38" xfId="0" applyNumberFormat="1" applyFont="1" applyBorder="1" applyAlignment="1" applyProtection="1">
      <protection locked="0"/>
    </xf>
    <xf numFmtId="10" fontId="1" fillId="0" borderId="55" xfId="0" applyNumberFormat="1" applyFont="1" applyBorder="1" applyProtection="1"/>
    <xf numFmtId="255" fontId="1" fillId="0" borderId="62" xfId="0" applyNumberFormat="1" applyFont="1" applyBorder="1" applyAlignment="1" applyProtection="1">
      <alignment horizontal="right" indent="3"/>
    </xf>
    <xf numFmtId="255" fontId="1" fillId="0" borderId="56" xfId="0" applyNumberFormat="1" applyFont="1" applyBorder="1" applyAlignment="1" applyProtection="1">
      <alignment vertical="center"/>
    </xf>
    <xf numFmtId="255" fontId="1" fillId="0" borderId="38" xfId="0" applyNumberFormat="1" applyFont="1" applyBorder="1" applyAlignment="1" applyProtection="1">
      <alignment vertical="center"/>
    </xf>
    <xf numFmtId="259" fontId="5" fillId="0" borderId="0" xfId="0" applyNumberFormat="1" applyFont="1" applyAlignment="1" applyProtection="1">
      <alignment horizontal="left" indent="3"/>
    </xf>
    <xf numFmtId="255" fontId="1" fillId="0" borderId="42" xfId="0" applyNumberFormat="1" applyFont="1" applyBorder="1" applyAlignment="1" applyProtection="1">
      <alignment horizontal="left" indent="4"/>
    </xf>
    <xf numFmtId="255" fontId="143" fillId="0" borderId="42" xfId="0" applyNumberFormat="1" applyFont="1" applyBorder="1" applyAlignment="1" applyProtection="1">
      <alignment horizontal="left" indent="4"/>
      <protection locked="0"/>
    </xf>
    <xf numFmtId="255" fontId="141" fillId="0" borderId="0" xfId="0" quotePrefix="1" applyNumberFormat="1" applyFont="1" applyAlignment="1">
      <alignment horizontal="left" vertical="center"/>
    </xf>
    <xf numFmtId="255" fontId="1" fillId="0" borderId="0" xfId="0" applyNumberFormat="1" applyFont="1" applyAlignment="1">
      <alignment horizontal="left"/>
    </xf>
    <xf numFmtId="255" fontId="1" fillId="0" borderId="12" xfId="0" applyNumberFormat="1" applyFont="1" applyBorder="1" applyProtection="1"/>
    <xf numFmtId="255" fontId="1" fillId="0" borderId="1" xfId="0" applyNumberFormat="1" applyFont="1" applyBorder="1" applyProtection="1"/>
    <xf numFmtId="255" fontId="1" fillId="0" borderId="10" xfId="0" applyNumberFormat="1" applyFont="1" applyBorder="1" applyProtection="1"/>
    <xf numFmtId="255" fontId="1" fillId="0" borderId="57" xfId="0" applyNumberFormat="1" applyFont="1" applyBorder="1" applyAlignment="1" applyProtection="1">
      <alignment vertical="center"/>
    </xf>
    <xf numFmtId="258" fontId="1" fillId="0" borderId="55" xfId="0" applyNumberFormat="1" applyFont="1" applyBorder="1" applyAlignment="1" applyProtection="1">
      <alignment vertical="center"/>
    </xf>
    <xf numFmtId="255" fontId="1" fillId="0" borderId="13" xfId="0" applyNumberFormat="1" applyFont="1" applyBorder="1" applyProtection="1"/>
    <xf numFmtId="255" fontId="1" fillId="0" borderId="14" xfId="0" applyNumberFormat="1" applyFont="1" applyBorder="1" applyAlignment="1" applyProtection="1">
      <alignment vertical="center"/>
    </xf>
    <xf numFmtId="255" fontId="1" fillId="0" borderId="2" xfId="0" applyNumberFormat="1" applyFont="1" applyBorder="1" applyAlignment="1" applyProtection="1">
      <alignment vertical="center"/>
    </xf>
    <xf numFmtId="10" fontId="1" fillId="0" borderId="2" xfId="0" applyNumberFormat="1" applyFont="1" applyBorder="1" applyAlignment="1" applyProtection="1">
      <alignment vertical="center"/>
    </xf>
    <xf numFmtId="255" fontId="1" fillId="0" borderId="11" xfId="0" applyNumberFormat="1" applyFont="1" applyBorder="1" applyAlignment="1" applyProtection="1">
      <alignment vertical="center"/>
    </xf>
    <xf numFmtId="10" fontId="1" fillId="0" borderId="28" xfId="0" applyNumberFormat="1" applyFont="1" applyBorder="1" applyAlignment="1" applyProtection="1">
      <alignment horizontal="right" indent="3"/>
    </xf>
    <xf numFmtId="255" fontId="1" fillId="0" borderId="58" xfId="0" applyNumberFormat="1" applyFont="1" applyBorder="1" applyAlignment="1" applyProtection="1">
      <alignment horizontal="left" indent="3"/>
    </xf>
    <xf numFmtId="255" fontId="1" fillId="0" borderId="13" xfId="0" applyNumberFormat="1" applyFont="1" applyBorder="1" applyAlignment="1" applyProtection="1">
      <alignment horizontal="left" indent="3"/>
      <protection locked="0"/>
    </xf>
    <xf numFmtId="255" fontId="1" fillId="0" borderId="57" xfId="0" applyNumberFormat="1" applyFont="1" applyBorder="1" applyAlignment="1" applyProtection="1">
      <alignment horizontal="left" indent="3"/>
    </xf>
    <xf numFmtId="3" fontId="78" fillId="5" borderId="0" xfId="0" applyNumberFormat="1" applyFont="1" applyFill="1" applyBorder="1" applyAlignment="1">
      <alignment horizontal="center"/>
    </xf>
    <xf numFmtId="255" fontId="132" fillId="0" borderId="0" xfId="0" applyNumberFormat="1" applyFont="1" applyBorder="1" applyProtection="1"/>
    <xf numFmtId="3" fontId="9" fillId="0" borderId="7" xfId="0" applyNumberFormat="1" applyFont="1" applyFill="1" applyBorder="1" applyAlignment="1">
      <alignment horizontal="right" indent="1"/>
    </xf>
    <xf numFmtId="3" fontId="9" fillId="0" borderId="8" xfId="0" applyNumberFormat="1" applyFont="1" applyFill="1" applyBorder="1" applyAlignment="1">
      <alignment horizontal="right" indent="1"/>
    </xf>
    <xf numFmtId="3" fontId="9" fillId="0" borderId="9" xfId="0" applyNumberFormat="1" applyFont="1" applyFill="1" applyBorder="1" applyAlignment="1">
      <alignment horizontal="right" indent="1"/>
    </xf>
    <xf numFmtId="0" fontId="142" fillId="0" borderId="2" xfId="0" applyFont="1" applyBorder="1" applyAlignment="1">
      <alignment horizontal="center"/>
    </xf>
    <xf numFmtId="255" fontId="1" fillId="0" borderId="31" xfId="0" applyNumberFormat="1" applyFont="1" applyBorder="1" applyAlignment="1" applyProtection="1">
      <alignment horizontal="right" vertical="center" indent="2"/>
    </xf>
    <xf numFmtId="255" fontId="1" fillId="0" borderId="47" xfId="0" applyNumberFormat="1" applyFont="1" applyBorder="1" applyAlignment="1" applyProtection="1">
      <alignment horizontal="right" vertical="center" indent="2"/>
    </xf>
    <xf numFmtId="255" fontId="1" fillId="0" borderId="60" xfId="0" applyNumberFormat="1" applyFont="1" applyBorder="1" applyAlignment="1" applyProtection="1">
      <alignment horizontal="right" vertical="center" indent="2"/>
    </xf>
    <xf numFmtId="255" fontId="1" fillId="0" borderId="31" xfId="0" applyNumberFormat="1" applyFont="1" applyBorder="1" applyAlignment="1" applyProtection="1">
      <alignment horizontal="right" indent="2"/>
    </xf>
    <xf numFmtId="255" fontId="1" fillId="0" borderId="47" xfId="0" applyNumberFormat="1" applyFont="1" applyBorder="1" applyAlignment="1" applyProtection="1">
      <alignment horizontal="right" indent="2"/>
    </xf>
    <xf numFmtId="255" fontId="1" fillId="0" borderId="60" xfId="0" applyNumberFormat="1" applyFont="1" applyBorder="1" applyAlignment="1" applyProtection="1">
      <alignment horizontal="right" indent="2"/>
    </xf>
    <xf numFmtId="255" fontId="1" fillId="0" borderId="28" xfId="0" applyNumberFormat="1" applyFont="1" applyBorder="1" applyAlignment="1" applyProtection="1">
      <alignment horizontal="right" indent="2"/>
    </xf>
    <xf numFmtId="255" fontId="1" fillId="0" borderId="0" xfId="0" applyNumberFormat="1" applyFont="1" applyAlignment="1" applyProtection="1">
      <alignment horizontal="right" indent="2"/>
    </xf>
    <xf numFmtId="255" fontId="1" fillId="0" borderId="49" xfId="0" applyNumberFormat="1" applyFont="1" applyBorder="1" applyAlignment="1" applyProtection="1">
      <alignment horizontal="right" indent="2"/>
    </xf>
    <xf numFmtId="255" fontId="1" fillId="0" borderId="62" xfId="0" applyNumberFormat="1" applyFont="1" applyBorder="1" applyAlignment="1" applyProtection="1">
      <alignment horizontal="right" indent="2"/>
    </xf>
    <xf numFmtId="255" fontId="1" fillId="0" borderId="38" xfId="0" applyNumberFormat="1" applyFont="1" applyBorder="1" applyAlignment="1" applyProtection="1">
      <alignment horizontal="right" vertical="center" indent="2"/>
    </xf>
    <xf numFmtId="255" fontId="1" fillId="0" borderId="38" xfId="0" applyNumberFormat="1" applyFont="1" applyFill="1" applyBorder="1" applyAlignment="1" applyProtection="1">
      <alignment horizontal="right" vertical="center" indent="2"/>
    </xf>
    <xf numFmtId="255" fontId="1" fillId="0" borderId="28" xfId="0" applyNumberFormat="1" applyFont="1" applyBorder="1" applyAlignment="1" applyProtection="1">
      <alignment horizontal="right" vertical="center" indent="2"/>
    </xf>
    <xf numFmtId="255" fontId="1" fillId="0" borderId="51" xfId="0" applyNumberFormat="1" applyFont="1" applyBorder="1" applyAlignment="1" applyProtection="1">
      <alignment horizontal="right" vertical="center" indent="2"/>
    </xf>
    <xf numFmtId="255" fontId="1" fillId="0" borderId="61" xfId="0" applyNumberFormat="1" applyFont="1" applyBorder="1" applyAlignment="1" applyProtection="1">
      <alignment horizontal="right" vertical="center" indent="2"/>
    </xf>
    <xf numFmtId="255" fontId="1" fillId="0" borderId="0" xfId="0" applyNumberFormat="1" applyFont="1" applyAlignment="1">
      <alignment horizontal="right" indent="2"/>
    </xf>
    <xf numFmtId="255" fontId="1" fillId="0" borderId="0" xfId="0" applyNumberFormat="1" applyFont="1" applyAlignment="1" applyProtection="1">
      <alignment horizontal="right" vertical="center" indent="2"/>
    </xf>
    <xf numFmtId="255" fontId="1" fillId="0" borderId="0" xfId="0" applyNumberFormat="1" applyFont="1" applyAlignment="1">
      <alignment horizontal="right"/>
    </xf>
    <xf numFmtId="255" fontId="1" fillId="0" borderId="0" xfId="0" applyNumberFormat="1" applyFont="1" applyAlignment="1" applyProtection="1">
      <alignment horizontal="right" vertical="center"/>
    </xf>
    <xf numFmtId="255" fontId="1" fillId="0" borderId="54" xfId="0" applyNumberFormat="1" applyFont="1" applyBorder="1" applyAlignment="1" applyProtection="1">
      <alignment horizontal="right" vertical="center"/>
    </xf>
    <xf numFmtId="255" fontId="1" fillId="0" borderId="63" xfId="0" applyNumberFormat="1" applyFont="1" applyBorder="1" applyAlignment="1" applyProtection="1">
      <alignment horizontal="right" vertical="center" indent="2"/>
    </xf>
    <xf numFmtId="255" fontId="1" fillId="0" borderId="51" xfId="0" applyNumberFormat="1" applyFont="1" applyFill="1" applyBorder="1" applyAlignment="1" applyProtection="1">
      <alignment horizontal="right" vertical="center" indent="2"/>
    </xf>
    <xf numFmtId="255" fontId="1" fillId="0" borderId="49" xfId="0" applyNumberFormat="1" applyFont="1" applyBorder="1" applyAlignment="1" applyProtection="1">
      <alignment horizontal="right" vertical="center" indent="2"/>
    </xf>
    <xf numFmtId="257" fontId="1" fillId="0" borderId="49" xfId="0" applyNumberFormat="1" applyFont="1" applyBorder="1" applyAlignment="1" applyProtection="1">
      <alignment horizontal="right" vertical="center" indent="2"/>
    </xf>
    <xf numFmtId="255" fontId="1" fillId="0" borderId="53" xfId="0" applyNumberFormat="1" applyFont="1" applyBorder="1" applyAlignment="1" applyProtection="1">
      <alignment horizontal="right" vertical="center" indent="2"/>
    </xf>
    <xf numFmtId="255" fontId="1" fillId="0" borderId="62" xfId="0" applyNumberFormat="1" applyFont="1" applyBorder="1" applyAlignment="1" applyProtection="1">
      <alignment horizontal="right" vertical="center" indent="2"/>
    </xf>
    <xf numFmtId="255" fontId="1" fillId="0" borderId="61" xfId="0" applyNumberFormat="1" applyFont="1" applyFill="1" applyBorder="1" applyAlignment="1" applyProtection="1">
      <alignment horizontal="right" vertical="center" indent="2"/>
    </xf>
    <xf numFmtId="257" fontId="1" fillId="0" borderId="62" xfId="0" applyNumberFormat="1" applyFont="1" applyBorder="1" applyAlignment="1" applyProtection="1">
      <alignment horizontal="right" vertical="center" indent="2"/>
    </xf>
    <xf numFmtId="255" fontId="1" fillId="0" borderId="59" xfId="0" applyNumberFormat="1" applyFont="1" applyBorder="1" applyAlignment="1" applyProtection="1">
      <alignment horizontal="right" vertical="center" indent="2"/>
    </xf>
    <xf numFmtId="10" fontId="1" fillId="0" borderId="0" xfId="0" applyNumberFormat="1" applyFont="1" applyAlignment="1" applyProtection="1">
      <alignment horizontal="right" indent="2"/>
    </xf>
    <xf numFmtId="255" fontId="1" fillId="0" borderId="51" xfId="0" applyNumberFormat="1" applyFont="1" applyBorder="1" applyAlignment="1" applyProtection="1">
      <alignment horizontal="right" indent="2"/>
    </xf>
    <xf numFmtId="255" fontId="1" fillId="0" borderId="61" xfId="0" applyNumberFormat="1" applyFont="1" applyBorder="1" applyAlignment="1" applyProtection="1">
      <alignment horizontal="right" indent="2"/>
    </xf>
    <xf numFmtId="175" fontId="9" fillId="0" borderId="0" xfId="10" applyNumberFormat="1" applyFont="1" applyBorder="1" applyAlignment="1">
      <alignment horizontal="center"/>
    </xf>
    <xf numFmtId="0" fontId="149" fillId="34" borderId="0" xfId="0" applyFont="1" applyFill="1" applyBorder="1" applyAlignment="1">
      <alignment horizontal="left" vertical="center"/>
    </xf>
    <xf numFmtId="0" fontId="45" fillId="34" borderId="0" xfId="0" applyFont="1" applyFill="1" applyBorder="1" applyAlignment="1">
      <alignment vertical="center"/>
    </xf>
    <xf numFmtId="0" fontId="149" fillId="34" borderId="0" xfId="0" applyFont="1" applyFill="1" applyBorder="1" applyAlignment="1">
      <alignment vertical="center"/>
    </xf>
    <xf numFmtId="0" fontId="45" fillId="34" borderId="0" xfId="0" applyFont="1" applyFill="1" applyBorder="1" applyAlignment="1">
      <alignment horizontal="right" vertical="center"/>
    </xf>
    <xf numFmtId="0" fontId="45" fillId="34" borderId="0" xfId="0" applyFont="1" applyFill="1" applyBorder="1" applyAlignment="1">
      <alignment horizontal="right" vertical="center" indent="1"/>
    </xf>
    <xf numFmtId="0" fontId="150" fillId="0" borderId="0" xfId="0" applyFont="1" applyAlignment="1">
      <alignment vertical="center"/>
    </xf>
    <xf numFmtId="254" fontId="9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5" fillId="0" borderId="2" xfId="0" applyFont="1" applyBorder="1" applyAlignment="1">
      <alignment horizontal="right" indent="1"/>
    </xf>
    <xf numFmtId="0" fontId="8" fillId="0" borderId="0" xfId="0" applyFont="1" applyAlignment="1">
      <alignment horizontal="left" indent="1"/>
    </xf>
    <xf numFmtId="3" fontId="9" fillId="2" borderId="4" xfId="0" applyNumberFormat="1" applyFont="1" applyFill="1" applyBorder="1" applyAlignment="1">
      <alignment horizontal="right" indent="1"/>
    </xf>
    <xf numFmtId="256" fontId="72" fillId="0" borderId="0" xfId="0" applyNumberFormat="1" applyFont="1" applyBorder="1" applyAlignment="1" applyProtection="1">
      <alignment horizontal="right" indent="3"/>
    </xf>
    <xf numFmtId="256" fontId="72" fillId="0" borderId="38" xfId="0" applyNumberFormat="1" applyFont="1" applyBorder="1" applyAlignment="1" applyProtection="1">
      <alignment horizontal="right" indent="3"/>
    </xf>
    <xf numFmtId="256" fontId="22" fillId="0" borderId="0" xfId="0" applyNumberFormat="1" applyFont="1" applyProtection="1"/>
    <xf numFmtId="256" fontId="1" fillId="0" borderId="13" xfId="0" applyNumberFormat="1" applyFont="1" applyBorder="1" applyAlignment="1" applyProtection="1">
      <alignment horizontal="left" indent="3"/>
      <protection locked="0"/>
    </xf>
    <xf numFmtId="260" fontId="1" fillId="0" borderId="28" xfId="0" applyNumberFormat="1" applyFont="1" applyBorder="1" applyAlignment="1" applyProtection="1">
      <alignment vertical="center"/>
    </xf>
    <xf numFmtId="0" fontId="7" fillId="0" borderId="0" xfId="0" applyFont="1" applyBorder="1" applyAlignment="1">
      <alignment horizontal="left" indent="4"/>
    </xf>
    <xf numFmtId="3" fontId="7" fillId="0" borderId="37" xfId="0" applyNumberFormat="1" applyFont="1" applyFill="1" applyBorder="1" applyAlignment="1">
      <alignment horizontal="right" vertical="center" indent="1"/>
    </xf>
    <xf numFmtId="255" fontId="1" fillId="0" borderId="0" xfId="0" applyNumberFormat="1" applyFont="1" applyAlignment="1" applyProtection="1">
      <alignment horizontal="left" vertical="center" indent="4"/>
    </xf>
    <xf numFmtId="255" fontId="7" fillId="0" borderId="0" xfId="0" applyNumberFormat="1" applyFont="1" applyFill="1" applyBorder="1" applyAlignment="1">
      <alignment horizontal="left" vertical="center" indent="4"/>
    </xf>
    <xf numFmtId="255" fontId="1" fillId="0" borderId="64" xfId="0" applyNumberFormat="1" applyFont="1" applyBorder="1" applyAlignment="1" applyProtection="1">
      <alignment horizontal="right" vertical="center" indent="2"/>
    </xf>
    <xf numFmtId="255" fontId="1" fillId="0" borderId="65" xfId="0" applyNumberFormat="1" applyFont="1" applyBorder="1" applyAlignment="1" applyProtection="1">
      <alignment vertical="center"/>
    </xf>
    <xf numFmtId="10" fontId="151" fillId="0" borderId="4" xfId="0" applyNumberFormat="1" applyFont="1" applyBorder="1" applyAlignment="1">
      <alignment horizontal="center"/>
    </xf>
    <xf numFmtId="171" fontId="151" fillId="35" borderId="0" xfId="3" applyNumberFormat="1" applyFont="1" applyFill="1" applyBorder="1" applyAlignment="1">
      <alignment horizontal="center"/>
    </xf>
    <xf numFmtId="253" fontId="151" fillId="35" borderId="0" xfId="0" applyNumberFormat="1" applyFont="1" applyFill="1" applyBorder="1" applyAlignment="1">
      <alignment horizontal="center"/>
    </xf>
    <xf numFmtId="0" fontId="142" fillId="0" borderId="0" xfId="0" applyFont="1" applyBorder="1" applyAlignment="1">
      <alignment horizontal="center"/>
    </xf>
    <xf numFmtId="0" fontId="152" fillId="0" borderId="0" xfId="0" applyFont="1" applyAlignment="1">
      <alignment horizontal="left" indent="8"/>
    </xf>
    <xf numFmtId="171" fontId="153" fillId="0" borderId="0" xfId="3" applyNumberFormat="1" applyFont="1" applyFill="1" applyBorder="1" applyAlignment="1">
      <alignment horizontal="right" indent="1"/>
    </xf>
    <xf numFmtId="0" fontId="154" fillId="0" borderId="0" xfId="0" applyFont="1" applyBorder="1"/>
    <xf numFmtId="10" fontId="1" fillId="0" borderId="2" xfId="0" applyNumberFormat="1" applyFont="1" applyBorder="1" applyAlignment="1" applyProtection="1">
      <alignment horizontal="right" vertical="center"/>
    </xf>
    <xf numFmtId="261" fontId="1" fillId="0" borderId="32" xfId="0" applyNumberFormat="1" applyFont="1" applyFill="1" applyBorder="1" applyAlignment="1">
      <alignment horizontal="center"/>
    </xf>
    <xf numFmtId="171" fontId="1" fillId="0" borderId="32" xfId="3" applyNumberFormat="1" applyFont="1" applyFill="1" applyBorder="1" applyAlignment="1">
      <alignment horizontal="right" vertical="center" indent="3"/>
    </xf>
    <xf numFmtId="10" fontId="1" fillId="0" borderId="32" xfId="3" applyNumberFormat="1" applyFont="1" applyFill="1" applyBorder="1" applyAlignment="1">
      <alignment horizontal="right" vertical="center" indent="3"/>
    </xf>
    <xf numFmtId="181" fontId="1" fillId="0" borderId="32" xfId="0" applyNumberFormat="1" applyFont="1" applyFill="1" applyBorder="1" applyAlignment="1">
      <alignment horizontal="right" vertical="center" indent="3"/>
    </xf>
    <xf numFmtId="3" fontId="1" fillId="0" borderId="32" xfId="0" applyNumberFormat="1" applyFont="1" applyFill="1" applyBorder="1" applyAlignment="1">
      <alignment horizontal="right" vertical="center" indent="3"/>
    </xf>
    <xf numFmtId="176" fontId="1" fillId="0" borderId="32" xfId="3" applyNumberFormat="1" applyFont="1" applyFill="1" applyBorder="1" applyAlignment="1">
      <alignment horizontal="right" vertical="center" indent="3"/>
    </xf>
    <xf numFmtId="0" fontId="12" fillId="0" borderId="2" xfId="0" applyFont="1" applyBorder="1"/>
    <xf numFmtId="0" fontId="155" fillId="0" borderId="0" xfId="0" applyFont="1" applyFill="1"/>
    <xf numFmtId="255" fontId="144" fillId="0" borderId="0" xfId="0" applyNumberFormat="1" applyFont="1" applyAlignment="1" applyProtection="1">
      <alignment horizontal="center" vertical="center" wrapText="1"/>
    </xf>
  </cellXfs>
  <cellStyles count="477">
    <cellStyle name="#,##0" xfId="12"/>
    <cellStyle name="#,##0.00¢/kWh" xfId="13"/>
    <cellStyle name="******************************************" xfId="14"/>
    <cellStyle name="???b???b???b???b???b???b???b???b???b???b???b???b???b???b???b???b???b???b???b???b???b???b???b???b??" xfId="15"/>
    <cellStyle name="???b???b???b???b???b???b???b???b???b???b???b¯??b???b???b???b???b???b???b???b???b???b???b???b???b??" xfId="16"/>
    <cellStyle name="???b???b£??b???b???b???b??ßb???b???b???b???b???b???b???b???b???b???b???b???b???b???b???b¯??b???b??" xfId="17"/>
    <cellStyle name="???b??ßb???b???b???b???b???b???b???b???b???b???b???b???b???b???b???b¯??b???b???b???b???b???b???b??" xfId="18"/>
    <cellStyle name="??b???b???b???b???b???b???b???b???b???b???b???b???b??_x0003_b???b???b???b???b???b???b???b???b???b???b???b???b???b???b???b???b???b???b???b???b???b???b???b???b???b???b???b???b???b???b???b???b???b???b???b???b???b???b???b???b???b???b???b???b???b?" xfId="19"/>
    <cellStyle name="??b??_x0003_b???b???b???b???b???b???b???b???b???b???b???b???b???b???b???b???b???b???b???b???b???b???b???b???b???b???b???b???b???b???b???b???b???b???b???b???b???b???b???b???b???b???b???b???b???b???b???b???b???b???b???b???b???b???b???b???b???b???b???b???b???b?" xfId="20"/>
    <cellStyle name="?b???b???b???b??" xfId="21"/>
    <cellStyle name="_%(SignOnly)" xfId="22"/>
    <cellStyle name="_%(SignSpaceOnly)" xfId="23"/>
    <cellStyle name="_03 Operating Model - sent June 17 2005" xfId="24"/>
    <cellStyle name="_100% Contrated_UnContracted Energy 20071120 VALUES" xfId="25"/>
    <cellStyle name="_2006 Plan as of 2005-06-30_v3 " xfId="26"/>
    <cellStyle name="_2006 Plan as of 2005-06-30_v4 1" xfId="27"/>
    <cellStyle name="_2006 St Lawr IS budget template v3 09-9-05" xfId="28"/>
    <cellStyle name="_Bear Swamp Non-LIPA Hedges Trade List as at Jan 31 2007" xfId="29"/>
    <cellStyle name="_Bear Swamp PLAN Model 2005-03-21 (FINAL)" xfId="30"/>
    <cellStyle name="_Bear-Fife" xfId="31"/>
    <cellStyle name="_Beaver Power" xfId="32"/>
    <cellStyle name="_BESA - Guarantee contingency or commitment 2Q'07_ABC_20070820" xfId="33"/>
    <cellStyle name="_Book2" xfId="34"/>
    <cellStyle name="_Comma" xfId="35"/>
    <cellStyle name="_Comma_Project Blue Financial Model" xfId="36"/>
    <cellStyle name="_Comma_Sword Financial Model_April 6 2009" xfId="37"/>
    <cellStyle name="_Copy of 2008 Budget by Legal Entity_major maintenance split" xfId="38"/>
    <cellStyle name="_Copy of Planilha de Apoio7 - quick formatted" xfId="39"/>
    <cellStyle name="_Currency" xfId="40"/>
    <cellStyle name="_Currency_Project Blue Financial Model" xfId="41"/>
    <cellStyle name="_Currency_Sword Financial Model_April 6 2009" xfId="42"/>
    <cellStyle name="_CurrencySpace" xfId="43"/>
    <cellStyle name="_CurrencySpace_Project Blue Financial Model" xfId="44"/>
    <cellStyle name="_CurrencySpace_Sword Financial Model_April 6 2009" xfId="45"/>
    <cellStyle name="_Deep Creek  Piney Model" xfId="46"/>
    <cellStyle name="_Divestitures &amp; Closures Worksheet - recd May 4, 2005" xfId="47"/>
    <cellStyle name="_ETC Valuation Template - Jan31 2008_2nd (PSP Version)" xfId="48"/>
    <cellStyle name="_Euro" xfId="49"/>
    <cellStyle name="_Expenses  Price Decks for recent acquisitions 2005-03-09" xfId="50"/>
    <cellStyle name="_Financial Forecasts Sent to Banks 17-Jun-2005" xfId="51"/>
    <cellStyle name="_FM - Cataguazes - In Generation - 2007-09-05 REAL" xfId="52"/>
    <cellStyle name="_Heading" xfId="53"/>
    <cellStyle name="_High Grade Issuance 2009 (BBB)" xfId="54"/>
    <cellStyle name="_Highlight" xfId="55"/>
    <cellStyle name="_LOPC 2006 Major Maintenance budget" xfId="56"/>
    <cellStyle name="_Maine Hydro 030305" xfId="57"/>
    <cellStyle name="_MGw Generation 2006 Plan as of 2005-06-30 " xfId="58"/>
    <cellStyle name="_Multiple" xfId="59"/>
    <cellStyle name="_Multiple_Project Blue Financial Model" xfId="60"/>
    <cellStyle name="_Multiple_Sword Financial Model_April 6 2009" xfId="61"/>
    <cellStyle name="_MultipleSpace" xfId="62"/>
    <cellStyle name="_MultipleSpace_Project Blue Financial Model" xfId="63"/>
    <cellStyle name="_MultipleSpace_Sword Financial Model_April 6 2009" xfId="64"/>
    <cellStyle name="_Neptune OM Exp 2009-2027" xfId="65"/>
    <cellStyle name="_NEPTUNE Pro-Forma_VSCENARIOS_Case" xfId="66"/>
    <cellStyle name="_NewEng" xfId="67"/>
    <cellStyle name="_NRTS Flip Calc 7-9-09" xfId="68"/>
    <cellStyle name="_Ontario-FS-July 05" xfId="69"/>
    <cellStyle name="_Operating Model 02 - sent June 17 2005 v3" xfId="70"/>
    <cellStyle name="_Percent" xfId="71"/>
    <cellStyle name="_PercentSpace" xfId="72"/>
    <cellStyle name="_Prince" xfId="73"/>
    <cellStyle name="_Q3 - 2008 UVB Master Q2 price deck v2" xfId="74"/>
    <cellStyle name="_SubHeading" xfId="75"/>
    <cellStyle name="_Summary 060109 V1" xfId="76"/>
    <cellStyle name="_Synergies - recd May 4, 2005" xfId="77"/>
    <cellStyle name="_Table" xfId="78"/>
    <cellStyle name="_Table_Credit Comp 5" xfId="79"/>
    <cellStyle name="_TableHead" xfId="80"/>
    <cellStyle name="_TableRowHead" xfId="81"/>
    <cellStyle name="_TableSuperHead" xfId="82"/>
    <cellStyle name="_US Taxable Income Forecast - 5 years - 2007 Q3 Actuals_edits" xfId="83"/>
    <cellStyle name="=C:\WINNT35\SYSTEM32\COMMAND.COM" xfId="84"/>
    <cellStyle name="0" xfId="85"/>
    <cellStyle name="0,000(0,000)" xfId="86"/>
    <cellStyle name="0.00%" xfId="87"/>
    <cellStyle name="1" xfId="88"/>
    <cellStyle name="¹éºÐÀ²_±âÅ¸" xfId="89"/>
    <cellStyle name="3 sig fig" xfId="90"/>
    <cellStyle name="6mal" xfId="91"/>
    <cellStyle name="A3 297 x 420 mm" xfId="92"/>
    <cellStyle name="Actual Date" xfId="93"/>
    <cellStyle name="Add" xfId="94"/>
    <cellStyle name="ÅëÈ­ [0]_±âÅ¸" xfId="95"/>
    <cellStyle name="ÅëÈ­_±âÅ¸" xfId="96"/>
    <cellStyle name="AFE" xfId="97"/>
    <cellStyle name="args.style" xfId="98"/>
    <cellStyle name="Arial8" xfId="99"/>
    <cellStyle name="ÄÞ¸¶ [0]_±âÅ¸" xfId="100"/>
    <cellStyle name="ÄÞ¸¶_±âÅ¸" xfId="101"/>
    <cellStyle name="b???b???b???b???b???b???b???b???b???b???b???b???b???b???b???b???b???b???b???b???b???b??_x0003_b???b???b?" xfId="102"/>
    <cellStyle name="b???b???b???b???b???b???b???b???b???b???b???b???b???b???b???b???b???b??_x0003_b???b???b???b???b???b???b???b???b???b???b???b???b???b???b???b???b???b???b???b???b???b???b?" xfId="103"/>
    <cellStyle name="b???b???b???b???b???b???b???b??_x0003_b???b???b???b???b???b???b???b???b?" xfId="104"/>
    <cellStyle name="Background" xfId="105"/>
    <cellStyle name="Banner" xfId="106"/>
    <cellStyle name="biu" xfId="107"/>
    <cellStyle name="Body" xfId="108"/>
    <cellStyle name="BorderAreas" xfId="109"/>
    <cellStyle name="Ç¥ÁØ_¿ù°£¿ä¾àº¸°í" xfId="110"/>
    <cellStyle name="calc 0dp" xfId="111"/>
    <cellStyle name="Calc Currency (0)" xfId="112"/>
    <cellStyle name="Cents" xfId="113"/>
    <cellStyle name="Cents (0.0)" xfId="114"/>
    <cellStyle name="cents_WACC Analysis" xfId="115"/>
    <cellStyle name="CHANGE" xfId="116"/>
    <cellStyle name="CHANGEB" xfId="117"/>
    <cellStyle name="ChartingText" xfId="118"/>
    <cellStyle name="ColHead" xfId="119"/>
    <cellStyle name="Column Headers" xfId="120"/>
    <cellStyle name="column title" xfId="121"/>
    <cellStyle name="column1" xfId="122"/>
    <cellStyle name="column1BigNoWrap" xfId="123"/>
    <cellStyle name="column1Date" xfId="124"/>
    <cellStyle name="column2Date" xfId="125"/>
    <cellStyle name="column3Date" xfId="126"/>
    <cellStyle name="ColumnHeaderNormal" xfId="127"/>
    <cellStyle name="Comma (0)" xfId="128"/>
    <cellStyle name="Comma (1)" xfId="129"/>
    <cellStyle name="Comma [1]" xfId="130"/>
    <cellStyle name="Comma [2]" xfId="131"/>
    <cellStyle name="Comma [3]" xfId="132"/>
    <cellStyle name="Comma 0" xfId="133"/>
    <cellStyle name="Comma 0*" xfId="134"/>
    <cellStyle name="Comma 0_Reserve and Resources Bar Chart" xfId="135"/>
    <cellStyle name="Comma 2" xfId="136"/>
    <cellStyle name="Comma 2 2" xfId="471"/>
    <cellStyle name="Comma 3" xfId="474"/>
    <cellStyle name="Comma 4" xfId="475"/>
    <cellStyle name="comma[0]" xfId="137"/>
    <cellStyle name="Comma0" xfId="138"/>
    <cellStyle name="Comma0 - Style1" xfId="139"/>
    <cellStyle name="Comma0 - Style2" xfId="140"/>
    <cellStyle name="Comma0 - Style3" xfId="141"/>
    <cellStyle name="Comma0 - Style4" xfId="142"/>
    <cellStyle name="Comma0 - Style6" xfId="143"/>
    <cellStyle name="Comma1 - Style1" xfId="144"/>
    <cellStyle name="Comment" xfId="145"/>
    <cellStyle name="ConvVer" xfId="146"/>
    <cellStyle name="Copied" xfId="147"/>
    <cellStyle name="COST1" xfId="148"/>
    <cellStyle name="Curren - Style1" xfId="149"/>
    <cellStyle name="Curren - Style2" xfId="150"/>
    <cellStyle name="Currencù_Dist of STL" xfId="151"/>
    <cellStyle name="Currency" xfId="152"/>
    <cellStyle name="Currency (3)" xfId="153"/>
    <cellStyle name="Currency [0ঢ়" xfId="154"/>
    <cellStyle name="Currency [1]" xfId="155"/>
    <cellStyle name="Currency [2]" xfId="156"/>
    <cellStyle name="Currency [3]" xfId="157"/>
    <cellStyle name="Currency 0" xfId="158"/>
    <cellStyle name="Currency 2" xfId="159"/>
    <cellStyle name="Currency 2 2" xfId="465"/>
    <cellStyle name="Currency 3" xfId="472"/>
    <cellStyle name="Currency 3*" xfId="160"/>
    <cellStyle name="Currency_ACH, modèle financier, Cas de base" xfId="161"/>
    <cellStyle name="Currency0" xfId="162"/>
    <cellStyle name="Data Link" xfId="163"/>
    <cellStyle name="Date" xfId="164"/>
    <cellStyle name="Date - Style2" xfId="165"/>
    <cellStyle name="Date - Style3" xfId="166"/>
    <cellStyle name="Date - Style5" xfId="167"/>
    <cellStyle name="Date [mmm-d-yyyy]" xfId="168"/>
    <cellStyle name="Date [mmm-yyyy]" xfId="169"/>
    <cellStyle name="Date Aligned" xfId="170"/>
    <cellStyle name="Date_ACH, modèle financier, Cas de base" xfId="171"/>
    <cellStyle name="DateLong" xfId="172"/>
    <cellStyle name="DateShort" xfId="173"/>
    <cellStyle name="Del" xfId="174"/>
    <cellStyle name="Dezimal [0]_Actual vs. Prior" xfId="175"/>
    <cellStyle name="Dezimal_Actual vs. Prior" xfId="176"/>
    <cellStyle name="Dotted Line" xfId="177"/>
    <cellStyle name="Entered" xfId="178"/>
    <cellStyle name="Euro" xfId="179"/>
    <cellStyle name="Factor" xfId="180"/>
    <cellStyle name="Fin_Acct" xfId="181"/>
    <cellStyle name="Fixed" xfId="182"/>
    <cellStyle name="Fixed4 - Style4" xfId="183"/>
    <cellStyle name="Footnote" xfId="184"/>
    <cellStyle name="grayText2" xfId="185"/>
    <cellStyle name="grayText2Big" xfId="186"/>
    <cellStyle name="Grey" xfId="187"/>
    <cellStyle name="Hard Percent" xfId="188"/>
    <cellStyle name="Head 1" xfId="189"/>
    <cellStyle name="Header" xfId="190"/>
    <cellStyle name="Header1" xfId="191"/>
    <cellStyle name="Header2" xfId="192"/>
    <cellStyle name="Headers" xfId="193"/>
    <cellStyle name="Heading" xfId="194"/>
    <cellStyle name="Heading 1" xfId="195"/>
    <cellStyle name="Heading 2" xfId="196"/>
    <cellStyle name="Heading 3" xfId="197"/>
    <cellStyle name="Heading1" xfId="198"/>
    <cellStyle name="Heading2" xfId="199"/>
    <cellStyle name="HEADINGS" xfId="200"/>
    <cellStyle name="HEADINGSTOP" xfId="201"/>
    <cellStyle name="Hidden" xfId="202"/>
    <cellStyle name="HIGHLIGHT" xfId="203"/>
    <cellStyle name="Indefinido" xfId="204"/>
    <cellStyle name="Input" xfId="205"/>
    <cellStyle name="Input [yellow]" xfId="206"/>
    <cellStyle name="Input Cells" xfId="207"/>
    <cellStyle name="Input Value" xfId="208"/>
    <cellStyle name="Input_$cell" xfId="209"/>
    <cellStyle name="InputCell" xfId="210"/>
    <cellStyle name="Invisible" xfId="211"/>
    <cellStyle name="KPMG Heading 1" xfId="212"/>
    <cellStyle name="KPMG Heading 2" xfId="213"/>
    <cellStyle name="KPMG Heading 3" xfId="214"/>
    <cellStyle name="KPMG Heading 4" xfId="215"/>
    <cellStyle name="KPMG Normal" xfId="216"/>
    <cellStyle name="KPMG Normal Text" xfId="217"/>
    <cellStyle name="Label" xfId="218"/>
    <cellStyle name="leftStyle" xfId="219"/>
    <cellStyle name="leftStyle2" xfId="220"/>
    <cellStyle name="Linked Cells" xfId="221"/>
    <cellStyle name="Locked" xfId="222"/>
    <cellStyle name="Millares [0]_96 Risk" xfId="223"/>
    <cellStyle name="Millares_96 Risk" xfId="224"/>
    <cellStyle name="Milliers 2" xfId="6"/>
    <cellStyle name="Milliers 3" xfId="10"/>
    <cellStyle name="Moeda_CAPEX Salto Jaurú" xfId="225"/>
    <cellStyle name="Moneda [0]_96 Risk" xfId="226"/>
    <cellStyle name="Moneda_96 Risk" xfId="227"/>
    <cellStyle name="Monétaire 2" xfId="1"/>
    <cellStyle name="Monétaire 3" xfId="8"/>
    <cellStyle name="Monétaire 4" xfId="11"/>
    <cellStyle name="Monétaire 5" xfId="228"/>
    <cellStyle name="Monétaire 6" xfId="466"/>
    <cellStyle name="Multiple" xfId="229"/>
    <cellStyle name="multiples" xfId="230"/>
    <cellStyle name="NewColumnHeaderNormal" xfId="231"/>
    <cellStyle name="NewSectionHeaderNormal" xfId="232"/>
    <cellStyle name="NewTitleNormal" xfId="233"/>
    <cellStyle name="no cents" xfId="234"/>
    <cellStyle name="no dec" xfId="235"/>
    <cellStyle name="No-Action" xfId="236"/>
    <cellStyle name="NoEntry" xfId="237"/>
    <cellStyle name="Nolead - Style1" xfId="238"/>
    <cellStyle name="Norᣭal_us_broad_trade2" xfId="239"/>
    <cellStyle name="Normal" xfId="0" builtinId="0"/>
    <cellStyle name="Normal - Style1" xfId="240"/>
    <cellStyle name="Normal - Style2" xfId="241"/>
    <cellStyle name="Normal - Style3" xfId="242"/>
    <cellStyle name="Normal - Style4" xfId="243"/>
    <cellStyle name="Normal - Style5" xfId="244"/>
    <cellStyle name="Normal - Style6" xfId="245"/>
    <cellStyle name="Normal - Style7" xfId="246"/>
    <cellStyle name="Normal - Style8" xfId="247"/>
    <cellStyle name="Normal 000$" xfId="248"/>
    <cellStyle name="Normal 10 2" xfId="249"/>
    <cellStyle name="Normal 2" xfId="2"/>
    <cellStyle name="Normal 2 10" xfId="250"/>
    <cellStyle name="Normal 2 11" xfId="464"/>
    <cellStyle name="Normal 2 2" xfId="251"/>
    <cellStyle name="Normal 2 3" xfId="252"/>
    <cellStyle name="Normal 2 4" xfId="253"/>
    <cellStyle name="Normal 2 5" xfId="254"/>
    <cellStyle name="Normal 2 6" xfId="255"/>
    <cellStyle name="Normal 2 7" xfId="256"/>
    <cellStyle name="Normal 2 8" xfId="257"/>
    <cellStyle name="Normal 2 9" xfId="258"/>
    <cellStyle name="Normal 20" xfId="259"/>
    <cellStyle name="Normal 20 2" xfId="260"/>
    <cellStyle name="Normal 20 3" xfId="261"/>
    <cellStyle name="Normal 20 4" xfId="262"/>
    <cellStyle name="Normal 3" xfId="5"/>
    <cellStyle name="Normal 3 2" xfId="9"/>
    <cellStyle name="Normal 4" xfId="263"/>
    <cellStyle name="Normal 4 2" xfId="469"/>
    <cellStyle name="Normal 5" xfId="264"/>
    <cellStyle name="Normal 6" xfId="265"/>
    <cellStyle name="Normal 7" xfId="266"/>
    <cellStyle name="Normal 8" xfId="267"/>
    <cellStyle name="Normal 9" xfId="470"/>
    <cellStyle name="Normal 9 2" xfId="268"/>
    <cellStyle name="NormalGB" xfId="269"/>
    <cellStyle name="NormalMultiple" xfId="270"/>
    <cellStyle name="NormalX" xfId="271"/>
    <cellStyle name="Not Implemented" xfId="272"/>
    <cellStyle name="num1Style" xfId="274"/>
    <cellStyle name="num1Styleb" xfId="275"/>
    <cellStyle name="num4Style" xfId="276"/>
    <cellStyle name="num4Styleb" xfId="277"/>
    <cellStyle name="numPStyle" xfId="278"/>
    <cellStyle name="numPStyleb" xfId="279"/>
    <cellStyle name="numXStyle" xfId="280"/>
    <cellStyle name="numXStyleb" xfId="281"/>
    <cellStyle name="Nᓯrmal_vstr_pro" xfId="273"/>
    <cellStyle name="Œ…‹æØ‚è [0.00]_!!!GO" xfId="282"/>
    <cellStyle name="Œ…‹æØ‚è_!!!GO" xfId="283"/>
    <cellStyle name="Output Amounts" xfId="284"/>
    <cellStyle name="Output Column Headings" xfId="285"/>
    <cellStyle name="Output Line Items" xfId="286"/>
    <cellStyle name="Output Report Heading" xfId="287"/>
    <cellStyle name="Output Report Title" xfId="288"/>
    <cellStyle name="Page Heading" xfId="289"/>
    <cellStyle name="Page Number" xfId="290"/>
    <cellStyle name="Parens (1)" xfId="291"/>
    <cellStyle name="per.style" xfId="292"/>
    <cellStyle name="Percen - Style3" xfId="293"/>
    <cellStyle name="Percent (0.0)" xfId="294"/>
    <cellStyle name="Percent [0]_#6 Temps &amp; Contractors_BRR Canada" xfId="295"/>
    <cellStyle name="Percent [1]" xfId="296"/>
    <cellStyle name="Percent [2]" xfId="297"/>
    <cellStyle name="Percent 2" xfId="468"/>
    <cellStyle name="Percent 3" xfId="476"/>
    <cellStyle name="Percent 4" xfId="473"/>
    <cellStyle name="Pourcentage" xfId="3" builtinId="5"/>
    <cellStyle name="Pourcentage 2" xfId="4"/>
    <cellStyle name="Pourcentage 2 2" xfId="298"/>
    <cellStyle name="Pourcentage 2 3" xfId="299"/>
    <cellStyle name="Pourcentage 2 4" xfId="300"/>
    <cellStyle name="Pourcentage 2 5" xfId="301"/>
    <cellStyle name="Pourcentage 2 6" xfId="302"/>
    <cellStyle name="Pourcentage 3" xfId="7"/>
    <cellStyle name="Pourcentage 3 2" xfId="303"/>
    <cellStyle name="Pourcentage 4" xfId="304"/>
    <cellStyle name="Pourcentage 5" xfId="305"/>
    <cellStyle name="Pourcentage 6" xfId="467"/>
    <cellStyle name="Pourcentage 8" xfId="306"/>
    <cellStyle name="pricing" xfId="307"/>
    <cellStyle name="PSChar" xfId="308"/>
    <cellStyle name="PSDate" xfId="309"/>
    <cellStyle name="PSDec" xfId="310"/>
    <cellStyle name="PSHeading" xfId="311"/>
    <cellStyle name="PSInt" xfId="312"/>
    <cellStyle name="PSSpacer" xfId="313"/>
    <cellStyle name="regstoresfromspecstores" xfId="314"/>
    <cellStyle name="Reports" xfId="315"/>
    <cellStyle name="RevList" xfId="316"/>
    <cellStyle name="RowLabels" xfId="317"/>
    <cellStyle name="s]_x000d__x000a_load=_x000d__x000a_run=_x000d__x000a_NullPort=None_x000d__x000a_device=HP LaserJet 4,HPPCL5MS,LPT1:_x000d__x000a_ScreenSaveActive=0_x000d__x000a_ScreenSaveTimeOut=120_x000d__x000a__x000d__x000a_[Desk" xfId="318"/>
    <cellStyle name="s]_x000d__x000a_load=_x000d__x000a_run=_x000d__x000a_NullPort=None_x000d__x000a_ScreenSaveActive=0_x000d__x000a_ScreenSaveTimeOut=120_x000d__x000a_device=HP LaserJet 4,HPPCL5MS,LPT1:_x000d__x000a__x000d__x000a_[Desk" xfId="319"/>
    <cellStyle name="Salomon Logo" xfId="320"/>
    <cellStyle name="SAPBEXaggData" xfId="321"/>
    <cellStyle name="SAPBEXaggItem" xfId="322"/>
    <cellStyle name="SAPBEXchaText" xfId="323"/>
    <cellStyle name="SAPBEXformats" xfId="324"/>
    <cellStyle name="SAPBEXstdData" xfId="325"/>
    <cellStyle name="SAPBEXstdItem" xfId="326"/>
    <cellStyle name="SAPBEXtitle" xfId="327"/>
    <cellStyle name="Scenario" xfId="328"/>
    <cellStyle name="SectionHeaderNormal" xfId="329"/>
    <cellStyle name="Separador de milhares_Age receivables" xfId="330"/>
    <cellStyle name="SHADEDSTORES" xfId="331"/>
    <cellStyle name="Sheet Header" xfId="332"/>
    <cellStyle name="specstores" xfId="333"/>
    <cellStyle name="SPOl" xfId="334"/>
    <cellStyle name="Standard_CEE (2)" xfId="335"/>
    <cellStyle name="STYL1 - Style1" xfId="336"/>
    <cellStyle name="Style 1" xfId="337"/>
    <cellStyle name="Style 10" xfId="338"/>
    <cellStyle name="Style 11" xfId="339"/>
    <cellStyle name="Style 12" xfId="340"/>
    <cellStyle name="Style 13" xfId="341"/>
    <cellStyle name="Style 14" xfId="342"/>
    <cellStyle name="Style 15" xfId="343"/>
    <cellStyle name="Style 16" xfId="344"/>
    <cellStyle name="Style 17" xfId="345"/>
    <cellStyle name="Style 18" xfId="346"/>
    <cellStyle name="Style 19" xfId="347"/>
    <cellStyle name="Style 2" xfId="348"/>
    <cellStyle name="Style 20" xfId="349"/>
    <cellStyle name="Style 21" xfId="350"/>
    <cellStyle name="Style 22" xfId="351"/>
    <cellStyle name="Style 23" xfId="352"/>
    <cellStyle name="Style 24" xfId="353"/>
    <cellStyle name="Style 25" xfId="354"/>
    <cellStyle name="Style 26" xfId="355"/>
    <cellStyle name="Style 27" xfId="356"/>
    <cellStyle name="Style 28" xfId="357"/>
    <cellStyle name="Style 29" xfId="358"/>
    <cellStyle name="Style 3" xfId="359"/>
    <cellStyle name="Style 30" xfId="360"/>
    <cellStyle name="Style 31" xfId="361"/>
    <cellStyle name="Style 32" xfId="362"/>
    <cellStyle name="Style 33" xfId="363"/>
    <cellStyle name="Style 34" xfId="364"/>
    <cellStyle name="Style 35" xfId="365"/>
    <cellStyle name="Style 36" xfId="366"/>
    <cellStyle name="Style 37" xfId="367"/>
    <cellStyle name="Style 38" xfId="368"/>
    <cellStyle name="Style 39" xfId="369"/>
    <cellStyle name="Style 4" xfId="370"/>
    <cellStyle name="Style 40" xfId="371"/>
    <cellStyle name="Style 41" xfId="372"/>
    <cellStyle name="Style 42" xfId="373"/>
    <cellStyle name="Style 43" xfId="374"/>
    <cellStyle name="Style 44" xfId="375"/>
    <cellStyle name="Style 45" xfId="376"/>
    <cellStyle name="Style 46" xfId="377"/>
    <cellStyle name="Style 47" xfId="378"/>
    <cellStyle name="Style 48" xfId="379"/>
    <cellStyle name="Style 49" xfId="380"/>
    <cellStyle name="Style 5" xfId="381"/>
    <cellStyle name="Style 50" xfId="382"/>
    <cellStyle name="Style 51" xfId="383"/>
    <cellStyle name="Style 52" xfId="384"/>
    <cellStyle name="Style 53" xfId="385"/>
    <cellStyle name="Style 54" xfId="386"/>
    <cellStyle name="Style 55" xfId="387"/>
    <cellStyle name="Style 56" xfId="388"/>
    <cellStyle name="Style 57" xfId="389"/>
    <cellStyle name="Style 58" xfId="390"/>
    <cellStyle name="Style 59" xfId="391"/>
    <cellStyle name="Style 6" xfId="392"/>
    <cellStyle name="Style 60" xfId="393"/>
    <cellStyle name="Style 61" xfId="394"/>
    <cellStyle name="Style 62" xfId="395"/>
    <cellStyle name="Style 63" xfId="396"/>
    <cellStyle name="Style 64" xfId="397"/>
    <cellStyle name="Style 65" xfId="398"/>
    <cellStyle name="Style 66" xfId="399"/>
    <cellStyle name="Style 67" xfId="400"/>
    <cellStyle name="Style 68" xfId="401"/>
    <cellStyle name="Style 69" xfId="402"/>
    <cellStyle name="Style 7" xfId="403"/>
    <cellStyle name="Style 70" xfId="404"/>
    <cellStyle name="Style 71" xfId="405"/>
    <cellStyle name="Style 72" xfId="406"/>
    <cellStyle name="Style 73" xfId="407"/>
    <cellStyle name="Style 74" xfId="408"/>
    <cellStyle name="Style 75" xfId="409"/>
    <cellStyle name="Style 76" xfId="410"/>
    <cellStyle name="Style 77" xfId="411"/>
    <cellStyle name="Style 78" xfId="412"/>
    <cellStyle name="Style 79" xfId="413"/>
    <cellStyle name="Style 8" xfId="414"/>
    <cellStyle name="Style 80" xfId="415"/>
    <cellStyle name="Style 81" xfId="416"/>
    <cellStyle name="Style 82" xfId="417"/>
    <cellStyle name="Style 83" xfId="418"/>
    <cellStyle name="Style 84" xfId="419"/>
    <cellStyle name="Style 85" xfId="420"/>
    <cellStyle name="Style 86" xfId="421"/>
    <cellStyle name="Style 87" xfId="422"/>
    <cellStyle name="Style 88" xfId="423"/>
    <cellStyle name="Style 9" xfId="424"/>
    <cellStyle name="STYLE1" xfId="425"/>
    <cellStyle name="STYLE2" xfId="426"/>
    <cellStyle name="STYLE3" xfId="427"/>
    <cellStyle name="STYLE4" xfId="428"/>
    <cellStyle name="SubRoutine" xfId="429"/>
    <cellStyle name="SubScript" xfId="430"/>
    <cellStyle name="Subtotal" xfId="431"/>
    <cellStyle name="SuperScript" xfId="432"/>
    <cellStyle name="Table Head" xfId="433"/>
    <cellStyle name="Table Head Aligned" xfId="434"/>
    <cellStyle name="Table Head Blue" xfId="435"/>
    <cellStyle name="Table Head Green" xfId="436"/>
    <cellStyle name="Table Head_Val_Sum_Graph" xfId="437"/>
    <cellStyle name="Table Text" xfId="438"/>
    <cellStyle name="Table Title" xfId="439"/>
    <cellStyle name="Table Units" xfId="440"/>
    <cellStyle name="Table_Header" xfId="441"/>
    <cellStyle name="TableHead" xfId="442"/>
    <cellStyle name="Text 1" xfId="443"/>
    <cellStyle name="Text Head 1" xfId="444"/>
    <cellStyle name="TextBold" xfId="445"/>
    <cellStyle name="TextItalic" xfId="446"/>
    <cellStyle name="TextNormal" xfId="447"/>
    <cellStyle name="þ_x001d_ð_x0007_&amp;Qý—&amp;Hý_x000b__x0008_J_x000f__x001e__x0010__x0007__x0001__x0001_" xfId="448"/>
    <cellStyle name="Times New Roman" xfId="449"/>
    <cellStyle name="Title" xfId="450"/>
    <cellStyle name="Title Row" xfId="451"/>
    <cellStyle name="Title_Project Blue Financial Model" xfId="452"/>
    <cellStyle name="TitleNormal" xfId="453"/>
    <cellStyle name="TitresÉtats" xfId="454"/>
    <cellStyle name="Total - Style1" xfId="455"/>
    <cellStyle name="Trame - Style2" xfId="456"/>
    <cellStyle name="Underline_Single" xfId="457"/>
    <cellStyle name="Unprot" xfId="458"/>
    <cellStyle name="Unprot$" xfId="459"/>
    <cellStyle name="Unprotect" xfId="460"/>
    <cellStyle name="Währung [0]_Actual vs. Prior" xfId="461"/>
    <cellStyle name="Währung_Actual vs. Prior" xfId="462"/>
    <cellStyle name="Year" xfId="463"/>
  </cellStyles>
  <dxfs count="32">
    <dxf>
      <font>
        <color auto="1"/>
      </font>
      <border>
        <right/>
        <top/>
        <bottom style="thin">
          <color auto="1"/>
        </bottom>
        <vertical/>
        <horizontal/>
      </border>
    </dxf>
    <dxf>
      <font>
        <color auto="1"/>
      </font>
      <border>
        <right/>
        <top style="thin">
          <color auto="1"/>
        </top>
        <vertical/>
        <horizontal/>
      </border>
    </dxf>
    <dxf>
      <font>
        <color auto="1"/>
      </font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right/>
        <top/>
        <bottom style="thin">
          <color auto="1"/>
        </bottom>
        <vertical/>
        <horizontal/>
      </border>
    </dxf>
    <dxf>
      <font>
        <color auto="1"/>
      </font>
      <border>
        <right/>
        <top style="thin">
          <color auto="1"/>
        </top>
        <vertical/>
        <horizontal/>
      </border>
    </dxf>
    <dxf>
      <font>
        <color auto="1"/>
      </font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right/>
        <top/>
        <bottom style="thin">
          <color auto="1"/>
        </bottom>
        <vertical/>
        <horizontal/>
      </border>
    </dxf>
    <dxf>
      <font>
        <color auto="1"/>
      </font>
      <border>
        <right/>
        <top style="thin">
          <color auto="1"/>
        </top>
        <vertical/>
        <horizontal/>
      </border>
    </dxf>
    <dxf>
      <font>
        <color auto="1"/>
      </font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right/>
        <top/>
        <bottom style="thin">
          <color auto="1"/>
        </bottom>
        <vertical/>
        <horizontal/>
      </border>
    </dxf>
    <dxf>
      <font>
        <color auto="1"/>
      </font>
      <border>
        <right/>
        <top style="thin">
          <color auto="1"/>
        </top>
        <vertical/>
        <horizontal/>
      </border>
    </dxf>
    <dxf>
      <font>
        <color auto="1"/>
      </font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right/>
        <top/>
        <bottom style="thin">
          <color auto="1"/>
        </bottom>
        <vertical/>
        <horizontal/>
      </border>
    </dxf>
    <dxf>
      <font>
        <color auto="1"/>
      </font>
      <border>
        <right/>
        <top style="thin">
          <color auto="1"/>
        </top>
        <vertical/>
        <horizontal/>
      </border>
    </dxf>
    <dxf>
      <font>
        <color auto="1"/>
      </font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right/>
        <top/>
        <bottom style="thin">
          <color auto="1"/>
        </bottom>
        <vertical/>
        <horizontal/>
      </border>
    </dxf>
    <dxf>
      <font>
        <color auto="1"/>
      </font>
      <border>
        <right/>
        <top style="thin">
          <color auto="1"/>
        </top>
        <vertical/>
        <horizontal/>
      </border>
    </dxf>
    <dxf>
      <font>
        <color auto="1"/>
      </font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right/>
        <top/>
        <bottom style="thin">
          <color auto="1"/>
        </bottom>
        <vertical/>
        <horizontal/>
      </border>
    </dxf>
    <dxf>
      <font>
        <color auto="1"/>
      </font>
      <border>
        <right/>
        <top style="thin">
          <color auto="1"/>
        </top>
        <vertical/>
        <horizontal/>
      </border>
    </dxf>
    <dxf>
      <font>
        <color auto="1"/>
      </font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right/>
        <top/>
        <bottom style="thin">
          <color auto="1"/>
        </bottom>
        <vertical/>
        <horizontal/>
      </border>
    </dxf>
    <dxf>
      <font>
        <color auto="1"/>
      </font>
      <border>
        <right/>
        <top style="thin">
          <color auto="1"/>
        </top>
        <vertical/>
        <horizontal/>
      </border>
    </dxf>
    <dxf>
      <font>
        <color auto="1"/>
      </font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00FF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2</xdr:col>
      <xdr:colOff>676275</xdr:colOff>
      <xdr:row>4</xdr:row>
      <xdr:rowOff>38100</xdr:rowOff>
    </xdr:to>
    <xdr:pic>
      <xdr:nvPicPr>
        <xdr:cNvPr id="2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16573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15</xdr:col>
      <xdr:colOff>9525</xdr:colOff>
      <xdr:row>0</xdr:row>
      <xdr:rowOff>47625</xdr:rowOff>
    </xdr:from>
    <xdr:to>
      <xdr:col>16</xdr:col>
      <xdr:colOff>676275</xdr:colOff>
      <xdr:row>4</xdr:row>
      <xdr:rowOff>38100</xdr:rowOff>
    </xdr:to>
    <xdr:pic>
      <xdr:nvPicPr>
        <xdr:cNvPr id="7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306" y="47625"/>
          <a:ext cx="1654969" cy="740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29</xdr:col>
      <xdr:colOff>9525</xdr:colOff>
      <xdr:row>0</xdr:row>
      <xdr:rowOff>47625</xdr:rowOff>
    </xdr:from>
    <xdr:to>
      <xdr:col>30</xdr:col>
      <xdr:colOff>676275</xdr:colOff>
      <xdr:row>4</xdr:row>
      <xdr:rowOff>38100</xdr:rowOff>
    </xdr:to>
    <xdr:pic>
      <xdr:nvPicPr>
        <xdr:cNvPr id="9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306" y="47625"/>
          <a:ext cx="1654969" cy="740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43</xdr:col>
      <xdr:colOff>9525</xdr:colOff>
      <xdr:row>0</xdr:row>
      <xdr:rowOff>47625</xdr:rowOff>
    </xdr:from>
    <xdr:to>
      <xdr:col>44</xdr:col>
      <xdr:colOff>676275</xdr:colOff>
      <xdr:row>4</xdr:row>
      <xdr:rowOff>38100</xdr:rowOff>
    </xdr:to>
    <xdr:pic>
      <xdr:nvPicPr>
        <xdr:cNvPr id="11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306" y="47625"/>
          <a:ext cx="1654969" cy="740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57</xdr:col>
      <xdr:colOff>9525</xdr:colOff>
      <xdr:row>0</xdr:row>
      <xdr:rowOff>47625</xdr:rowOff>
    </xdr:from>
    <xdr:to>
      <xdr:col>58</xdr:col>
      <xdr:colOff>676275</xdr:colOff>
      <xdr:row>4</xdr:row>
      <xdr:rowOff>38100</xdr:rowOff>
    </xdr:to>
    <xdr:pic>
      <xdr:nvPicPr>
        <xdr:cNvPr id="12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306" y="47625"/>
          <a:ext cx="1654969" cy="740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71</xdr:col>
      <xdr:colOff>9525</xdr:colOff>
      <xdr:row>0</xdr:row>
      <xdr:rowOff>47625</xdr:rowOff>
    </xdr:from>
    <xdr:to>
      <xdr:col>72</xdr:col>
      <xdr:colOff>676275</xdr:colOff>
      <xdr:row>4</xdr:row>
      <xdr:rowOff>38100</xdr:rowOff>
    </xdr:to>
    <xdr:pic>
      <xdr:nvPicPr>
        <xdr:cNvPr id="13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306" y="47625"/>
          <a:ext cx="1654969" cy="740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342900</xdr:colOff>
          <xdr:row>93</xdr:row>
          <xdr:rowOff>57150</xdr:rowOff>
        </xdr:from>
        <xdr:to>
          <xdr:col>3</xdr:col>
          <xdr:colOff>742950</xdr:colOff>
          <xdr:row>95</xdr:row>
          <xdr:rowOff>66675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CA" sz="1800" b="0" i="0" u="none" strike="noStrike" baseline="0">
                  <a:solidFill>
                    <a:srgbClr val="000000"/>
                  </a:solidFill>
                  <a:latin typeface="Calibri"/>
                </a:rPr>
                <a:t>Imprimer 1ère page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342900</xdr:colOff>
          <xdr:row>96</xdr:row>
          <xdr:rowOff>114300</xdr:rowOff>
        </xdr:from>
        <xdr:to>
          <xdr:col>3</xdr:col>
          <xdr:colOff>742950</xdr:colOff>
          <xdr:row>98</xdr:row>
          <xdr:rowOff>123825</xdr:rowOff>
        </xdr:to>
        <xdr:sp macro="" textlink="">
          <xdr:nvSpPr>
            <xdr:cNvPr id="23554" name="Button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CA" sz="1800" b="0" i="0" u="none" strike="noStrike" baseline="0">
                  <a:solidFill>
                    <a:srgbClr val="000000"/>
                  </a:solidFill>
                  <a:latin typeface="Calibri"/>
                </a:rPr>
                <a:t>Imprimer toutes les pages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ersonal\Duff_Jeff\Private\High%20Speed\Aliant%20ADSL%20Rollout%20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gazmetro/Documents%20and%20Settings/dl85751/Local%20Settings/Temporary%20Internet%20Files/Content.Outlook/1PPOW3HY/Revenu%20requis%202009-2010%20v9.0%20conv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met.com\INV_BKG\GENERAL\Bryce\Bogus%20Links\Bogus%20Link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met.com\INV_BKG\PROJECTS\NAPA\Other\M&amp;A%20precedents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met.com\M&amp;A\CLIENTS\Clublink\Takeover%20Response%20(Sep_02)\61-501%20Analysis\ClubLink\Models\ClubLink%20Deb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LD"/>
      <sheetName val="NS"/>
      <sheetName val="NB"/>
      <sheetName val="PEI"/>
      <sheetName val="1yr View"/>
      <sheetName val="4yr View"/>
      <sheetName val="Main Aternatives"/>
      <sheetName val="Alternatives - Alpha"/>
      <sheetName val="Hot 100"/>
      <sheetName val="CLLI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A5" t="str">
            <v>Allandale</v>
          </cell>
          <cell r="B5" t="str">
            <v>ALLANDALE DMS</v>
          </cell>
          <cell r="C5" t="str">
            <v>STJHNF01CG1</v>
          </cell>
          <cell r="D5">
            <v>10050</v>
          </cell>
          <cell r="E5" t="str">
            <v>647C</v>
          </cell>
          <cell r="F5" t="str">
            <v>YES</v>
          </cell>
          <cell r="G5" t="str">
            <v>OC-3</v>
          </cell>
          <cell r="H5" t="str">
            <v>N/A</v>
          </cell>
          <cell r="I5">
            <v>3</v>
          </cell>
          <cell r="J5">
            <v>1</v>
          </cell>
          <cell r="K5">
            <v>456</v>
          </cell>
          <cell r="L5">
            <v>57790</v>
          </cell>
          <cell r="M5">
            <v>59263</v>
          </cell>
          <cell r="N5">
            <v>60271</v>
          </cell>
          <cell r="O5">
            <v>60039</v>
          </cell>
          <cell r="P5" t="str">
            <v>X</v>
          </cell>
          <cell r="Q5" t="str">
            <v>X</v>
          </cell>
          <cell r="R5">
            <v>1155.8</v>
          </cell>
          <cell r="S5">
            <v>1777.8899999999999</v>
          </cell>
        </row>
        <row r="6">
          <cell r="B6" t="str">
            <v>MOUNT PEARL DMS</v>
          </cell>
          <cell r="C6" t="str">
            <v>MTPRNF01DS1</v>
          </cell>
          <cell r="D6">
            <v>10036</v>
          </cell>
          <cell r="E6" t="str">
            <v>647C</v>
          </cell>
          <cell r="F6" t="str">
            <v>YES</v>
          </cell>
          <cell r="G6" t="str">
            <v>OC-3</v>
          </cell>
          <cell r="H6" t="str">
            <v>N/A</v>
          </cell>
          <cell r="I6">
            <v>3</v>
          </cell>
          <cell r="J6">
            <v>1</v>
          </cell>
          <cell r="K6">
            <v>192</v>
          </cell>
          <cell r="L6">
            <v>19650</v>
          </cell>
          <cell r="M6">
            <v>19480</v>
          </cell>
          <cell r="N6">
            <v>19910</v>
          </cell>
          <cell r="O6">
            <v>19590</v>
          </cell>
          <cell r="P6" t="str">
            <v>X2</v>
          </cell>
          <cell r="Q6" t="str">
            <v>X2</v>
          </cell>
          <cell r="R6">
            <v>393</v>
          </cell>
          <cell r="S6">
            <v>584.4</v>
          </cell>
        </row>
        <row r="7">
          <cell r="B7" t="str">
            <v>CORNER BROOK</v>
          </cell>
          <cell r="C7" t="str">
            <v>CRBKNF0203T</v>
          </cell>
          <cell r="D7">
            <v>5006</v>
          </cell>
          <cell r="E7" t="str">
            <v>647C</v>
          </cell>
          <cell r="F7" t="str">
            <v>YES</v>
          </cell>
          <cell r="G7" t="str">
            <v>OC-3</v>
          </cell>
          <cell r="H7" t="str">
            <v>N/A</v>
          </cell>
          <cell r="I7">
            <v>3</v>
          </cell>
          <cell r="J7">
            <v>1</v>
          </cell>
          <cell r="K7">
            <v>144</v>
          </cell>
          <cell r="L7">
            <v>11298</v>
          </cell>
          <cell r="M7">
            <v>11473</v>
          </cell>
          <cell r="N7">
            <v>11648</v>
          </cell>
          <cell r="O7">
            <v>11823</v>
          </cell>
          <cell r="P7" t="str">
            <v>X</v>
          </cell>
          <cell r="Q7" t="str">
            <v>X</v>
          </cell>
          <cell r="R7">
            <v>225.96</v>
          </cell>
          <cell r="S7">
            <v>344.19</v>
          </cell>
        </row>
        <row r="8">
          <cell r="B8" t="str">
            <v>GRAND FALLS RSC-S #1&amp;2</v>
          </cell>
          <cell r="C8" t="str">
            <v>GDFLNF02RSC</v>
          </cell>
          <cell r="D8">
            <v>2002</v>
          </cell>
          <cell r="E8" t="str">
            <v>647C</v>
          </cell>
          <cell r="F8" t="str">
            <v>YES</v>
          </cell>
          <cell r="G8" t="str">
            <v>OC-3</v>
          </cell>
          <cell r="H8" t="str">
            <v>N/A</v>
          </cell>
          <cell r="I8">
            <v>3</v>
          </cell>
          <cell r="J8">
            <v>1</v>
          </cell>
          <cell r="K8">
            <v>136</v>
          </cell>
          <cell r="L8">
            <v>8082</v>
          </cell>
          <cell r="M8">
            <v>8222</v>
          </cell>
          <cell r="N8">
            <v>8362</v>
          </cell>
          <cell r="O8">
            <v>8502</v>
          </cell>
          <cell r="P8" t="str">
            <v>X</v>
          </cell>
          <cell r="Q8" t="str">
            <v>X</v>
          </cell>
          <cell r="R8">
            <v>161.64000000000001</v>
          </cell>
          <cell r="S8">
            <v>246.66</v>
          </cell>
        </row>
        <row r="9">
          <cell r="B9" t="str">
            <v>GANDER RSC-S #1&amp;2</v>
          </cell>
          <cell r="C9" t="str">
            <v>GNDRNFXARSC</v>
          </cell>
          <cell r="D9">
            <v>20020</v>
          </cell>
          <cell r="E9" t="str">
            <v>647C</v>
          </cell>
          <cell r="F9" t="str">
            <v>YES</v>
          </cell>
          <cell r="G9" t="str">
            <v>OC-3</v>
          </cell>
          <cell r="H9" t="str">
            <v>N/A</v>
          </cell>
          <cell r="I9">
            <v>3</v>
          </cell>
          <cell r="J9">
            <v>1</v>
          </cell>
          <cell r="K9">
            <v>192</v>
          </cell>
          <cell r="L9">
            <v>6715</v>
          </cell>
          <cell r="M9">
            <v>6817</v>
          </cell>
          <cell r="N9">
            <v>6914</v>
          </cell>
          <cell r="O9">
            <v>7013</v>
          </cell>
          <cell r="P9" t="str">
            <v>X</v>
          </cell>
          <cell r="Q9" t="str">
            <v>X</v>
          </cell>
          <cell r="R9">
            <v>134.30000000000001</v>
          </cell>
          <cell r="S9">
            <v>204.51</v>
          </cell>
        </row>
        <row r="10">
          <cell r="B10" t="str">
            <v>Fort William Building RSC/LCM</v>
          </cell>
          <cell r="C10" t="str">
            <v>STJHNFHQRSC</v>
          </cell>
          <cell r="D10">
            <v>1229</v>
          </cell>
          <cell r="E10" t="str">
            <v>647C</v>
          </cell>
          <cell r="F10" t="str">
            <v>YES</v>
          </cell>
          <cell r="G10" t="str">
            <v>OC-3</v>
          </cell>
          <cell r="H10" t="str">
            <v>N/A</v>
          </cell>
          <cell r="I10">
            <v>3</v>
          </cell>
          <cell r="J10">
            <v>1</v>
          </cell>
          <cell r="K10">
            <v>40</v>
          </cell>
          <cell r="L10">
            <v>5043</v>
          </cell>
          <cell r="M10">
            <v>5238</v>
          </cell>
          <cell r="N10">
            <v>5433</v>
          </cell>
          <cell r="O10">
            <v>5628</v>
          </cell>
          <cell r="P10" t="str">
            <v>R</v>
          </cell>
          <cell r="Q10" t="str">
            <v>R</v>
          </cell>
          <cell r="R10">
            <v>100.86</v>
          </cell>
          <cell r="S10">
            <v>157.13999999999999</v>
          </cell>
        </row>
        <row r="11">
          <cell r="B11" t="str">
            <v>O'Leary Avenue RSC #1&amp;2</v>
          </cell>
          <cell r="C11" t="str">
            <v>STJHNF07RSC</v>
          </cell>
          <cell r="D11">
            <v>1215</v>
          </cell>
          <cell r="E11" t="str">
            <v>647C</v>
          </cell>
          <cell r="F11" t="str">
            <v>YES</v>
          </cell>
          <cell r="G11" t="str">
            <v>OC-3</v>
          </cell>
          <cell r="H11" t="str">
            <v>N/A</v>
          </cell>
          <cell r="I11">
            <v>3</v>
          </cell>
          <cell r="J11">
            <v>1</v>
          </cell>
          <cell r="K11">
            <v>24</v>
          </cell>
          <cell r="L11">
            <v>4148</v>
          </cell>
          <cell r="M11">
            <v>4291</v>
          </cell>
          <cell r="N11">
            <v>4434</v>
          </cell>
          <cell r="O11">
            <v>4577</v>
          </cell>
          <cell r="P11" t="str">
            <v>R</v>
          </cell>
          <cell r="Q11" t="str">
            <v>R</v>
          </cell>
          <cell r="R11">
            <v>82.960000000000008</v>
          </cell>
          <cell r="S11">
            <v>128.72999999999999</v>
          </cell>
        </row>
        <row r="12">
          <cell r="B12" t="str">
            <v>STEPHENVILLE RSC #1&amp;2</v>
          </cell>
          <cell r="C12" t="str">
            <v>STVLNF01RSC</v>
          </cell>
          <cell r="D12">
            <v>5057</v>
          </cell>
          <cell r="E12" t="str">
            <v>647C</v>
          </cell>
          <cell r="F12" t="str">
            <v>YES</v>
          </cell>
          <cell r="G12" t="str">
            <v>OC-3</v>
          </cell>
          <cell r="H12" t="str">
            <v>N/A</v>
          </cell>
          <cell r="I12">
            <v>3</v>
          </cell>
          <cell r="J12">
            <v>1</v>
          </cell>
          <cell r="K12">
            <v>80</v>
          </cell>
          <cell r="L12">
            <v>4648</v>
          </cell>
          <cell r="M12">
            <v>4302</v>
          </cell>
          <cell r="N12">
            <v>4300</v>
          </cell>
          <cell r="O12">
            <v>4298</v>
          </cell>
          <cell r="P12" t="str">
            <v>X</v>
          </cell>
          <cell r="Q12" t="str">
            <v>X</v>
          </cell>
          <cell r="R12">
            <v>92.960000000000008</v>
          </cell>
          <cell r="S12">
            <v>129.06</v>
          </cell>
        </row>
        <row r="13">
          <cell r="B13" t="str">
            <v>Duckworth Street RSC/RSC-S</v>
          </cell>
          <cell r="C13" t="str">
            <v>STJHNF09RSC</v>
          </cell>
          <cell r="D13">
            <v>1217</v>
          </cell>
          <cell r="E13" t="str">
            <v>647C</v>
          </cell>
          <cell r="F13" t="str">
            <v>YES</v>
          </cell>
          <cell r="G13" t="str">
            <v>OC-3</v>
          </cell>
          <cell r="H13" t="str">
            <v>N/A</v>
          </cell>
          <cell r="I13">
            <v>3</v>
          </cell>
          <cell r="J13">
            <v>1</v>
          </cell>
          <cell r="K13">
            <v>24</v>
          </cell>
          <cell r="L13">
            <v>3217</v>
          </cell>
          <cell r="M13">
            <v>3377</v>
          </cell>
          <cell r="N13">
            <v>3517</v>
          </cell>
          <cell r="O13">
            <v>3677</v>
          </cell>
          <cell r="P13" t="str">
            <v>R</v>
          </cell>
          <cell r="Q13" t="str">
            <v>R</v>
          </cell>
          <cell r="R13">
            <v>64.34</v>
          </cell>
          <cell r="S13">
            <v>101.31</v>
          </cell>
        </row>
        <row r="14">
          <cell r="B14" t="str">
            <v>Cowan Heights RSC/RLCM</v>
          </cell>
          <cell r="C14" t="str">
            <v>STJHNF05RS0</v>
          </cell>
          <cell r="D14">
            <v>10100</v>
          </cell>
          <cell r="E14" t="str">
            <v>647C</v>
          </cell>
          <cell r="F14" t="str">
            <v>YES</v>
          </cell>
          <cell r="G14" t="str">
            <v>OC-3</v>
          </cell>
          <cell r="H14" t="str">
            <v>N/A</v>
          </cell>
          <cell r="I14">
            <v>3</v>
          </cell>
          <cell r="J14">
            <v>1</v>
          </cell>
          <cell r="K14">
            <v>60</v>
          </cell>
          <cell r="L14">
            <v>2656</v>
          </cell>
          <cell r="M14">
            <v>2671</v>
          </cell>
          <cell r="N14">
            <v>2686</v>
          </cell>
          <cell r="O14">
            <v>2701</v>
          </cell>
          <cell r="P14" t="str">
            <v>R</v>
          </cell>
          <cell r="Q14" t="str">
            <v>R</v>
          </cell>
          <cell r="R14">
            <v>53.120000000000005</v>
          </cell>
          <cell r="S14">
            <v>80.13</v>
          </cell>
        </row>
        <row r="15">
          <cell r="B15" t="str">
            <v>Torbay Road RSC/RLM</v>
          </cell>
          <cell r="C15" t="str">
            <v>STJHNF06RS1</v>
          </cell>
          <cell r="D15">
            <v>10096</v>
          </cell>
          <cell r="E15" t="str">
            <v>647C</v>
          </cell>
          <cell r="F15" t="str">
            <v>YES</v>
          </cell>
          <cell r="G15" t="str">
            <v>OC-3</v>
          </cell>
          <cell r="H15" t="str">
            <v>N/A</v>
          </cell>
          <cell r="I15">
            <v>3</v>
          </cell>
          <cell r="J15">
            <v>1</v>
          </cell>
          <cell r="K15">
            <v>20</v>
          </cell>
          <cell r="L15">
            <v>2335</v>
          </cell>
          <cell r="M15">
            <v>2450</v>
          </cell>
          <cell r="N15">
            <v>2540</v>
          </cell>
          <cell r="O15">
            <v>2630</v>
          </cell>
          <cell r="P15" t="str">
            <v>R</v>
          </cell>
          <cell r="Q15" t="str">
            <v>R</v>
          </cell>
          <cell r="R15">
            <v>46.7</v>
          </cell>
          <cell r="S15">
            <v>73.5</v>
          </cell>
        </row>
        <row r="16">
          <cell r="B16" t="str">
            <v>TORBAY</v>
          </cell>
          <cell r="C16" t="str">
            <v>TRBANF06RSC</v>
          </cell>
          <cell r="D16">
            <v>10057</v>
          </cell>
          <cell r="E16" t="str">
            <v>647C</v>
          </cell>
          <cell r="F16" t="str">
            <v>YES</v>
          </cell>
          <cell r="G16" t="str">
            <v>(OC-3)</v>
          </cell>
          <cell r="H16" t="str">
            <v>27 DS1's</v>
          </cell>
          <cell r="I16">
            <v>3</v>
          </cell>
          <cell r="J16">
            <v>1</v>
          </cell>
          <cell r="K16" t="str">
            <v>N/A</v>
          </cell>
          <cell r="L16">
            <v>2509</v>
          </cell>
          <cell r="M16">
            <v>2545</v>
          </cell>
          <cell r="N16">
            <v>2581</v>
          </cell>
          <cell r="O16">
            <v>2617</v>
          </cell>
          <cell r="P16" t="str">
            <v>X</v>
          </cell>
          <cell r="Q16" t="str">
            <v>X</v>
          </cell>
          <cell r="R16">
            <v>51</v>
          </cell>
          <cell r="S16">
            <v>78</v>
          </cell>
        </row>
        <row r="17">
          <cell r="B17" t="str">
            <v>O'Connell Drive</v>
          </cell>
          <cell r="C17" t="str">
            <v>CRBKNF04RSC</v>
          </cell>
          <cell r="D17">
            <v>50011</v>
          </cell>
          <cell r="E17" t="str">
            <v>647C</v>
          </cell>
          <cell r="F17" t="str">
            <v>YES</v>
          </cell>
          <cell r="G17" t="str">
            <v>OC-3</v>
          </cell>
          <cell r="H17" t="str">
            <v>N/A</v>
          </cell>
          <cell r="I17">
            <v>3</v>
          </cell>
          <cell r="J17">
            <v>1</v>
          </cell>
          <cell r="K17">
            <v>43</v>
          </cell>
          <cell r="L17">
            <v>2010</v>
          </cell>
          <cell r="M17">
            <v>2060</v>
          </cell>
          <cell r="N17">
            <v>2110</v>
          </cell>
          <cell r="O17">
            <v>2160</v>
          </cell>
          <cell r="P17" t="str">
            <v>R</v>
          </cell>
          <cell r="Q17" t="str">
            <v>R</v>
          </cell>
          <cell r="R17">
            <v>40.200000000000003</v>
          </cell>
          <cell r="S17">
            <v>61.8</v>
          </cell>
        </row>
        <row r="18">
          <cell r="B18" t="str">
            <v>Octagon Pond (Mount Pearl)</v>
          </cell>
          <cell r="C18" t="str">
            <v>OTGPNF01RSC</v>
          </cell>
          <cell r="D18">
            <v>10097</v>
          </cell>
          <cell r="E18" t="str">
            <v>647C</v>
          </cell>
          <cell r="F18" t="str">
            <v>YES</v>
          </cell>
          <cell r="G18" t="str">
            <v>OC-3</v>
          </cell>
          <cell r="H18" t="str">
            <v>N/A</v>
          </cell>
          <cell r="I18">
            <v>3</v>
          </cell>
          <cell r="J18">
            <v>1</v>
          </cell>
          <cell r="K18">
            <v>40</v>
          </cell>
          <cell r="L18">
            <v>1699</v>
          </cell>
          <cell r="M18">
            <v>1761</v>
          </cell>
          <cell r="N18">
            <v>1823</v>
          </cell>
          <cell r="O18">
            <v>1885</v>
          </cell>
          <cell r="P18" t="str">
            <v>R</v>
          </cell>
          <cell r="Q18" t="str">
            <v>R</v>
          </cell>
          <cell r="R18">
            <v>33.980000000000004</v>
          </cell>
          <cell r="S18">
            <v>52.83</v>
          </cell>
        </row>
        <row r="19">
          <cell r="B19" t="str">
            <v>Curling</v>
          </cell>
          <cell r="C19" t="str">
            <v>CRLGNF03RSC</v>
          </cell>
          <cell r="D19">
            <v>5017</v>
          </cell>
          <cell r="E19" t="str">
            <v>647C</v>
          </cell>
          <cell r="F19" t="str">
            <v>YES</v>
          </cell>
          <cell r="G19" t="str">
            <v>OC-3</v>
          </cell>
          <cell r="H19" t="str">
            <v>N/A</v>
          </cell>
          <cell r="I19">
            <v>3</v>
          </cell>
          <cell r="J19">
            <v>1</v>
          </cell>
          <cell r="K19">
            <v>16</v>
          </cell>
          <cell r="L19">
            <v>1740</v>
          </cell>
          <cell r="M19">
            <v>1768</v>
          </cell>
          <cell r="N19">
            <v>1796</v>
          </cell>
          <cell r="O19">
            <v>1824</v>
          </cell>
          <cell r="P19" t="str">
            <v>R</v>
          </cell>
          <cell r="Q19" t="str">
            <v>R</v>
          </cell>
          <cell r="R19">
            <v>34.800000000000004</v>
          </cell>
          <cell r="S19">
            <v>53.04</v>
          </cell>
        </row>
        <row r="20">
          <cell r="B20" t="str">
            <v>Luby's RLCM/RLM</v>
          </cell>
          <cell r="C20" t="str">
            <v>GLDSNF01RS2</v>
          </cell>
          <cell r="D20">
            <v>10092</v>
          </cell>
          <cell r="E20" t="str">
            <v>647C</v>
          </cell>
          <cell r="F20" t="str">
            <v>YES</v>
          </cell>
          <cell r="G20" t="str">
            <v>OC-3</v>
          </cell>
          <cell r="H20" t="str">
            <v>N/A</v>
          </cell>
          <cell r="I20">
            <v>3</v>
          </cell>
          <cell r="J20">
            <v>1</v>
          </cell>
          <cell r="K20">
            <v>12</v>
          </cell>
          <cell r="L20">
            <v>1490</v>
          </cell>
          <cell r="M20">
            <v>1530</v>
          </cell>
          <cell r="N20">
            <v>1540</v>
          </cell>
          <cell r="O20">
            <v>1570</v>
          </cell>
          <cell r="P20" t="str">
            <v>R</v>
          </cell>
          <cell r="Q20" t="str">
            <v>R</v>
          </cell>
          <cell r="R20">
            <v>29.8</v>
          </cell>
          <cell r="S20">
            <v>45.9</v>
          </cell>
        </row>
        <row r="21">
          <cell r="B21" t="str">
            <v>Shea Heights</v>
          </cell>
          <cell r="C21" t="str">
            <v>SHHTNF01RS1</v>
          </cell>
          <cell r="D21">
            <v>10107</v>
          </cell>
          <cell r="E21" t="str">
            <v>647C</v>
          </cell>
          <cell r="F21" t="str">
            <v>YES</v>
          </cell>
          <cell r="G21" t="str">
            <v>(OC-3)</v>
          </cell>
          <cell r="H21" t="str">
            <v>4 DS1's</v>
          </cell>
          <cell r="I21">
            <v>3</v>
          </cell>
          <cell r="J21">
            <v>1</v>
          </cell>
          <cell r="K21" t="str">
            <v>N/A</v>
          </cell>
          <cell r="L21">
            <v>388</v>
          </cell>
          <cell r="M21">
            <v>398</v>
          </cell>
          <cell r="N21">
            <v>408</v>
          </cell>
          <cell r="O21">
            <v>418</v>
          </cell>
          <cell r="P21" t="str">
            <v>R</v>
          </cell>
          <cell r="Q21" t="str">
            <v>R</v>
          </cell>
          <cell r="R21">
            <v>7.76</v>
          </cell>
          <cell r="S21">
            <v>11.94</v>
          </cell>
        </row>
        <row r="22">
          <cell r="B22" t="str">
            <v>Sagona Avenue</v>
          </cell>
          <cell r="C22" t="str">
            <v>SGDVNF01RS1</v>
          </cell>
          <cell r="D22">
            <v>10026</v>
          </cell>
          <cell r="E22" t="str">
            <v>647C</v>
          </cell>
          <cell r="F22">
            <v>2000</v>
          </cell>
          <cell r="G22" t="str">
            <v>(OC-3)</v>
          </cell>
          <cell r="H22" t="str">
            <v>n x DS1</v>
          </cell>
          <cell r="I22">
            <v>3</v>
          </cell>
          <cell r="J22">
            <v>2</v>
          </cell>
          <cell r="K22" t="str">
            <v>N/A</v>
          </cell>
          <cell r="L22" t="str">
            <v>Planning</v>
          </cell>
          <cell r="M22" t="str">
            <v>Planning</v>
          </cell>
          <cell r="N22" t="str">
            <v>Planning</v>
          </cell>
          <cell r="O22" t="str">
            <v>Planning</v>
          </cell>
          <cell r="P22" t="str">
            <v>R</v>
          </cell>
          <cell r="Q22" t="str">
            <v>R</v>
          </cell>
          <cell r="R22" t="str">
            <v>Marketing</v>
          </cell>
          <cell r="S22" t="str">
            <v>Marketing</v>
          </cell>
        </row>
        <row r="23">
          <cell r="B23" t="str">
            <v>LONG POND RSC-S #1&amp;2</v>
          </cell>
          <cell r="C23" t="str">
            <v>LGPDNF07RS1</v>
          </cell>
          <cell r="D23">
            <v>10033</v>
          </cell>
          <cell r="E23" t="str">
            <v>647C</v>
          </cell>
          <cell r="F23" t="str">
            <v>YES</v>
          </cell>
          <cell r="G23" t="str">
            <v>(OC-3)</v>
          </cell>
          <cell r="H23" t="str">
            <v>23 DS1's</v>
          </cell>
          <cell r="I23">
            <v>3</v>
          </cell>
          <cell r="J23">
            <v>2</v>
          </cell>
          <cell r="K23" t="str">
            <v>N/A</v>
          </cell>
          <cell r="L23">
            <v>5186</v>
          </cell>
          <cell r="M23">
            <v>5306</v>
          </cell>
          <cell r="N23">
            <v>5426</v>
          </cell>
          <cell r="O23">
            <v>5546</v>
          </cell>
          <cell r="P23" t="str">
            <v>X</v>
          </cell>
          <cell r="Q23" t="str">
            <v>X</v>
          </cell>
          <cell r="R23">
            <v>103.72</v>
          </cell>
          <cell r="S23">
            <v>159.18</v>
          </cell>
        </row>
        <row r="24">
          <cell r="B24" t="str">
            <v>Elizabeth Park RLCM #1&amp;2</v>
          </cell>
          <cell r="C24" t="str">
            <v>ELPKNF01RS1</v>
          </cell>
          <cell r="D24">
            <v>10019</v>
          </cell>
          <cell r="E24" t="str">
            <v>647C</v>
          </cell>
          <cell r="F24" t="str">
            <v>YES</v>
          </cell>
          <cell r="G24" t="str">
            <v>OC-3</v>
          </cell>
          <cell r="H24" t="str">
            <v>7 DS1's</v>
          </cell>
          <cell r="I24">
            <v>3</v>
          </cell>
          <cell r="J24">
            <v>2</v>
          </cell>
          <cell r="K24" t="str">
            <v>N/A</v>
          </cell>
          <cell r="L24">
            <v>1123</v>
          </cell>
          <cell r="M24">
            <v>1173</v>
          </cell>
          <cell r="N24">
            <v>1223</v>
          </cell>
          <cell r="O24">
            <v>1273</v>
          </cell>
          <cell r="P24" t="str">
            <v>R</v>
          </cell>
          <cell r="Q24" t="str">
            <v>R</v>
          </cell>
          <cell r="R24">
            <v>22.46</v>
          </cell>
          <cell r="S24">
            <v>35.19</v>
          </cell>
        </row>
        <row r="25">
          <cell r="B25" t="str">
            <v>Stirling Crescent RLCM #1&amp;2</v>
          </cell>
          <cell r="C25" t="str">
            <v>STRLNF01RS1</v>
          </cell>
          <cell r="D25">
            <v>10109</v>
          </cell>
          <cell r="E25" t="str">
            <v>647C</v>
          </cell>
          <cell r="F25" t="str">
            <v>YES</v>
          </cell>
          <cell r="G25" t="str">
            <v>(OC-3)</v>
          </cell>
          <cell r="H25" t="str">
            <v>1 DS1</v>
          </cell>
          <cell r="I25">
            <v>3</v>
          </cell>
          <cell r="J25">
            <v>2</v>
          </cell>
          <cell r="K25" t="str">
            <v>N/A</v>
          </cell>
          <cell r="L25">
            <v>733</v>
          </cell>
          <cell r="M25">
            <v>763</v>
          </cell>
          <cell r="N25">
            <v>793</v>
          </cell>
          <cell r="O25">
            <v>823</v>
          </cell>
          <cell r="P25" t="str">
            <v>R</v>
          </cell>
          <cell r="Q25" t="str">
            <v>R</v>
          </cell>
          <cell r="R25">
            <v>14.66</v>
          </cell>
          <cell r="S25">
            <v>22.89</v>
          </cell>
        </row>
        <row r="26">
          <cell r="B26" t="str">
            <v>Beaconsfield/Sheffield</v>
          </cell>
          <cell r="C26" t="str">
            <v>BSFDNF01RS1</v>
          </cell>
          <cell r="D26">
            <v>10128</v>
          </cell>
          <cell r="E26" t="str">
            <v>647C</v>
          </cell>
          <cell r="F26" t="str">
            <v>YES</v>
          </cell>
          <cell r="G26" t="str">
            <v>OC-3</v>
          </cell>
          <cell r="H26" t="str">
            <v>1 DS1</v>
          </cell>
          <cell r="I26">
            <v>3</v>
          </cell>
          <cell r="J26">
            <v>2</v>
          </cell>
          <cell r="K26" t="str">
            <v>N/A</v>
          </cell>
          <cell r="L26">
            <v>388</v>
          </cell>
          <cell r="M26">
            <v>418</v>
          </cell>
          <cell r="N26">
            <v>448</v>
          </cell>
          <cell r="O26">
            <v>478</v>
          </cell>
          <cell r="P26" t="str">
            <v>R</v>
          </cell>
          <cell r="Q26" t="str">
            <v>R</v>
          </cell>
          <cell r="R26">
            <v>7.76</v>
          </cell>
          <cell r="S26">
            <v>12.54</v>
          </cell>
        </row>
        <row r="27">
          <cell r="B27" t="str">
            <v>Bank Road</v>
          </cell>
          <cell r="C27" t="str">
            <v>BKRDNF01RS1</v>
          </cell>
          <cell r="D27">
            <v>20145</v>
          </cell>
          <cell r="E27" t="str">
            <v>647C</v>
          </cell>
          <cell r="F27" t="str">
            <v>YES</v>
          </cell>
          <cell r="G27" t="str">
            <v>(OC-3)</v>
          </cell>
          <cell r="H27" t="str">
            <v>9 DS1's</v>
          </cell>
          <cell r="I27">
            <v>3</v>
          </cell>
          <cell r="J27">
            <v>2</v>
          </cell>
          <cell r="K27" t="str">
            <v>N/A</v>
          </cell>
          <cell r="L27">
            <v>312</v>
          </cell>
          <cell r="M27">
            <v>314</v>
          </cell>
          <cell r="N27">
            <v>316</v>
          </cell>
          <cell r="O27">
            <v>318</v>
          </cell>
          <cell r="P27" t="str">
            <v>R</v>
          </cell>
          <cell r="Q27" t="str">
            <v>R</v>
          </cell>
          <cell r="R27">
            <v>6.24</v>
          </cell>
          <cell r="S27">
            <v>9.42</v>
          </cell>
        </row>
        <row r="28">
          <cell r="B28" t="str">
            <v>Airport Heights</v>
          </cell>
          <cell r="C28" t="str">
            <v>APHTNF01RS1</v>
          </cell>
          <cell r="D28" t="str">
            <v>New</v>
          </cell>
          <cell r="E28" t="str">
            <v>647C</v>
          </cell>
          <cell r="F28">
            <v>2000</v>
          </cell>
          <cell r="G28" t="str">
            <v>(OC-3)</v>
          </cell>
          <cell r="H28" t="str">
            <v>N/A</v>
          </cell>
          <cell r="I28">
            <v>3</v>
          </cell>
          <cell r="J28">
            <v>3</v>
          </cell>
          <cell r="K28" t="str">
            <v>N/A</v>
          </cell>
          <cell r="L28" t="str">
            <v>Planning</v>
          </cell>
          <cell r="M28" t="str">
            <v>Planning</v>
          </cell>
          <cell r="N28" t="str">
            <v>Planning</v>
          </cell>
          <cell r="O28" t="str">
            <v>Planning</v>
          </cell>
          <cell r="P28" t="str">
            <v>R</v>
          </cell>
          <cell r="Q28" t="str">
            <v>R</v>
          </cell>
          <cell r="R28" t="str">
            <v>Marketing</v>
          </cell>
          <cell r="S28" t="str">
            <v>Marketing</v>
          </cell>
        </row>
        <row r="29">
          <cell r="B29" t="str">
            <v>Burgeo Street</v>
          </cell>
          <cell r="C29" t="str">
            <v>New</v>
          </cell>
          <cell r="D29" t="str">
            <v>New</v>
          </cell>
          <cell r="E29" t="str">
            <v>647C</v>
          </cell>
          <cell r="F29">
            <v>2000</v>
          </cell>
          <cell r="G29" t="str">
            <v>(OC-3)</v>
          </cell>
          <cell r="H29" t="str">
            <v>n x DS1</v>
          </cell>
          <cell r="I29">
            <v>3</v>
          </cell>
          <cell r="J29">
            <v>3</v>
          </cell>
          <cell r="K29" t="str">
            <v>N/A</v>
          </cell>
          <cell r="L29" t="str">
            <v>Planning</v>
          </cell>
          <cell r="M29" t="str">
            <v>Planning</v>
          </cell>
          <cell r="N29" t="str">
            <v>Planning</v>
          </cell>
          <cell r="O29" t="str">
            <v>Planning</v>
          </cell>
          <cell r="P29" t="str">
            <v>R</v>
          </cell>
          <cell r="Q29" t="str">
            <v>R</v>
          </cell>
          <cell r="R29" t="str">
            <v>Marketing</v>
          </cell>
          <cell r="S29" t="str">
            <v>Marketing</v>
          </cell>
        </row>
        <row r="30">
          <cell r="B30" t="str">
            <v>Cashin Avenue</v>
          </cell>
          <cell r="C30" t="str">
            <v>CSAVNF01RS1</v>
          </cell>
          <cell r="D30" t="str">
            <v>New</v>
          </cell>
          <cell r="E30" t="str">
            <v>647C</v>
          </cell>
          <cell r="F30">
            <v>2000</v>
          </cell>
          <cell r="G30" t="str">
            <v>(OC-3)</v>
          </cell>
          <cell r="H30" t="str">
            <v>N/A</v>
          </cell>
          <cell r="I30">
            <v>3</v>
          </cell>
          <cell r="J30">
            <v>3</v>
          </cell>
          <cell r="K30" t="str">
            <v>N/A</v>
          </cell>
          <cell r="L30" t="str">
            <v>Planning</v>
          </cell>
          <cell r="M30" t="str">
            <v>Planning</v>
          </cell>
          <cell r="N30" t="str">
            <v>Planning</v>
          </cell>
          <cell r="O30" t="str">
            <v>Planning</v>
          </cell>
          <cell r="P30" t="str">
            <v>R</v>
          </cell>
          <cell r="Q30" t="str">
            <v>R</v>
          </cell>
          <cell r="R30" t="str">
            <v>Marketing</v>
          </cell>
          <cell r="S30" t="str">
            <v>Marketing</v>
          </cell>
        </row>
        <row r="31">
          <cell r="B31" t="str">
            <v>East Meadows/Virginia Park</v>
          </cell>
          <cell r="C31" t="str">
            <v>New</v>
          </cell>
          <cell r="D31" t="str">
            <v>New</v>
          </cell>
          <cell r="E31" t="str">
            <v>647C</v>
          </cell>
          <cell r="F31">
            <v>2000</v>
          </cell>
          <cell r="G31" t="str">
            <v>(OC-3)</v>
          </cell>
          <cell r="H31" t="str">
            <v>N/A</v>
          </cell>
          <cell r="I31">
            <v>3</v>
          </cell>
          <cell r="J31">
            <v>3</v>
          </cell>
          <cell r="K31" t="str">
            <v>N/A</v>
          </cell>
          <cell r="L31" t="str">
            <v>Planning</v>
          </cell>
          <cell r="M31" t="str">
            <v>Planning</v>
          </cell>
          <cell r="N31" t="str">
            <v>Planning</v>
          </cell>
          <cell r="O31" t="str">
            <v>Planning</v>
          </cell>
          <cell r="P31" t="str">
            <v>R</v>
          </cell>
          <cell r="Q31" t="str">
            <v>R</v>
          </cell>
          <cell r="R31" t="str">
            <v>Marketing</v>
          </cell>
          <cell r="S31" t="str">
            <v>Marketing</v>
          </cell>
        </row>
        <row r="32">
          <cell r="B32" t="str">
            <v>Fowler's Road</v>
          </cell>
          <cell r="C32" t="str">
            <v>FLRDNF01RS1</v>
          </cell>
          <cell r="D32" t="str">
            <v>N/A</v>
          </cell>
          <cell r="E32" t="str">
            <v>647C</v>
          </cell>
          <cell r="F32" t="str">
            <v>YES</v>
          </cell>
          <cell r="G32" t="str">
            <v>OC-3</v>
          </cell>
          <cell r="H32" t="str">
            <v>n x DS1</v>
          </cell>
          <cell r="I32">
            <v>3</v>
          </cell>
          <cell r="J32">
            <v>3</v>
          </cell>
          <cell r="K32" t="str">
            <v>N/A</v>
          </cell>
          <cell r="L32" t="str">
            <v>Planning</v>
          </cell>
          <cell r="M32" t="str">
            <v>Planning</v>
          </cell>
          <cell r="N32" t="str">
            <v>Planning</v>
          </cell>
          <cell r="O32" t="str">
            <v>Planning</v>
          </cell>
          <cell r="P32" t="str">
            <v>R</v>
          </cell>
          <cell r="Q32" t="str">
            <v>R</v>
          </cell>
          <cell r="R32" t="str">
            <v>Marketing</v>
          </cell>
          <cell r="S32" t="str">
            <v>Marketing</v>
          </cell>
        </row>
        <row r="33">
          <cell r="B33" t="str">
            <v>Hamlyn Road</v>
          </cell>
          <cell r="C33" t="str">
            <v>New</v>
          </cell>
          <cell r="D33" t="str">
            <v>New</v>
          </cell>
          <cell r="E33" t="str">
            <v>647C</v>
          </cell>
          <cell r="F33">
            <v>2000</v>
          </cell>
          <cell r="G33" t="str">
            <v>(OC-3)</v>
          </cell>
          <cell r="H33" t="str">
            <v>n x DS1</v>
          </cell>
          <cell r="I33">
            <v>3</v>
          </cell>
          <cell r="J33">
            <v>3</v>
          </cell>
          <cell r="K33" t="str">
            <v>N/A</v>
          </cell>
          <cell r="L33" t="str">
            <v>Planning</v>
          </cell>
          <cell r="M33" t="str">
            <v>Planning</v>
          </cell>
          <cell r="N33" t="str">
            <v>Planning</v>
          </cell>
          <cell r="O33" t="str">
            <v>Planning</v>
          </cell>
          <cell r="P33" t="str">
            <v>R</v>
          </cell>
          <cell r="Q33" t="str">
            <v>R</v>
          </cell>
          <cell r="R33" t="str">
            <v>Marketing</v>
          </cell>
          <cell r="S33" t="str">
            <v>Marketing</v>
          </cell>
        </row>
        <row r="34">
          <cell r="B34" t="str">
            <v>Mount Carson</v>
          </cell>
          <cell r="C34" t="str">
            <v>MTPRNF02RS1</v>
          </cell>
          <cell r="D34">
            <v>10039</v>
          </cell>
          <cell r="E34" t="str">
            <v>647C</v>
          </cell>
          <cell r="F34">
            <v>2000</v>
          </cell>
          <cell r="G34" t="str">
            <v>(OC-3)</v>
          </cell>
          <cell r="H34" t="str">
            <v>n x DS1</v>
          </cell>
          <cell r="I34">
            <v>3</v>
          </cell>
          <cell r="J34">
            <v>3</v>
          </cell>
          <cell r="K34" t="str">
            <v>N/A</v>
          </cell>
          <cell r="L34" t="str">
            <v>Planning</v>
          </cell>
          <cell r="M34" t="str">
            <v>Planning</v>
          </cell>
          <cell r="N34" t="str">
            <v>Planning</v>
          </cell>
          <cell r="O34" t="str">
            <v>Planning</v>
          </cell>
          <cell r="P34" t="str">
            <v>R</v>
          </cell>
          <cell r="Q34" t="str">
            <v>R</v>
          </cell>
          <cell r="R34" t="str">
            <v>Marketing</v>
          </cell>
          <cell r="S34" t="str">
            <v>Marketing</v>
          </cell>
        </row>
        <row r="35">
          <cell r="B35" t="str">
            <v>Pleasantville</v>
          </cell>
          <cell r="C35" t="str">
            <v>New</v>
          </cell>
          <cell r="D35" t="str">
            <v>New</v>
          </cell>
          <cell r="E35" t="str">
            <v>647C</v>
          </cell>
          <cell r="F35">
            <v>2000</v>
          </cell>
          <cell r="G35" t="str">
            <v>(OC-3)</v>
          </cell>
          <cell r="H35" t="str">
            <v>N/A</v>
          </cell>
          <cell r="I35">
            <v>3</v>
          </cell>
          <cell r="J35">
            <v>3</v>
          </cell>
          <cell r="K35" t="str">
            <v>N/A</v>
          </cell>
          <cell r="L35" t="str">
            <v>Planning</v>
          </cell>
          <cell r="M35" t="str">
            <v>Planning</v>
          </cell>
          <cell r="N35" t="str">
            <v>Planning</v>
          </cell>
          <cell r="O35" t="str">
            <v>Planning</v>
          </cell>
          <cell r="P35" t="str">
            <v>R</v>
          </cell>
          <cell r="Q35" t="str">
            <v>R</v>
          </cell>
          <cell r="R35" t="str">
            <v>Marketing</v>
          </cell>
          <cell r="S35" t="str">
            <v>Marketing</v>
          </cell>
        </row>
        <row r="36">
          <cell r="B36" t="str">
            <v>Walsh's Lane</v>
          </cell>
          <cell r="C36" t="str">
            <v>New</v>
          </cell>
          <cell r="D36" t="str">
            <v>New</v>
          </cell>
          <cell r="E36" t="str">
            <v>647C</v>
          </cell>
          <cell r="F36">
            <v>2000</v>
          </cell>
          <cell r="G36" t="str">
            <v>(OC-3)</v>
          </cell>
          <cell r="H36" t="str">
            <v>n x DS1</v>
          </cell>
          <cell r="I36">
            <v>3</v>
          </cell>
          <cell r="J36">
            <v>3</v>
          </cell>
          <cell r="K36" t="str">
            <v>N/A</v>
          </cell>
          <cell r="L36" t="str">
            <v>Planning</v>
          </cell>
          <cell r="M36" t="str">
            <v>Planning</v>
          </cell>
          <cell r="N36" t="str">
            <v>Planning</v>
          </cell>
          <cell r="O36" t="str">
            <v>Planning</v>
          </cell>
          <cell r="P36" t="str">
            <v>R</v>
          </cell>
          <cell r="Q36" t="str">
            <v>R</v>
          </cell>
          <cell r="R36" t="str">
            <v>Marketing</v>
          </cell>
          <cell r="S36" t="str">
            <v>Marketing</v>
          </cell>
        </row>
        <row r="37">
          <cell r="B37" t="str">
            <v>Waterford Bridge Road</v>
          </cell>
          <cell r="C37" t="str">
            <v>WTBGNF01RS1</v>
          </cell>
          <cell r="D37" t="str">
            <v>??</v>
          </cell>
          <cell r="E37" t="str">
            <v>647C</v>
          </cell>
          <cell r="F37">
            <v>2000</v>
          </cell>
          <cell r="G37" t="str">
            <v>(OC-3)</v>
          </cell>
          <cell r="H37" t="str">
            <v>N/A</v>
          </cell>
          <cell r="I37">
            <v>3</v>
          </cell>
          <cell r="J37">
            <v>3</v>
          </cell>
          <cell r="K37" t="str">
            <v>N/A</v>
          </cell>
          <cell r="L37" t="str">
            <v>Planning</v>
          </cell>
          <cell r="M37" t="str">
            <v>Planning</v>
          </cell>
          <cell r="N37" t="str">
            <v>Planning</v>
          </cell>
          <cell r="O37" t="str">
            <v>Planning</v>
          </cell>
          <cell r="P37" t="str">
            <v>R</v>
          </cell>
          <cell r="Q37" t="str">
            <v>R</v>
          </cell>
          <cell r="R37" t="str">
            <v>Marketing</v>
          </cell>
          <cell r="S37" t="str">
            <v>Marketing</v>
          </cell>
        </row>
        <row r="38">
          <cell r="B38" t="str">
            <v>Power's Pond</v>
          </cell>
          <cell r="C38" t="str">
            <v>New</v>
          </cell>
          <cell r="D38" t="str">
            <v>New</v>
          </cell>
          <cell r="E38" t="str">
            <v>647C</v>
          </cell>
          <cell r="F38">
            <v>2000</v>
          </cell>
          <cell r="G38" t="str">
            <v>(OC-3)</v>
          </cell>
          <cell r="H38" t="str">
            <v>n x DS1</v>
          </cell>
          <cell r="I38">
            <v>3</v>
          </cell>
          <cell r="J38">
            <v>3</v>
          </cell>
          <cell r="K38" t="str">
            <v>N/A</v>
          </cell>
          <cell r="L38">
            <v>2200</v>
          </cell>
          <cell r="M38">
            <v>2240</v>
          </cell>
          <cell r="N38">
            <v>2280</v>
          </cell>
          <cell r="O38">
            <v>2320</v>
          </cell>
          <cell r="P38" t="str">
            <v>R</v>
          </cell>
          <cell r="Q38" t="str">
            <v>R</v>
          </cell>
          <cell r="R38">
            <v>44</v>
          </cell>
          <cell r="S38">
            <v>67.2</v>
          </cell>
        </row>
        <row r="39">
          <cell r="B39" t="str">
            <v>Farrell Drive RLCM #1&amp;2</v>
          </cell>
          <cell r="C39" t="str">
            <v>FRDVNF01RS1</v>
          </cell>
          <cell r="D39">
            <v>10081</v>
          </cell>
          <cell r="E39" t="str">
            <v>647C</v>
          </cell>
          <cell r="F39" t="str">
            <v>YES</v>
          </cell>
          <cell r="G39" t="str">
            <v>(OC-3)</v>
          </cell>
          <cell r="H39" t="str">
            <v>7 DS1's</v>
          </cell>
          <cell r="I39">
            <v>3</v>
          </cell>
          <cell r="J39">
            <v>3</v>
          </cell>
          <cell r="K39" t="str">
            <v>N/A</v>
          </cell>
          <cell r="L39">
            <v>1002</v>
          </cell>
          <cell r="M39">
            <v>1027</v>
          </cell>
          <cell r="N39">
            <v>1052</v>
          </cell>
          <cell r="O39">
            <v>1077</v>
          </cell>
          <cell r="P39" t="str">
            <v>R</v>
          </cell>
          <cell r="Q39" t="str">
            <v>R</v>
          </cell>
          <cell r="R39">
            <v>20.04</v>
          </cell>
          <cell r="S39">
            <v>30.81</v>
          </cell>
        </row>
        <row r="40">
          <cell r="B40" t="str">
            <v>Jensen Camp Road</v>
          </cell>
          <cell r="C40" t="str">
            <v>JCRDNF01RS1</v>
          </cell>
          <cell r="D40">
            <v>10091</v>
          </cell>
          <cell r="E40" t="str">
            <v>647C</v>
          </cell>
          <cell r="F40" t="str">
            <v>YES</v>
          </cell>
          <cell r="G40" t="str">
            <v>(OC-3)</v>
          </cell>
          <cell r="H40" t="str">
            <v>11 DS1's</v>
          </cell>
          <cell r="I40">
            <v>3</v>
          </cell>
          <cell r="J40">
            <v>3</v>
          </cell>
          <cell r="K40" t="str">
            <v>N/A</v>
          </cell>
          <cell r="L40">
            <v>798</v>
          </cell>
          <cell r="M40">
            <v>826</v>
          </cell>
          <cell r="N40">
            <v>854</v>
          </cell>
          <cell r="O40">
            <v>882</v>
          </cell>
          <cell r="P40" t="str">
            <v>R</v>
          </cell>
          <cell r="Q40" t="str">
            <v>R</v>
          </cell>
          <cell r="R40">
            <v>15.96</v>
          </cell>
          <cell r="S40">
            <v>24.779999999999998</v>
          </cell>
        </row>
        <row r="41">
          <cell r="B41" t="str">
            <v>Clovelly RLCM #1&amp;2</v>
          </cell>
          <cell r="C41" t="str">
            <v>CLVYNF01RS2</v>
          </cell>
          <cell r="D41">
            <v>10063</v>
          </cell>
          <cell r="E41" t="str">
            <v>647C</v>
          </cell>
          <cell r="F41" t="str">
            <v>YES</v>
          </cell>
          <cell r="G41" t="str">
            <v>(OC-3)</v>
          </cell>
          <cell r="H41" t="str">
            <v>3 DS1's</v>
          </cell>
          <cell r="I41">
            <v>2</v>
          </cell>
          <cell r="J41">
            <v>1</v>
          </cell>
          <cell r="K41" t="str">
            <v>N/A</v>
          </cell>
          <cell r="L41">
            <v>172</v>
          </cell>
          <cell r="M41">
            <v>202</v>
          </cell>
          <cell r="N41">
            <v>232</v>
          </cell>
          <cell r="O41">
            <v>482</v>
          </cell>
          <cell r="P41" t="str">
            <v>R</v>
          </cell>
          <cell r="Q41" t="str">
            <v>R</v>
          </cell>
          <cell r="R41">
            <v>3.44</v>
          </cell>
          <cell r="S41">
            <v>6.06</v>
          </cell>
        </row>
        <row r="42">
          <cell r="B42" t="str">
            <v>Elizabeth Street</v>
          </cell>
          <cell r="C42" t="str">
            <v>ELSTNF01RS1</v>
          </cell>
          <cell r="D42">
            <v>50154</v>
          </cell>
          <cell r="E42" t="str">
            <v>647C</v>
          </cell>
          <cell r="F42" t="str">
            <v>YES</v>
          </cell>
          <cell r="G42" t="str">
            <v>(OC-3)</v>
          </cell>
          <cell r="H42" t="str">
            <v>3 DS1's</v>
          </cell>
          <cell r="I42">
            <v>2</v>
          </cell>
          <cell r="J42">
            <v>1</v>
          </cell>
          <cell r="K42" t="str">
            <v>N/A</v>
          </cell>
          <cell r="L42">
            <v>407</v>
          </cell>
          <cell r="M42">
            <v>417</v>
          </cell>
          <cell r="N42">
            <v>427</v>
          </cell>
          <cell r="O42">
            <v>437</v>
          </cell>
          <cell r="P42" t="str">
            <v>R</v>
          </cell>
          <cell r="Q42" t="str">
            <v>R</v>
          </cell>
          <cell r="R42">
            <v>8.14</v>
          </cell>
          <cell r="S42">
            <v>12.51</v>
          </cell>
        </row>
        <row r="43">
          <cell r="B43" t="str">
            <v>University Drive</v>
          </cell>
          <cell r="C43" t="str">
            <v>UNDRNF01RS1</v>
          </cell>
          <cell r="D43">
            <v>50164</v>
          </cell>
          <cell r="E43" t="str">
            <v>647C</v>
          </cell>
          <cell r="F43" t="str">
            <v>YES</v>
          </cell>
          <cell r="G43" t="str">
            <v>(OC-3)</v>
          </cell>
          <cell r="H43" t="str">
            <v>22 DS1's</v>
          </cell>
          <cell r="I43">
            <v>2</v>
          </cell>
          <cell r="J43">
            <v>1</v>
          </cell>
          <cell r="K43" t="str">
            <v>N/A</v>
          </cell>
          <cell r="L43">
            <v>320</v>
          </cell>
          <cell r="M43">
            <v>340</v>
          </cell>
          <cell r="N43">
            <v>360</v>
          </cell>
          <cell r="O43">
            <v>380</v>
          </cell>
          <cell r="P43" t="str">
            <v>R</v>
          </cell>
          <cell r="Q43" t="str">
            <v>R</v>
          </cell>
          <cell r="R43">
            <v>6.4</v>
          </cell>
          <cell r="S43">
            <v>10.199999999999999</v>
          </cell>
        </row>
        <row r="44">
          <cell r="B44" t="str">
            <v>Mount Cashel (Howley Estates)</v>
          </cell>
          <cell r="C44" t="str">
            <v>MTCHNF01RS1</v>
          </cell>
          <cell r="D44">
            <v>10146</v>
          </cell>
          <cell r="E44" t="str">
            <v>647C</v>
          </cell>
          <cell r="F44" t="str">
            <v>YES</v>
          </cell>
          <cell r="G44" t="str">
            <v>OC-3</v>
          </cell>
          <cell r="H44" t="str">
            <v>11 DS1's</v>
          </cell>
          <cell r="I44">
            <v>2</v>
          </cell>
          <cell r="J44">
            <v>1</v>
          </cell>
          <cell r="K44" t="str">
            <v>N/A</v>
          </cell>
          <cell r="L44">
            <v>225</v>
          </cell>
          <cell r="M44">
            <v>250</v>
          </cell>
          <cell r="N44">
            <v>275</v>
          </cell>
          <cell r="O44">
            <v>300</v>
          </cell>
          <cell r="P44" t="str">
            <v>R</v>
          </cell>
          <cell r="Q44" t="str">
            <v>R</v>
          </cell>
          <cell r="R44">
            <v>4.5</v>
          </cell>
          <cell r="S44">
            <v>7.5</v>
          </cell>
        </row>
        <row r="45">
          <cell r="B45" t="str">
            <v>Delaney's Lane</v>
          </cell>
          <cell r="C45" t="str">
            <v>New</v>
          </cell>
          <cell r="D45" t="str">
            <v>New</v>
          </cell>
          <cell r="E45" t="str">
            <v>647C</v>
          </cell>
          <cell r="F45">
            <v>2000</v>
          </cell>
          <cell r="G45" t="str">
            <v>(OC-3)</v>
          </cell>
          <cell r="H45" t="str">
            <v>n x DS1</v>
          </cell>
          <cell r="I45">
            <v>2</v>
          </cell>
          <cell r="J45">
            <v>2</v>
          </cell>
          <cell r="K45" t="str">
            <v>N/A</v>
          </cell>
          <cell r="L45" t="str">
            <v>Planning</v>
          </cell>
          <cell r="M45" t="str">
            <v>Planning</v>
          </cell>
          <cell r="N45" t="str">
            <v>Planning</v>
          </cell>
          <cell r="O45" t="str">
            <v>Planning</v>
          </cell>
          <cell r="P45" t="str">
            <v>R</v>
          </cell>
          <cell r="Q45" t="str">
            <v>R</v>
          </cell>
          <cell r="R45" t="str">
            <v>Marketing</v>
          </cell>
          <cell r="S45" t="str">
            <v>Marketing</v>
          </cell>
        </row>
        <row r="46">
          <cell r="B46" t="str">
            <v>Thorburn/Groves Road</v>
          </cell>
          <cell r="C46" t="str">
            <v>New</v>
          </cell>
          <cell r="D46" t="str">
            <v>New</v>
          </cell>
          <cell r="E46" t="str">
            <v>647C</v>
          </cell>
          <cell r="F46">
            <v>2000</v>
          </cell>
          <cell r="G46" t="str">
            <v>(OC-3)</v>
          </cell>
          <cell r="H46" t="str">
            <v>N/A</v>
          </cell>
          <cell r="I46">
            <v>2</v>
          </cell>
          <cell r="J46">
            <v>2</v>
          </cell>
          <cell r="K46" t="str">
            <v>N/A</v>
          </cell>
          <cell r="L46" t="str">
            <v>Planning</v>
          </cell>
          <cell r="M46" t="str">
            <v>Planning</v>
          </cell>
          <cell r="N46" t="str">
            <v>Planning</v>
          </cell>
          <cell r="O46" t="str">
            <v>Planning</v>
          </cell>
          <cell r="P46" t="str">
            <v>R</v>
          </cell>
          <cell r="Q46" t="str">
            <v>R</v>
          </cell>
          <cell r="R46" t="str">
            <v>Marketing</v>
          </cell>
          <cell r="S46" t="str">
            <v>Marketing</v>
          </cell>
        </row>
        <row r="47">
          <cell r="B47" t="str">
            <v>Maple Valley</v>
          </cell>
          <cell r="C47" t="str">
            <v>MPVLNF01RS1</v>
          </cell>
          <cell r="D47">
            <v>50159</v>
          </cell>
          <cell r="E47" t="str">
            <v>647C</v>
          </cell>
          <cell r="F47" t="str">
            <v>YES</v>
          </cell>
          <cell r="G47" t="str">
            <v>(OC-3)</v>
          </cell>
          <cell r="H47" t="str">
            <v>0 DS1</v>
          </cell>
          <cell r="I47">
            <v>2</v>
          </cell>
          <cell r="J47">
            <v>2</v>
          </cell>
          <cell r="K47" t="str">
            <v>N/A</v>
          </cell>
          <cell r="L47">
            <v>203</v>
          </cell>
          <cell r="M47">
            <v>223</v>
          </cell>
          <cell r="N47">
            <v>243</v>
          </cell>
          <cell r="O47">
            <v>263</v>
          </cell>
          <cell r="P47" t="str">
            <v>R</v>
          </cell>
          <cell r="Q47" t="str">
            <v>R</v>
          </cell>
          <cell r="R47">
            <v>4.0600000000000005</v>
          </cell>
          <cell r="S47">
            <v>6.6899999999999995</v>
          </cell>
        </row>
        <row r="48">
          <cell r="B48" t="str">
            <v>Southlands</v>
          </cell>
          <cell r="C48" t="str">
            <v>SOLDNF01RS1</v>
          </cell>
          <cell r="D48">
            <v>10101</v>
          </cell>
          <cell r="E48" t="str">
            <v>647C</v>
          </cell>
          <cell r="F48" t="str">
            <v>YES</v>
          </cell>
          <cell r="G48" t="str">
            <v>(OC-3)</v>
          </cell>
          <cell r="H48" t="str">
            <v>1 DS1</v>
          </cell>
          <cell r="I48">
            <v>2</v>
          </cell>
          <cell r="J48">
            <v>2</v>
          </cell>
          <cell r="K48" t="str">
            <v>N/A</v>
          </cell>
          <cell r="L48">
            <v>148</v>
          </cell>
          <cell r="M48">
            <v>168</v>
          </cell>
          <cell r="N48">
            <v>178</v>
          </cell>
          <cell r="O48">
            <v>198</v>
          </cell>
          <cell r="P48" t="str">
            <v>R</v>
          </cell>
          <cell r="Q48" t="str">
            <v>R</v>
          </cell>
          <cell r="R48">
            <v>2.98</v>
          </cell>
          <cell r="S48">
            <v>5.07</v>
          </cell>
        </row>
        <row r="49">
          <cell r="B49" t="str">
            <v>PORTUGAL COVE</v>
          </cell>
          <cell r="C49" t="str">
            <v>PGCVNF04RSC</v>
          </cell>
          <cell r="D49">
            <v>10042</v>
          </cell>
          <cell r="E49" t="str">
            <v>647C</v>
          </cell>
          <cell r="F49" t="str">
            <v>YES</v>
          </cell>
          <cell r="G49" t="str">
            <v>(OC-3)</v>
          </cell>
          <cell r="H49" t="str">
            <v>14 DS1's</v>
          </cell>
          <cell r="I49">
            <v>2</v>
          </cell>
          <cell r="J49">
            <v>3</v>
          </cell>
          <cell r="K49" t="str">
            <v>N/A</v>
          </cell>
          <cell r="L49">
            <v>2379</v>
          </cell>
          <cell r="M49">
            <v>2430</v>
          </cell>
          <cell r="N49">
            <v>2481</v>
          </cell>
          <cell r="O49">
            <v>2532</v>
          </cell>
          <cell r="P49" t="str">
            <v>X</v>
          </cell>
          <cell r="Q49" t="str">
            <v>X</v>
          </cell>
          <cell r="R49">
            <v>47.58</v>
          </cell>
          <cell r="S49">
            <v>72.899999999999991</v>
          </cell>
        </row>
        <row r="50">
          <cell r="B50" t="str">
            <v>POUCH COVE</v>
          </cell>
          <cell r="C50" t="str">
            <v>PHCVNF06RSC</v>
          </cell>
          <cell r="D50">
            <v>10032</v>
          </cell>
          <cell r="E50" t="str">
            <v>647C</v>
          </cell>
          <cell r="F50" t="str">
            <v>YES</v>
          </cell>
          <cell r="G50" t="str">
            <v>(OC-3)</v>
          </cell>
          <cell r="H50" t="str">
            <v>0 DS1</v>
          </cell>
          <cell r="I50">
            <v>2</v>
          </cell>
          <cell r="J50">
            <v>3</v>
          </cell>
          <cell r="K50" t="str">
            <v>N/A</v>
          </cell>
          <cell r="L50">
            <v>885</v>
          </cell>
          <cell r="M50">
            <v>650</v>
          </cell>
          <cell r="N50">
            <v>653</v>
          </cell>
          <cell r="O50">
            <v>656</v>
          </cell>
          <cell r="P50" t="str">
            <v>X</v>
          </cell>
          <cell r="Q50" t="str">
            <v>X</v>
          </cell>
          <cell r="R50">
            <v>17.7</v>
          </cell>
          <cell r="S50">
            <v>19.5</v>
          </cell>
        </row>
        <row r="51">
          <cell r="B51" t="str">
            <v>McCurdy Drive</v>
          </cell>
          <cell r="C51" t="str">
            <v>GNDRNFSCRS1</v>
          </cell>
          <cell r="D51">
            <v>22036</v>
          </cell>
          <cell r="E51" t="str">
            <v>647C</v>
          </cell>
          <cell r="F51" t="str">
            <v>YES</v>
          </cell>
          <cell r="G51" t="str">
            <v>(n x DS1)</v>
          </cell>
          <cell r="H51" t="str">
            <v>0 DS1</v>
          </cell>
          <cell r="I51">
            <v>2</v>
          </cell>
          <cell r="J51">
            <v>3</v>
          </cell>
          <cell r="K51" t="str">
            <v>N/A</v>
          </cell>
          <cell r="L51">
            <v>413</v>
          </cell>
          <cell r="M51">
            <v>425</v>
          </cell>
          <cell r="N51">
            <v>438</v>
          </cell>
          <cell r="O51">
            <v>450</v>
          </cell>
          <cell r="P51" t="str">
            <v>R</v>
          </cell>
          <cell r="Q51" t="str">
            <v>R</v>
          </cell>
          <cell r="R51">
            <v>8.26</v>
          </cell>
          <cell r="S51">
            <v>12.75</v>
          </cell>
        </row>
        <row r="52">
          <cell r="B52" t="str">
            <v>Bruce Street</v>
          </cell>
          <cell r="C52" t="str">
            <v>BRSTNF01RS1</v>
          </cell>
          <cell r="D52">
            <v>10073</v>
          </cell>
          <cell r="E52" t="str">
            <v>647C</v>
          </cell>
          <cell r="F52" t="str">
            <v>YES</v>
          </cell>
          <cell r="G52" t="str">
            <v>4 x DS1</v>
          </cell>
          <cell r="H52" t="str">
            <v>N/A</v>
          </cell>
          <cell r="I52">
            <v>1</v>
          </cell>
          <cell r="J52">
            <v>1</v>
          </cell>
          <cell r="K52">
            <v>3</v>
          </cell>
          <cell r="L52">
            <v>493</v>
          </cell>
          <cell r="M52">
            <v>495</v>
          </cell>
          <cell r="N52">
            <v>597</v>
          </cell>
          <cell r="O52">
            <v>749</v>
          </cell>
          <cell r="P52" t="str">
            <v>R</v>
          </cell>
          <cell r="Q52" t="str">
            <v>R</v>
          </cell>
          <cell r="R52">
            <v>9.86</v>
          </cell>
          <cell r="S52">
            <v>14.85</v>
          </cell>
        </row>
        <row r="53">
          <cell r="B53" t="str">
            <v>Corisande Drive RLCM #1&amp;2</v>
          </cell>
          <cell r="C53" t="str">
            <v>CRDRNF01RS1</v>
          </cell>
          <cell r="D53">
            <v>10134</v>
          </cell>
          <cell r="E53" t="str">
            <v>647C</v>
          </cell>
          <cell r="F53" t="str">
            <v>YES</v>
          </cell>
          <cell r="G53" t="str">
            <v>8 x DS1</v>
          </cell>
          <cell r="H53" t="str">
            <v>N/A</v>
          </cell>
          <cell r="I53">
            <v>1</v>
          </cell>
          <cell r="J53">
            <v>1</v>
          </cell>
          <cell r="K53">
            <v>3</v>
          </cell>
          <cell r="L53">
            <v>538</v>
          </cell>
          <cell r="M53">
            <v>563</v>
          </cell>
          <cell r="N53">
            <v>588</v>
          </cell>
          <cell r="O53">
            <v>603</v>
          </cell>
          <cell r="P53" t="str">
            <v>R</v>
          </cell>
          <cell r="Q53" t="str">
            <v>R</v>
          </cell>
          <cell r="R53">
            <v>10.76</v>
          </cell>
          <cell r="S53">
            <v>16.89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verture"/>
      <sheetName val="Données"/>
      <sheetName val="Résultats"/>
      <sheetName val="Propositions"/>
      <sheetName val="Cumul"/>
      <sheetName val="Feuille sup. Investissement"/>
      <sheetName val="Base"/>
      <sheetName val="Amort CP"/>
      <sheetName val="Amort BI"/>
      <sheetName val="Amort PRC"/>
      <sheetName val="Grille"/>
      <sheetName val="Rep"/>
      <sheetName val="CJS2"/>
      <sheetName val="Parametres"/>
      <sheetName val="Distributions"/>
      <sheetName val="Revenu requis"/>
      <sheetName val="Flux monétaire"/>
      <sheetName val="Rendement"/>
      <sheetName val="Int compenser"/>
      <sheetName val="Cédule remb. PAF"/>
      <sheetName val="Solde PAF"/>
    </sheetNames>
    <sheetDataSet>
      <sheetData sheetId="0"/>
      <sheetData sheetId="1">
        <row r="1">
          <cell r="B1" t="str">
            <v>NOM du CLIENT</v>
          </cell>
        </row>
      </sheetData>
      <sheetData sheetId="2">
        <row r="50">
          <cell r="J50">
            <v>0</v>
          </cell>
        </row>
      </sheetData>
      <sheetData sheetId="3">
        <row r="7">
          <cell r="A7" t="str">
            <v>Z NOM du CLIENT (ne pas effacer)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36">
          <cell r="D136" t="str">
            <v>Commercial</v>
          </cell>
        </row>
      </sheetData>
      <sheetData sheetId="11"/>
      <sheetData sheetId="12"/>
      <sheetData sheetId="13">
        <row r="2">
          <cell r="B2" t="str">
            <v>SRR-VERSION 9.0</v>
          </cell>
        </row>
      </sheetData>
      <sheetData sheetId="14"/>
      <sheetData sheetId="15"/>
      <sheetData sheetId="16">
        <row r="55">
          <cell r="E55">
            <v>0</v>
          </cell>
        </row>
      </sheetData>
      <sheetData sheetId="17"/>
      <sheetData sheetId="18"/>
      <sheetData sheetId="19">
        <row r="7">
          <cell r="B7">
            <v>0</v>
          </cell>
        </row>
      </sheetData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base"/>
      <sheetName val="Trading Data"/>
      <sheetName val="Trading Update"/>
      <sheetName val="Sheet3"/>
      <sheetName val="9-Jan-96"/>
      <sheetName val="Bogus Links"/>
      <sheetName val="JrData"/>
      <sheetName val="#REF"/>
      <sheetName val="Output"/>
      <sheetName val="Candidate CDN"/>
      <sheetName val="Sheet2"/>
      <sheetName val="Data"/>
      <sheetName val="NAV bpg"/>
      <sheetName val="PV Data"/>
      <sheetName val="GAS (C$ 6-1 Gross) "/>
      <sheetName val=" US co HP"/>
      <sheetName val="Production"/>
      <sheetName val="Database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GAS (C$ 10-1 Gross)"/>
      <sheetName val="GAS (C$ 6-1 Gross)"/>
      <sheetName val="Graph Data"/>
      <sheetName val="RLI-FWD Prod'n (10-1)"/>
      <sheetName val="RLI-FWD Prod'n (6-1)"/>
      <sheetName val="RLI-Current Prod'n (10-1)"/>
      <sheetName val="RLI-Current Prod'n (6-1)"/>
      <sheetName val="RLI-Reserves (10-1)"/>
      <sheetName val="RLI-Reserves (6-1)"/>
      <sheetName val="VAP"/>
      <sheetName val="special for Drew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Structure"/>
      <sheetName val="Summary"/>
      <sheetName val="Trading Stats"/>
      <sheetName val="Ratio Analysis"/>
      <sheetName val="Terms"/>
      <sheetName val="Comparison"/>
      <sheetName val="Capitalization"/>
      <sheetName val="PV Chart"/>
      <sheetName val="Debt Valu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0000FF"/>
  </sheetPr>
  <dimension ref="A1:AY158"/>
  <sheetViews>
    <sheetView showGridLines="0" tabSelected="1" zoomScale="55" zoomScaleNormal="55" zoomScaleSheetLayoutView="80" workbookViewId="0">
      <selection activeCell="K12" sqref="K12"/>
    </sheetView>
  </sheetViews>
  <sheetFormatPr baseColWidth="10" defaultColWidth="9.140625" defaultRowHeight="12.75" outlineLevelRow="1" outlineLevelCol="1"/>
  <cols>
    <col min="1" max="1" width="7" style="1" customWidth="1"/>
    <col min="2" max="2" width="45.7109375" style="1" customWidth="1"/>
    <col min="3" max="3" width="6.5703125" style="1" customWidth="1"/>
    <col min="4" max="5" width="15.85546875" style="1" customWidth="1"/>
    <col min="6" max="6" width="1.7109375" style="1" customWidth="1"/>
    <col min="7" max="12" width="15.85546875" style="1" customWidth="1"/>
    <col min="13" max="16" width="15.85546875" style="1" customWidth="1" outlineLevel="1"/>
    <col min="17" max="17" width="15.85546875" style="1" customWidth="1"/>
    <col min="18" max="26" width="15.85546875" style="1" customWidth="1" outlineLevel="1"/>
    <col min="27" max="27" width="15.85546875" style="1" customWidth="1"/>
    <col min="28" max="36" width="15.85546875" style="1" customWidth="1" outlineLevel="1"/>
    <col min="37" max="37" width="15.85546875" style="1" customWidth="1"/>
    <col min="38" max="46" width="15.85546875" style="1" customWidth="1" outlineLevel="1"/>
    <col min="47" max="47" width="15.85546875" style="1" customWidth="1"/>
    <col min="48" max="48" width="14.42578125" style="1" customWidth="1"/>
    <col min="49" max="53" width="13.140625" style="1" customWidth="1"/>
    <col min="54" max="58" width="13.28515625" style="1" customWidth="1"/>
    <col min="59" max="16384" width="9.140625" style="1"/>
  </cols>
  <sheetData>
    <row r="1" spans="1:46" s="5" customFormat="1" ht="27.75" customHeight="1">
      <c r="A1" s="289" t="s">
        <v>162</v>
      </c>
      <c r="D1" s="6"/>
      <c r="E1" s="6"/>
      <c r="F1" s="6"/>
      <c r="G1" s="6"/>
      <c r="P1" s="3"/>
      <c r="Q1" s="7"/>
      <c r="R1" s="7"/>
      <c r="S1" s="7"/>
      <c r="T1" s="7"/>
      <c r="U1" s="7"/>
      <c r="V1" s="7"/>
      <c r="W1" s="7"/>
      <c r="X1" s="7"/>
      <c r="Y1" s="7"/>
      <c r="Z1" s="7"/>
    </row>
    <row r="2" spans="1:46" ht="18" customHeight="1">
      <c r="A2" s="77" t="s">
        <v>145</v>
      </c>
      <c r="B2" s="9"/>
      <c r="C2"/>
      <c r="D2"/>
      <c r="F2" s="3"/>
      <c r="G2" s="3"/>
      <c r="H2" s="3"/>
      <c r="I2" s="3"/>
      <c r="J2" s="3"/>
      <c r="K2" s="3"/>
      <c r="L2" s="3"/>
      <c r="P2" s="3"/>
      <c r="Q2" s="10"/>
      <c r="R2" s="10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18" customHeight="1">
      <c r="A3" s="8"/>
      <c r="B3" s="9"/>
      <c r="C3" s="8"/>
      <c r="D3" s="8"/>
      <c r="F3" s="3"/>
      <c r="G3" s="3"/>
      <c r="H3" s="3"/>
      <c r="I3" s="3"/>
      <c r="J3" s="3"/>
      <c r="K3" s="3"/>
      <c r="L3" s="3"/>
      <c r="P3" s="3"/>
      <c r="Q3" s="10"/>
      <c r="R3" s="10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18" customHeight="1">
      <c r="A4" s="253"/>
      <c r="B4" s="253" t="s">
        <v>135</v>
      </c>
      <c r="C4" s="253"/>
      <c r="D4" s="253"/>
      <c r="E4" s="253"/>
      <c r="F4" s="253"/>
      <c r="G4" s="253"/>
      <c r="H4" s="3"/>
      <c r="I4" s="3"/>
      <c r="J4" s="3"/>
      <c r="K4" s="3"/>
      <c r="L4" s="3"/>
      <c r="P4" s="3"/>
      <c r="Q4" s="10"/>
      <c r="R4" s="10"/>
      <c r="S4" s="10"/>
      <c r="T4" s="10"/>
      <c r="U4" s="10"/>
      <c r="V4" s="10"/>
      <c r="W4" s="10"/>
      <c r="X4" s="10"/>
      <c r="Y4" s="10"/>
      <c r="Z4" s="10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customFormat="1" ht="3" customHeight="1" thickBot="1"/>
    <row r="6" spans="1:46" ht="18" customHeight="1" thickBot="1">
      <c r="A6" s="8"/>
      <c r="B6" s="27" t="s">
        <v>147</v>
      </c>
      <c r="C6"/>
      <c r="E6" s="282">
        <v>44.369509273227443</v>
      </c>
      <c r="G6" s="3"/>
      <c r="H6" s="3"/>
      <c r="I6" s="3"/>
      <c r="J6" s="3"/>
      <c r="K6" s="3"/>
      <c r="L6" s="3"/>
      <c r="P6" s="3"/>
      <c r="Q6" s="10"/>
      <c r="R6" s="10"/>
      <c r="S6" s="10"/>
      <c r="T6" s="10"/>
      <c r="U6" s="10"/>
      <c r="V6" s="10"/>
      <c r="W6" s="10"/>
      <c r="X6" s="10"/>
      <c r="Y6" s="10"/>
      <c r="Z6" s="1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18" customHeight="1" thickBot="1">
      <c r="A7" s="8"/>
      <c r="B7" s="27" t="s">
        <v>148</v>
      </c>
      <c r="C7"/>
      <c r="E7" s="282">
        <v>21.028725238676031</v>
      </c>
      <c r="G7" s="3"/>
      <c r="H7" s="3"/>
      <c r="I7" s="3"/>
      <c r="J7" s="3"/>
      <c r="K7" s="3"/>
      <c r="L7" s="3"/>
      <c r="P7" s="3"/>
      <c r="Q7" s="10"/>
      <c r="R7" s="10"/>
      <c r="S7" s="10"/>
      <c r="T7" s="10"/>
      <c r="U7" s="10"/>
      <c r="V7" s="10"/>
      <c r="W7" s="10"/>
      <c r="X7" s="10"/>
      <c r="Y7" s="10"/>
      <c r="Z7" s="10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18" customHeight="1" thickBot="1">
      <c r="A8" s="8"/>
      <c r="B8" s="27" t="s">
        <v>149</v>
      </c>
      <c r="C8"/>
      <c r="E8" s="283">
        <v>0.06</v>
      </c>
      <c r="G8" s="3"/>
      <c r="H8" s="3"/>
      <c r="I8" s="3"/>
      <c r="J8" s="3"/>
      <c r="K8" s="3"/>
      <c r="L8" s="3"/>
      <c r="P8" s="3"/>
      <c r="Q8" s="10"/>
      <c r="R8" s="10"/>
      <c r="S8" s="10"/>
      <c r="T8" s="10"/>
      <c r="U8" s="10"/>
      <c r="V8" s="10"/>
      <c r="W8" s="10"/>
      <c r="X8" s="10"/>
      <c r="Y8" s="10"/>
      <c r="Z8" s="1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ht="18" customHeight="1" thickBot="1">
      <c r="A9" s="8"/>
      <c r="B9" s="27" t="s">
        <v>150</v>
      </c>
      <c r="C9"/>
      <c r="E9" s="283">
        <v>0.06</v>
      </c>
      <c r="G9" s="3"/>
      <c r="H9" s="3"/>
      <c r="I9" s="3"/>
      <c r="J9" s="3"/>
      <c r="K9" s="3"/>
      <c r="L9" s="3"/>
      <c r="P9" s="3"/>
      <c r="Q9" s="10"/>
      <c r="R9" s="10"/>
      <c r="S9" s="10"/>
      <c r="T9" s="10"/>
      <c r="U9" s="10"/>
      <c r="V9" s="10"/>
      <c r="W9" s="10"/>
      <c r="X9" s="10"/>
      <c r="Y9" s="10"/>
      <c r="Z9" s="10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ht="18" customHeight="1" thickBot="1">
      <c r="A10" s="8"/>
      <c r="B10" s="27" t="s">
        <v>161</v>
      </c>
      <c r="C10"/>
      <c r="E10" s="283">
        <v>0</v>
      </c>
      <c r="G10" s="3"/>
      <c r="H10" s="3"/>
      <c r="I10" s="3"/>
      <c r="J10" s="3"/>
      <c r="K10" s="3"/>
      <c r="L10" s="3"/>
      <c r="P10" s="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ht="18" customHeight="1" thickBot="1">
      <c r="A11" s="8"/>
      <c r="B11" s="27" t="s">
        <v>30</v>
      </c>
      <c r="C11"/>
      <c r="E11" s="284">
        <v>0.14530000000000001</v>
      </c>
      <c r="G11" s="3"/>
      <c r="H11" s="3"/>
      <c r="I11" s="3"/>
      <c r="J11" s="3"/>
      <c r="K11" s="3"/>
      <c r="L11" s="3"/>
      <c r="P11" s="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ht="18" customHeight="1" thickBot="1">
      <c r="A12" s="8"/>
      <c r="B12" s="27" t="s">
        <v>4</v>
      </c>
      <c r="C12" s="29"/>
      <c r="D12" s="28"/>
      <c r="E12" s="283">
        <v>1.4999999999999999E-2</v>
      </c>
      <c r="G12" s="3"/>
      <c r="H12" s="3"/>
      <c r="I12" s="3"/>
      <c r="J12" s="3"/>
      <c r="K12" s="3"/>
      <c r="L12" s="3"/>
      <c r="P12" s="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ht="18" customHeight="1" thickBot="1">
      <c r="A13" s="8"/>
      <c r="B13" s="27" t="s">
        <v>5</v>
      </c>
      <c r="C13" s="24"/>
      <c r="D13" s="24"/>
      <c r="E13" s="285">
        <v>0.60455000000000003</v>
      </c>
      <c r="G13" s="3"/>
      <c r="H13" s="3"/>
      <c r="I13" s="3"/>
      <c r="J13" s="3"/>
      <c r="K13" s="3"/>
      <c r="L13" s="3"/>
      <c r="P13" s="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ht="18" customHeight="1" thickBot="1">
      <c r="A14" s="8"/>
      <c r="B14" s="27" t="s">
        <v>6</v>
      </c>
      <c r="C14" s="24"/>
      <c r="D14" s="24"/>
      <c r="E14" s="285">
        <v>0.45600000000000002</v>
      </c>
      <c r="G14" s="3"/>
      <c r="H14" s="3"/>
      <c r="I14" s="3"/>
      <c r="J14" s="3"/>
      <c r="K14" s="3"/>
      <c r="L14" s="3"/>
      <c r="P14" s="3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ht="18" customHeight="1" thickBot="1">
      <c r="A15" s="8"/>
      <c r="B15" s="27" t="s">
        <v>7</v>
      </c>
      <c r="C15" s="24"/>
      <c r="E15" s="283">
        <v>0.26900000000000002</v>
      </c>
      <c r="G15" s="3"/>
      <c r="H15" s="3"/>
      <c r="I15" s="3"/>
      <c r="J15" s="3"/>
      <c r="K15" s="3"/>
      <c r="L15" s="3"/>
      <c r="P15" s="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18" customHeight="1" thickBot="1">
      <c r="A16" s="8"/>
      <c r="B16" s="27" t="s">
        <v>151</v>
      </c>
      <c r="C16" s="8"/>
      <c r="D16" s="8"/>
      <c r="E16" s="286">
        <v>157</v>
      </c>
      <c r="F16" s="1" t="s">
        <v>152</v>
      </c>
      <c r="G16" s="3"/>
      <c r="H16" s="3"/>
      <c r="I16" s="3"/>
      <c r="J16" s="3"/>
      <c r="K16" s="3"/>
      <c r="L16" s="3"/>
      <c r="P16" s="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7" ht="18" customHeight="1" thickBot="1">
      <c r="A17" s="8"/>
      <c r="B17" s="27" t="s">
        <v>153</v>
      </c>
      <c r="C17" s="8"/>
      <c r="D17" s="8"/>
      <c r="E17" s="287">
        <v>2.8199999999999999E-2</v>
      </c>
      <c r="G17" s="3"/>
      <c r="H17" s="3"/>
      <c r="I17" s="3"/>
      <c r="J17" s="3"/>
      <c r="K17" s="3"/>
      <c r="L17" s="3"/>
      <c r="P17" s="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7" ht="18" customHeight="1" thickBot="1">
      <c r="A18" s="8"/>
      <c r="B18" s="27" t="s">
        <v>154</v>
      </c>
      <c r="C18" s="8"/>
      <c r="D18" s="8"/>
      <c r="E18" s="287">
        <v>8.1678261702535213E-2</v>
      </c>
      <c r="G18" s="3"/>
      <c r="H18" s="3"/>
      <c r="I18" s="3"/>
      <c r="J18" s="3"/>
      <c r="K18" s="3"/>
      <c r="L18" s="3"/>
      <c r="P18" s="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7" ht="18" customHeight="1" thickBot="1">
      <c r="A19" s="8"/>
      <c r="B19" s="27" t="s">
        <v>155</v>
      </c>
      <c r="C19" s="8"/>
      <c r="D19" s="8"/>
      <c r="E19" s="283">
        <v>0.54</v>
      </c>
      <c r="G19" s="3"/>
      <c r="H19" s="3"/>
      <c r="I19" s="3"/>
      <c r="J19" s="3"/>
      <c r="K19" s="3"/>
      <c r="L19" s="3"/>
      <c r="P19" s="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7" ht="18" customHeight="1" thickBot="1">
      <c r="A20" s="8"/>
      <c r="B20" s="27" t="s">
        <v>156</v>
      </c>
      <c r="C20" s="8"/>
      <c r="D20" s="8"/>
      <c r="E20" s="283">
        <v>0.46</v>
      </c>
      <c r="G20" s="3"/>
      <c r="H20" s="3"/>
      <c r="I20" s="3"/>
      <c r="J20" s="3"/>
      <c r="K20" s="3"/>
      <c r="L20" s="3"/>
      <c r="P20" s="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7" ht="18" customHeight="1" thickBot="1">
      <c r="A21" s="8"/>
      <c r="B21" s="27" t="s">
        <v>64</v>
      </c>
      <c r="C21" s="8"/>
      <c r="D21" s="8"/>
      <c r="E21" s="284">
        <f>$E19*E17+$E20*E18</f>
        <v>5.28000003831662E-2</v>
      </c>
      <c r="G21" s="3"/>
      <c r="H21" s="3"/>
      <c r="I21" s="3"/>
      <c r="J21" s="3"/>
      <c r="K21" s="3"/>
      <c r="L21" s="3"/>
      <c r="P21" s="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7" ht="6" customHeight="1">
      <c r="A22" s="31"/>
      <c r="B22" s="288"/>
      <c r="C22" s="31"/>
      <c r="D22" s="31"/>
      <c r="E22" s="31"/>
      <c r="F22" s="31"/>
      <c r="G22" s="31"/>
      <c r="H22" s="3"/>
      <c r="I22" s="3"/>
      <c r="J22" s="3"/>
      <c r="K22" s="3"/>
      <c r="L22" s="3"/>
      <c r="P22" s="3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7" ht="18" customHeight="1">
      <c r="A23" s="8"/>
      <c r="B23" s="9"/>
      <c r="C23" s="8"/>
      <c r="D23" s="8"/>
      <c r="H23" s="3"/>
      <c r="I23" s="3"/>
      <c r="J23" s="3"/>
      <c r="K23" s="3"/>
      <c r="L23" s="3"/>
      <c r="P23" s="3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7" ht="18" customHeight="1">
      <c r="A24" s="8"/>
      <c r="B24" s="9"/>
      <c r="C24" s="8"/>
      <c r="D24" s="8"/>
      <c r="F24" s="3"/>
      <c r="G24" s="3"/>
      <c r="H24" s="3"/>
      <c r="I24" s="3"/>
      <c r="J24" s="3"/>
      <c r="K24" s="3"/>
      <c r="L24" s="3"/>
      <c r="P24" s="3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7" ht="20.25">
      <c r="A25" s="33" t="s">
        <v>27</v>
      </c>
      <c r="G25" s="70">
        <v>0</v>
      </c>
      <c r="H25" s="70">
        <v>1</v>
      </c>
      <c r="I25" s="70">
        <v>2</v>
      </c>
      <c r="J25" s="70">
        <v>3</v>
      </c>
      <c r="K25" s="70">
        <v>4</v>
      </c>
      <c r="L25" s="70">
        <v>5</v>
      </c>
      <c r="M25" s="70">
        <v>6</v>
      </c>
      <c r="N25" s="70">
        <v>7</v>
      </c>
      <c r="O25" s="70">
        <v>8</v>
      </c>
      <c r="P25" s="70">
        <v>9</v>
      </c>
      <c r="Q25" s="70">
        <v>10</v>
      </c>
      <c r="R25" s="70">
        <v>11</v>
      </c>
      <c r="S25" s="70">
        <v>12</v>
      </c>
      <c r="T25" s="70">
        <v>13</v>
      </c>
      <c r="U25" s="70">
        <v>14</v>
      </c>
      <c r="V25" s="70">
        <v>15</v>
      </c>
      <c r="W25" s="70">
        <v>16</v>
      </c>
      <c r="X25" s="70">
        <v>17</v>
      </c>
      <c r="Y25" s="70">
        <v>18</v>
      </c>
      <c r="Z25" s="70">
        <v>19</v>
      </c>
      <c r="AA25" s="70">
        <v>20</v>
      </c>
      <c r="AB25" s="70">
        <v>21</v>
      </c>
      <c r="AC25" s="70">
        <v>22</v>
      </c>
      <c r="AD25" s="70">
        <v>23</v>
      </c>
      <c r="AE25" s="70">
        <v>24</v>
      </c>
      <c r="AF25" s="70">
        <v>25</v>
      </c>
      <c r="AG25" s="70">
        <v>26</v>
      </c>
      <c r="AH25" s="70">
        <v>27</v>
      </c>
      <c r="AI25" s="70">
        <v>28</v>
      </c>
      <c r="AJ25" s="70">
        <v>29</v>
      </c>
      <c r="AK25" s="70">
        <v>30</v>
      </c>
      <c r="AL25" s="70">
        <v>31</v>
      </c>
      <c r="AM25" s="70">
        <v>32</v>
      </c>
      <c r="AN25" s="70">
        <v>33</v>
      </c>
      <c r="AO25" s="70">
        <v>34</v>
      </c>
      <c r="AP25" s="70">
        <v>35</v>
      </c>
      <c r="AQ25" s="70">
        <v>36</v>
      </c>
      <c r="AR25" s="70">
        <v>37</v>
      </c>
      <c r="AS25" s="70">
        <v>38</v>
      </c>
      <c r="AT25" s="70">
        <v>39</v>
      </c>
      <c r="AU25" s="70">
        <v>40</v>
      </c>
    </row>
    <row r="26" spans="1:47" s="30" customFormat="1" ht="5.25" customHeight="1">
      <c r="A26" s="34"/>
      <c r="B26" s="35"/>
      <c r="C26" s="35"/>
      <c r="D26" s="36"/>
      <c r="E26" s="37"/>
      <c r="F26" s="37"/>
    </row>
    <row r="27" spans="1:47" s="257" customFormat="1" ht="18">
      <c r="A27" s="252" t="s">
        <v>128</v>
      </c>
      <c r="B27" s="253" t="s">
        <v>37</v>
      </c>
      <c r="C27" s="253"/>
      <c r="D27" s="254"/>
      <c r="E27" s="254"/>
      <c r="F27" s="254"/>
      <c r="G27" s="255"/>
      <c r="H27" s="256">
        <v>2018</v>
      </c>
      <c r="I27" s="256">
        <f>H27+1</f>
        <v>2019</v>
      </c>
      <c r="J27" s="256">
        <f t="shared" ref="J27:AU27" si="0">I27+1</f>
        <v>2020</v>
      </c>
      <c r="K27" s="256">
        <f t="shared" si="0"/>
        <v>2021</v>
      </c>
      <c r="L27" s="256">
        <f t="shared" si="0"/>
        <v>2022</v>
      </c>
      <c r="M27" s="256">
        <f t="shared" si="0"/>
        <v>2023</v>
      </c>
      <c r="N27" s="256">
        <f t="shared" si="0"/>
        <v>2024</v>
      </c>
      <c r="O27" s="256">
        <f t="shared" si="0"/>
        <v>2025</v>
      </c>
      <c r="P27" s="256">
        <f t="shared" si="0"/>
        <v>2026</v>
      </c>
      <c r="Q27" s="256">
        <f t="shared" si="0"/>
        <v>2027</v>
      </c>
      <c r="R27" s="256">
        <f t="shared" si="0"/>
        <v>2028</v>
      </c>
      <c r="S27" s="256">
        <f t="shared" si="0"/>
        <v>2029</v>
      </c>
      <c r="T27" s="256">
        <f t="shared" si="0"/>
        <v>2030</v>
      </c>
      <c r="U27" s="256">
        <f t="shared" si="0"/>
        <v>2031</v>
      </c>
      <c r="V27" s="256">
        <f t="shared" si="0"/>
        <v>2032</v>
      </c>
      <c r="W27" s="256">
        <f t="shared" si="0"/>
        <v>2033</v>
      </c>
      <c r="X27" s="256">
        <f t="shared" si="0"/>
        <v>2034</v>
      </c>
      <c r="Y27" s="256">
        <f t="shared" si="0"/>
        <v>2035</v>
      </c>
      <c r="Z27" s="256">
        <f t="shared" si="0"/>
        <v>2036</v>
      </c>
      <c r="AA27" s="256">
        <f t="shared" si="0"/>
        <v>2037</v>
      </c>
      <c r="AB27" s="256">
        <f t="shared" si="0"/>
        <v>2038</v>
      </c>
      <c r="AC27" s="256">
        <f t="shared" si="0"/>
        <v>2039</v>
      </c>
      <c r="AD27" s="256">
        <f t="shared" si="0"/>
        <v>2040</v>
      </c>
      <c r="AE27" s="256">
        <f t="shared" si="0"/>
        <v>2041</v>
      </c>
      <c r="AF27" s="256">
        <f t="shared" si="0"/>
        <v>2042</v>
      </c>
      <c r="AG27" s="256">
        <f t="shared" si="0"/>
        <v>2043</v>
      </c>
      <c r="AH27" s="256">
        <f t="shared" si="0"/>
        <v>2044</v>
      </c>
      <c r="AI27" s="256">
        <f t="shared" si="0"/>
        <v>2045</v>
      </c>
      <c r="AJ27" s="256">
        <f t="shared" si="0"/>
        <v>2046</v>
      </c>
      <c r="AK27" s="256">
        <f t="shared" si="0"/>
        <v>2047</v>
      </c>
      <c r="AL27" s="256">
        <f t="shared" si="0"/>
        <v>2048</v>
      </c>
      <c r="AM27" s="256">
        <f t="shared" si="0"/>
        <v>2049</v>
      </c>
      <c r="AN27" s="256">
        <f t="shared" si="0"/>
        <v>2050</v>
      </c>
      <c r="AO27" s="256">
        <f t="shared" si="0"/>
        <v>2051</v>
      </c>
      <c r="AP27" s="256">
        <f t="shared" si="0"/>
        <v>2052</v>
      </c>
      <c r="AQ27" s="256">
        <f t="shared" si="0"/>
        <v>2053</v>
      </c>
      <c r="AR27" s="256">
        <f t="shared" si="0"/>
        <v>2054</v>
      </c>
      <c r="AS27" s="256">
        <f t="shared" si="0"/>
        <v>2055</v>
      </c>
      <c r="AT27" s="256">
        <f t="shared" si="0"/>
        <v>2056</v>
      </c>
      <c r="AU27" s="256">
        <f t="shared" si="0"/>
        <v>2057</v>
      </c>
    </row>
    <row r="28" spans="1:47" s="3" customFormat="1" ht="15" thickBot="1"/>
    <row r="29" spans="1:47" s="3" customFormat="1" ht="15" thickBot="1">
      <c r="B29" s="84" t="s">
        <v>36</v>
      </c>
      <c r="C29" s="84"/>
      <c r="H29" s="80">
        <v>1</v>
      </c>
      <c r="I29" s="80">
        <f>H29</f>
        <v>1</v>
      </c>
      <c r="J29" s="80">
        <f t="shared" ref="J29:AU31" si="1">I29</f>
        <v>1</v>
      </c>
      <c r="K29" s="80">
        <f t="shared" si="1"/>
        <v>1</v>
      </c>
      <c r="L29" s="80">
        <f t="shared" si="1"/>
        <v>1</v>
      </c>
      <c r="M29" s="80">
        <f t="shared" si="1"/>
        <v>1</v>
      </c>
      <c r="N29" s="80">
        <f t="shared" si="1"/>
        <v>1</v>
      </c>
      <c r="O29" s="80">
        <f t="shared" si="1"/>
        <v>1</v>
      </c>
      <c r="P29" s="80">
        <f t="shared" si="1"/>
        <v>1</v>
      </c>
      <c r="Q29" s="80">
        <f t="shared" si="1"/>
        <v>1</v>
      </c>
      <c r="R29" s="80">
        <f t="shared" si="1"/>
        <v>1</v>
      </c>
      <c r="S29" s="80">
        <f t="shared" si="1"/>
        <v>1</v>
      </c>
      <c r="T29" s="80">
        <f t="shared" si="1"/>
        <v>1</v>
      </c>
      <c r="U29" s="80">
        <f t="shared" si="1"/>
        <v>1</v>
      </c>
      <c r="V29" s="80">
        <f t="shared" si="1"/>
        <v>1</v>
      </c>
      <c r="W29" s="80">
        <f t="shared" si="1"/>
        <v>1</v>
      </c>
      <c r="X29" s="80">
        <f t="shared" si="1"/>
        <v>1</v>
      </c>
      <c r="Y29" s="80">
        <f t="shared" si="1"/>
        <v>1</v>
      </c>
      <c r="Z29" s="80">
        <f t="shared" si="1"/>
        <v>1</v>
      </c>
      <c r="AA29" s="80">
        <f t="shared" si="1"/>
        <v>1</v>
      </c>
      <c r="AB29" s="80">
        <f t="shared" si="1"/>
        <v>1</v>
      </c>
      <c r="AC29" s="80">
        <f t="shared" si="1"/>
        <v>1</v>
      </c>
      <c r="AD29" s="80">
        <f t="shared" si="1"/>
        <v>1</v>
      </c>
      <c r="AE29" s="80">
        <f t="shared" si="1"/>
        <v>1</v>
      </c>
      <c r="AF29" s="80">
        <f t="shared" si="1"/>
        <v>1</v>
      </c>
      <c r="AG29" s="80">
        <f t="shared" si="1"/>
        <v>1</v>
      </c>
      <c r="AH29" s="80">
        <f t="shared" si="1"/>
        <v>1</v>
      </c>
      <c r="AI29" s="80">
        <f t="shared" si="1"/>
        <v>1</v>
      </c>
      <c r="AJ29" s="80">
        <f t="shared" si="1"/>
        <v>1</v>
      </c>
      <c r="AK29" s="80">
        <f t="shared" si="1"/>
        <v>1</v>
      </c>
      <c r="AL29" s="80">
        <f t="shared" si="1"/>
        <v>1</v>
      </c>
      <c r="AM29" s="80">
        <f t="shared" si="1"/>
        <v>1</v>
      </c>
      <c r="AN29" s="80">
        <f t="shared" si="1"/>
        <v>1</v>
      </c>
      <c r="AO29" s="80">
        <f t="shared" si="1"/>
        <v>1</v>
      </c>
      <c r="AP29" s="80">
        <f t="shared" si="1"/>
        <v>1</v>
      </c>
      <c r="AQ29" s="80">
        <f t="shared" si="1"/>
        <v>1</v>
      </c>
      <c r="AR29" s="80">
        <f t="shared" si="1"/>
        <v>1</v>
      </c>
      <c r="AS29" s="80">
        <f t="shared" si="1"/>
        <v>1</v>
      </c>
      <c r="AT29" s="80">
        <f t="shared" si="1"/>
        <v>1</v>
      </c>
      <c r="AU29" s="80">
        <f t="shared" si="1"/>
        <v>1</v>
      </c>
    </row>
    <row r="30" spans="1:47" s="3" customFormat="1" ht="15.75" customHeight="1" outlineLevel="1" thickBot="1">
      <c r="A30" s="11"/>
      <c r="B30" s="85" t="s">
        <v>25</v>
      </c>
      <c r="C30" s="85"/>
      <c r="D30" s="11"/>
      <c r="E30" s="13"/>
      <c r="F30" s="13"/>
      <c r="H30" s="80">
        <v>2020000</v>
      </c>
      <c r="I30" s="80">
        <f t="shared" ref="I30:X31" si="2">H30</f>
        <v>2020000</v>
      </c>
      <c r="J30" s="80">
        <f t="shared" si="2"/>
        <v>2020000</v>
      </c>
      <c r="K30" s="80">
        <f t="shared" si="2"/>
        <v>2020000</v>
      </c>
      <c r="L30" s="80">
        <f t="shared" si="2"/>
        <v>2020000</v>
      </c>
      <c r="M30" s="80">
        <f t="shared" si="2"/>
        <v>2020000</v>
      </c>
      <c r="N30" s="80">
        <f t="shared" si="2"/>
        <v>2020000</v>
      </c>
      <c r="O30" s="80">
        <f t="shared" si="2"/>
        <v>2020000</v>
      </c>
      <c r="P30" s="80">
        <f t="shared" si="2"/>
        <v>2020000</v>
      </c>
      <c r="Q30" s="80">
        <f t="shared" si="2"/>
        <v>2020000</v>
      </c>
      <c r="R30" s="80">
        <f t="shared" si="2"/>
        <v>2020000</v>
      </c>
      <c r="S30" s="80">
        <f t="shared" si="2"/>
        <v>2020000</v>
      </c>
      <c r="T30" s="80">
        <f t="shared" si="2"/>
        <v>2020000</v>
      </c>
      <c r="U30" s="80">
        <f t="shared" si="2"/>
        <v>2020000</v>
      </c>
      <c r="V30" s="80">
        <f t="shared" si="2"/>
        <v>2020000</v>
      </c>
      <c r="W30" s="80">
        <f t="shared" si="2"/>
        <v>2020000</v>
      </c>
      <c r="X30" s="80">
        <f t="shared" si="2"/>
        <v>2020000</v>
      </c>
      <c r="Y30" s="80">
        <f t="shared" si="1"/>
        <v>2020000</v>
      </c>
      <c r="Z30" s="80">
        <f t="shared" si="1"/>
        <v>2020000</v>
      </c>
      <c r="AA30" s="80">
        <f t="shared" si="1"/>
        <v>2020000</v>
      </c>
      <c r="AB30" s="80">
        <f t="shared" si="1"/>
        <v>2020000</v>
      </c>
      <c r="AC30" s="80">
        <f t="shared" si="1"/>
        <v>2020000</v>
      </c>
      <c r="AD30" s="80">
        <f t="shared" si="1"/>
        <v>2020000</v>
      </c>
      <c r="AE30" s="80">
        <f t="shared" si="1"/>
        <v>2020000</v>
      </c>
      <c r="AF30" s="80">
        <f t="shared" si="1"/>
        <v>2020000</v>
      </c>
      <c r="AG30" s="80">
        <f t="shared" si="1"/>
        <v>2020000</v>
      </c>
      <c r="AH30" s="80">
        <f t="shared" si="1"/>
        <v>2020000</v>
      </c>
      <c r="AI30" s="80">
        <f t="shared" si="1"/>
        <v>2020000</v>
      </c>
      <c r="AJ30" s="80">
        <f t="shared" si="1"/>
        <v>2020000</v>
      </c>
      <c r="AK30" s="80">
        <f t="shared" si="1"/>
        <v>2020000</v>
      </c>
      <c r="AL30" s="80">
        <f t="shared" si="1"/>
        <v>2020000</v>
      </c>
      <c r="AM30" s="80">
        <f t="shared" si="1"/>
        <v>2020000</v>
      </c>
      <c r="AN30" s="80">
        <f t="shared" si="1"/>
        <v>2020000</v>
      </c>
      <c r="AO30" s="80">
        <f t="shared" si="1"/>
        <v>2020000</v>
      </c>
      <c r="AP30" s="80">
        <f t="shared" si="1"/>
        <v>2020000</v>
      </c>
      <c r="AQ30" s="80">
        <f t="shared" si="1"/>
        <v>2020000</v>
      </c>
      <c r="AR30" s="80">
        <f t="shared" si="1"/>
        <v>2020000</v>
      </c>
      <c r="AS30" s="80">
        <f t="shared" si="1"/>
        <v>2020000</v>
      </c>
      <c r="AT30" s="80">
        <f t="shared" si="1"/>
        <v>2020000</v>
      </c>
      <c r="AU30" s="80">
        <f t="shared" si="1"/>
        <v>2020000</v>
      </c>
    </row>
    <row r="31" spans="1:47" s="3" customFormat="1" ht="15.75" customHeight="1" outlineLevel="1" thickBot="1">
      <c r="A31" s="27"/>
      <c r="B31" s="83" t="s">
        <v>43</v>
      </c>
      <c r="C31" s="83"/>
      <c r="D31" s="27"/>
      <c r="E31" s="38"/>
      <c r="F31" s="38"/>
      <c r="G31" s="38"/>
      <c r="H31" s="82">
        <v>8.2379999999999995</v>
      </c>
      <c r="I31" s="82">
        <f t="shared" si="2"/>
        <v>8.2379999999999995</v>
      </c>
      <c r="J31" s="82">
        <f t="shared" si="1"/>
        <v>8.2379999999999995</v>
      </c>
      <c r="K31" s="82">
        <f t="shared" si="1"/>
        <v>8.2379999999999995</v>
      </c>
      <c r="L31" s="82">
        <f t="shared" si="1"/>
        <v>8.2379999999999995</v>
      </c>
      <c r="M31" s="82">
        <f t="shared" si="1"/>
        <v>8.2379999999999995</v>
      </c>
      <c r="N31" s="82">
        <f t="shared" si="1"/>
        <v>8.2379999999999995</v>
      </c>
      <c r="O31" s="82">
        <f t="shared" si="1"/>
        <v>8.2379999999999995</v>
      </c>
      <c r="P31" s="82">
        <f t="shared" si="1"/>
        <v>8.2379999999999995</v>
      </c>
      <c r="Q31" s="82">
        <f t="shared" si="1"/>
        <v>8.2379999999999995</v>
      </c>
      <c r="R31" s="82">
        <f t="shared" si="1"/>
        <v>8.2379999999999995</v>
      </c>
      <c r="S31" s="82">
        <f t="shared" si="1"/>
        <v>8.2379999999999995</v>
      </c>
      <c r="T31" s="82">
        <f t="shared" si="1"/>
        <v>8.2379999999999995</v>
      </c>
      <c r="U31" s="82">
        <f t="shared" si="1"/>
        <v>8.2379999999999995</v>
      </c>
      <c r="V31" s="82">
        <f t="shared" si="1"/>
        <v>8.2379999999999995</v>
      </c>
      <c r="W31" s="82">
        <f t="shared" si="1"/>
        <v>8.2379999999999995</v>
      </c>
      <c r="X31" s="82">
        <f t="shared" si="1"/>
        <v>8.2379999999999995</v>
      </c>
      <c r="Y31" s="82">
        <f t="shared" si="1"/>
        <v>8.2379999999999995</v>
      </c>
      <c r="Z31" s="82">
        <f t="shared" si="1"/>
        <v>8.2379999999999995</v>
      </c>
      <c r="AA31" s="82">
        <f t="shared" si="1"/>
        <v>8.2379999999999995</v>
      </c>
      <c r="AB31" s="82">
        <f t="shared" si="1"/>
        <v>8.2379999999999995</v>
      </c>
      <c r="AC31" s="82">
        <f t="shared" si="1"/>
        <v>8.2379999999999995</v>
      </c>
      <c r="AD31" s="82">
        <f t="shared" si="1"/>
        <v>8.2379999999999995</v>
      </c>
      <c r="AE31" s="82">
        <f t="shared" si="1"/>
        <v>8.2379999999999995</v>
      </c>
      <c r="AF31" s="82">
        <f t="shared" si="1"/>
        <v>8.2379999999999995</v>
      </c>
      <c r="AG31" s="82">
        <f t="shared" si="1"/>
        <v>8.2379999999999995</v>
      </c>
      <c r="AH31" s="82">
        <f t="shared" si="1"/>
        <v>8.2379999999999995</v>
      </c>
      <c r="AI31" s="82">
        <f t="shared" si="1"/>
        <v>8.2379999999999995</v>
      </c>
      <c r="AJ31" s="82">
        <f t="shared" si="1"/>
        <v>8.2379999999999995</v>
      </c>
      <c r="AK31" s="82">
        <f t="shared" si="1"/>
        <v>8.2379999999999995</v>
      </c>
      <c r="AL31" s="82">
        <f t="shared" si="1"/>
        <v>8.2379999999999995</v>
      </c>
      <c r="AM31" s="82">
        <f t="shared" si="1"/>
        <v>8.2379999999999995</v>
      </c>
      <c r="AN31" s="82">
        <f t="shared" si="1"/>
        <v>8.2379999999999995</v>
      </c>
      <c r="AO31" s="82">
        <f t="shared" si="1"/>
        <v>8.2379999999999995</v>
      </c>
      <c r="AP31" s="82">
        <f t="shared" si="1"/>
        <v>8.2379999999999995</v>
      </c>
      <c r="AQ31" s="82">
        <f t="shared" si="1"/>
        <v>8.2379999999999995</v>
      </c>
      <c r="AR31" s="82">
        <f t="shared" si="1"/>
        <v>8.2379999999999995</v>
      </c>
      <c r="AS31" s="82">
        <f t="shared" si="1"/>
        <v>8.2379999999999995</v>
      </c>
      <c r="AT31" s="82">
        <f t="shared" si="1"/>
        <v>8.2379999999999995</v>
      </c>
      <c r="AU31" s="82">
        <f t="shared" si="1"/>
        <v>8.2379999999999995</v>
      </c>
    </row>
    <row r="32" spans="1:47" s="3" customFormat="1" ht="15.75" customHeight="1" outlineLevel="1">
      <c r="A32" s="27"/>
      <c r="B32" s="27" t="s">
        <v>44</v>
      </c>
      <c r="C32" s="27"/>
      <c r="D32" s="27"/>
      <c r="E32" s="38"/>
      <c r="F32" s="38"/>
      <c r="G32" s="38"/>
      <c r="H32" s="23">
        <f t="shared" ref="H32:AU32" si="3">H31*H30/100</f>
        <v>166407.6</v>
      </c>
      <c r="I32" s="23">
        <f t="shared" si="3"/>
        <v>166407.6</v>
      </c>
      <c r="J32" s="23">
        <f t="shared" si="3"/>
        <v>166407.6</v>
      </c>
      <c r="K32" s="23">
        <f t="shared" si="3"/>
        <v>166407.6</v>
      </c>
      <c r="L32" s="23">
        <f t="shared" si="3"/>
        <v>166407.6</v>
      </c>
      <c r="M32" s="23">
        <f t="shared" si="3"/>
        <v>166407.6</v>
      </c>
      <c r="N32" s="23">
        <f t="shared" si="3"/>
        <v>166407.6</v>
      </c>
      <c r="O32" s="23">
        <f t="shared" si="3"/>
        <v>166407.6</v>
      </c>
      <c r="P32" s="23">
        <f t="shared" si="3"/>
        <v>166407.6</v>
      </c>
      <c r="Q32" s="23">
        <f t="shared" si="3"/>
        <v>166407.6</v>
      </c>
      <c r="R32" s="23">
        <f t="shared" si="3"/>
        <v>166407.6</v>
      </c>
      <c r="S32" s="23">
        <f t="shared" si="3"/>
        <v>166407.6</v>
      </c>
      <c r="T32" s="23">
        <f t="shared" si="3"/>
        <v>166407.6</v>
      </c>
      <c r="U32" s="23">
        <f t="shared" si="3"/>
        <v>166407.6</v>
      </c>
      <c r="V32" s="23">
        <f t="shared" si="3"/>
        <v>166407.6</v>
      </c>
      <c r="W32" s="23">
        <f t="shared" si="3"/>
        <v>166407.6</v>
      </c>
      <c r="X32" s="23">
        <f t="shared" si="3"/>
        <v>166407.6</v>
      </c>
      <c r="Y32" s="23">
        <f t="shared" si="3"/>
        <v>166407.6</v>
      </c>
      <c r="Z32" s="23">
        <f t="shared" si="3"/>
        <v>166407.6</v>
      </c>
      <c r="AA32" s="23">
        <f t="shared" si="3"/>
        <v>166407.6</v>
      </c>
      <c r="AB32" s="23">
        <f t="shared" si="3"/>
        <v>166407.6</v>
      </c>
      <c r="AC32" s="23">
        <f t="shared" si="3"/>
        <v>166407.6</v>
      </c>
      <c r="AD32" s="23">
        <f t="shared" si="3"/>
        <v>166407.6</v>
      </c>
      <c r="AE32" s="23">
        <f t="shared" si="3"/>
        <v>166407.6</v>
      </c>
      <c r="AF32" s="23">
        <f t="shared" si="3"/>
        <v>166407.6</v>
      </c>
      <c r="AG32" s="23">
        <f t="shared" si="3"/>
        <v>166407.6</v>
      </c>
      <c r="AH32" s="23">
        <f t="shared" si="3"/>
        <v>166407.6</v>
      </c>
      <c r="AI32" s="23">
        <f t="shared" si="3"/>
        <v>166407.6</v>
      </c>
      <c r="AJ32" s="23">
        <f t="shared" si="3"/>
        <v>166407.6</v>
      </c>
      <c r="AK32" s="23">
        <f t="shared" si="3"/>
        <v>166407.6</v>
      </c>
      <c r="AL32" s="23">
        <f t="shared" si="3"/>
        <v>166407.6</v>
      </c>
      <c r="AM32" s="23">
        <f t="shared" si="3"/>
        <v>166407.6</v>
      </c>
      <c r="AN32" s="23">
        <f t="shared" si="3"/>
        <v>166407.6</v>
      </c>
      <c r="AO32" s="23">
        <f t="shared" si="3"/>
        <v>166407.6</v>
      </c>
      <c r="AP32" s="23">
        <f t="shared" si="3"/>
        <v>166407.6</v>
      </c>
      <c r="AQ32" s="23">
        <f t="shared" si="3"/>
        <v>166407.6</v>
      </c>
      <c r="AR32" s="23">
        <f t="shared" si="3"/>
        <v>166407.6</v>
      </c>
      <c r="AS32" s="23">
        <f t="shared" si="3"/>
        <v>166407.6</v>
      </c>
      <c r="AT32" s="23">
        <f t="shared" si="3"/>
        <v>166407.6</v>
      </c>
      <c r="AU32" s="23">
        <f t="shared" si="3"/>
        <v>166407.6</v>
      </c>
    </row>
    <row r="33" spans="1:47" s="3" customFormat="1" ht="15" customHeight="1">
      <c r="A33" s="11"/>
      <c r="B33" s="11"/>
      <c r="C33" s="11"/>
      <c r="D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</row>
    <row r="34" spans="1:47" s="257" customFormat="1" ht="18">
      <c r="A34" s="252" t="s">
        <v>129</v>
      </c>
      <c r="B34" s="253" t="s">
        <v>105</v>
      </c>
      <c r="C34" s="253"/>
      <c r="D34" s="254"/>
      <c r="E34" s="254"/>
      <c r="F34" s="254"/>
      <c r="G34" s="256">
        <f>H34-1</f>
        <v>2017</v>
      </c>
      <c r="H34" s="256">
        <f>$H$27</f>
        <v>2018</v>
      </c>
      <c r="I34" s="256">
        <f>H34+1</f>
        <v>2019</v>
      </c>
      <c r="J34" s="256">
        <f t="shared" ref="J34:AU34" si="4">I34+1</f>
        <v>2020</v>
      </c>
      <c r="K34" s="256">
        <f t="shared" si="4"/>
        <v>2021</v>
      </c>
      <c r="L34" s="256">
        <f t="shared" si="4"/>
        <v>2022</v>
      </c>
      <c r="M34" s="256">
        <f t="shared" si="4"/>
        <v>2023</v>
      </c>
      <c r="N34" s="256">
        <f t="shared" si="4"/>
        <v>2024</v>
      </c>
      <c r="O34" s="256">
        <f t="shared" si="4"/>
        <v>2025</v>
      </c>
      <c r="P34" s="256">
        <f t="shared" si="4"/>
        <v>2026</v>
      </c>
      <c r="Q34" s="256">
        <f t="shared" si="4"/>
        <v>2027</v>
      </c>
      <c r="R34" s="256">
        <f t="shared" si="4"/>
        <v>2028</v>
      </c>
      <c r="S34" s="256">
        <f t="shared" si="4"/>
        <v>2029</v>
      </c>
      <c r="T34" s="256">
        <f t="shared" si="4"/>
        <v>2030</v>
      </c>
      <c r="U34" s="256">
        <f t="shared" si="4"/>
        <v>2031</v>
      </c>
      <c r="V34" s="256">
        <f t="shared" si="4"/>
        <v>2032</v>
      </c>
      <c r="W34" s="256">
        <f t="shared" si="4"/>
        <v>2033</v>
      </c>
      <c r="X34" s="256">
        <f t="shared" si="4"/>
        <v>2034</v>
      </c>
      <c r="Y34" s="256">
        <f t="shared" si="4"/>
        <v>2035</v>
      </c>
      <c r="Z34" s="256">
        <f t="shared" si="4"/>
        <v>2036</v>
      </c>
      <c r="AA34" s="256">
        <f t="shared" si="4"/>
        <v>2037</v>
      </c>
      <c r="AB34" s="256">
        <f t="shared" si="4"/>
        <v>2038</v>
      </c>
      <c r="AC34" s="256">
        <f t="shared" si="4"/>
        <v>2039</v>
      </c>
      <c r="AD34" s="256">
        <f t="shared" si="4"/>
        <v>2040</v>
      </c>
      <c r="AE34" s="256">
        <f t="shared" si="4"/>
        <v>2041</v>
      </c>
      <c r="AF34" s="256">
        <f t="shared" si="4"/>
        <v>2042</v>
      </c>
      <c r="AG34" s="256">
        <f t="shared" si="4"/>
        <v>2043</v>
      </c>
      <c r="AH34" s="256">
        <f t="shared" si="4"/>
        <v>2044</v>
      </c>
      <c r="AI34" s="256">
        <f t="shared" si="4"/>
        <v>2045</v>
      </c>
      <c r="AJ34" s="256">
        <f t="shared" si="4"/>
        <v>2046</v>
      </c>
      <c r="AK34" s="256">
        <f t="shared" si="4"/>
        <v>2047</v>
      </c>
      <c r="AL34" s="256">
        <f t="shared" si="4"/>
        <v>2048</v>
      </c>
      <c r="AM34" s="256">
        <f t="shared" si="4"/>
        <v>2049</v>
      </c>
      <c r="AN34" s="256">
        <f t="shared" si="4"/>
        <v>2050</v>
      </c>
      <c r="AO34" s="256">
        <f t="shared" si="4"/>
        <v>2051</v>
      </c>
      <c r="AP34" s="256">
        <f t="shared" si="4"/>
        <v>2052</v>
      </c>
      <c r="AQ34" s="256">
        <f t="shared" si="4"/>
        <v>2053</v>
      </c>
      <c r="AR34" s="256">
        <f t="shared" si="4"/>
        <v>2054</v>
      </c>
      <c r="AS34" s="256">
        <f t="shared" si="4"/>
        <v>2055</v>
      </c>
      <c r="AT34" s="256">
        <f t="shared" si="4"/>
        <v>2056</v>
      </c>
      <c r="AU34" s="256">
        <f t="shared" si="4"/>
        <v>2057</v>
      </c>
    </row>
    <row r="35" spans="1:47" s="3" customFormat="1" ht="15" customHeight="1" thickBot="1">
      <c r="A35" s="11"/>
      <c r="B35" s="12"/>
      <c r="C35" s="12"/>
      <c r="D35" s="11"/>
      <c r="G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3" customFormat="1" ht="15.75" customHeight="1" outlineLevel="1" thickBot="1">
      <c r="A36" s="11"/>
      <c r="B36" s="268" t="s">
        <v>120</v>
      </c>
      <c r="C36" s="268"/>
      <c r="D36"/>
      <c r="E36"/>
      <c r="G36" s="71">
        <v>908900</v>
      </c>
      <c r="H36" s="71">
        <v>0</v>
      </c>
      <c r="I36" s="71">
        <v>0</v>
      </c>
      <c r="J36" s="71">
        <v>0</v>
      </c>
      <c r="K36" s="71">
        <v>0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</row>
    <row r="37" spans="1:47" s="3" customFormat="1" ht="15.75" customHeight="1" outlineLevel="1">
      <c r="A37" s="11"/>
      <c r="B37" s="268" t="s">
        <v>121</v>
      </c>
      <c r="C37" s="268"/>
      <c r="D37"/>
      <c r="E37"/>
      <c r="G37" s="74">
        <v>148622</v>
      </c>
      <c r="H37" s="74">
        <v>0</v>
      </c>
      <c r="I37" s="74">
        <v>0</v>
      </c>
      <c r="J37" s="74">
        <v>0</v>
      </c>
      <c r="K37" s="74">
        <v>0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</row>
    <row r="38" spans="1:47" s="3" customFormat="1" ht="15.75" customHeight="1" outlineLevel="1" thickBot="1">
      <c r="A38" s="11"/>
      <c r="B38" s="72" t="s">
        <v>119</v>
      </c>
      <c r="C38" s="72"/>
      <c r="D38"/>
      <c r="E38"/>
      <c r="G38" s="269">
        <f>G36+G37</f>
        <v>1057522</v>
      </c>
      <c r="H38" s="269">
        <f t="shared" ref="H38:K38" si="5">H36+H37</f>
        <v>0</v>
      </c>
      <c r="I38" s="269">
        <f t="shared" si="5"/>
        <v>0</v>
      </c>
      <c r="J38" s="269">
        <f t="shared" si="5"/>
        <v>0</v>
      </c>
      <c r="K38" s="269">
        <f t="shared" si="5"/>
        <v>0</v>
      </c>
      <c r="L38" s="269">
        <f t="shared" ref="L38:AU38" si="6">L36+L37</f>
        <v>0</v>
      </c>
      <c r="M38" s="269">
        <f t="shared" si="6"/>
        <v>0</v>
      </c>
      <c r="N38" s="269">
        <f t="shared" si="6"/>
        <v>0</v>
      </c>
      <c r="O38" s="269">
        <f t="shared" si="6"/>
        <v>0</v>
      </c>
      <c r="P38" s="269">
        <f t="shared" si="6"/>
        <v>0</v>
      </c>
      <c r="Q38" s="269">
        <f t="shared" si="6"/>
        <v>0</v>
      </c>
      <c r="R38" s="269">
        <f t="shared" si="6"/>
        <v>0</v>
      </c>
      <c r="S38" s="269">
        <f t="shared" si="6"/>
        <v>0</v>
      </c>
      <c r="T38" s="269">
        <f t="shared" si="6"/>
        <v>0</v>
      </c>
      <c r="U38" s="269">
        <f t="shared" si="6"/>
        <v>0</v>
      </c>
      <c r="V38" s="269">
        <f t="shared" si="6"/>
        <v>0</v>
      </c>
      <c r="W38" s="269">
        <f t="shared" si="6"/>
        <v>0</v>
      </c>
      <c r="X38" s="269">
        <f t="shared" si="6"/>
        <v>0</v>
      </c>
      <c r="Y38" s="269">
        <f t="shared" si="6"/>
        <v>0</v>
      </c>
      <c r="Z38" s="269">
        <f t="shared" si="6"/>
        <v>0</v>
      </c>
      <c r="AA38" s="269">
        <f t="shared" si="6"/>
        <v>0</v>
      </c>
      <c r="AB38" s="269">
        <f t="shared" si="6"/>
        <v>0</v>
      </c>
      <c r="AC38" s="269">
        <f t="shared" si="6"/>
        <v>0</v>
      </c>
      <c r="AD38" s="269">
        <f t="shared" si="6"/>
        <v>0</v>
      </c>
      <c r="AE38" s="269">
        <f t="shared" si="6"/>
        <v>0</v>
      </c>
      <c r="AF38" s="269">
        <f t="shared" si="6"/>
        <v>0</v>
      </c>
      <c r="AG38" s="269">
        <f t="shared" si="6"/>
        <v>0</v>
      </c>
      <c r="AH38" s="269">
        <f t="shared" si="6"/>
        <v>0</v>
      </c>
      <c r="AI38" s="269">
        <f t="shared" si="6"/>
        <v>0</v>
      </c>
      <c r="AJ38" s="269">
        <f t="shared" si="6"/>
        <v>0</v>
      </c>
      <c r="AK38" s="269">
        <f t="shared" si="6"/>
        <v>0</v>
      </c>
      <c r="AL38" s="269">
        <f t="shared" si="6"/>
        <v>0</v>
      </c>
      <c r="AM38" s="269">
        <f t="shared" si="6"/>
        <v>0</v>
      </c>
      <c r="AN38" s="269">
        <f t="shared" si="6"/>
        <v>0</v>
      </c>
      <c r="AO38" s="269">
        <f t="shared" si="6"/>
        <v>0</v>
      </c>
      <c r="AP38" s="269">
        <f t="shared" si="6"/>
        <v>0</v>
      </c>
      <c r="AQ38" s="269">
        <f t="shared" si="6"/>
        <v>0</v>
      </c>
      <c r="AR38" s="269">
        <f t="shared" si="6"/>
        <v>0</v>
      </c>
      <c r="AS38" s="269">
        <f t="shared" si="6"/>
        <v>0</v>
      </c>
      <c r="AT38" s="269">
        <f t="shared" si="6"/>
        <v>0</v>
      </c>
      <c r="AU38" s="269">
        <f t="shared" si="6"/>
        <v>0</v>
      </c>
    </row>
    <row r="39" spans="1:47" customFormat="1" ht="5.25" customHeight="1" outlineLevel="1" thickBot="1"/>
    <row r="40" spans="1:47" s="3" customFormat="1" ht="15.75" customHeight="1" outlineLevel="1" thickBot="1">
      <c r="A40" s="11"/>
      <c r="B40" s="268" t="s">
        <v>118</v>
      </c>
      <c r="C40" s="268"/>
      <c r="D40"/>
      <c r="E40"/>
      <c r="G40" s="71">
        <v>471834</v>
      </c>
      <c r="H40" s="71">
        <v>0</v>
      </c>
      <c r="I40" s="71">
        <v>0</v>
      </c>
      <c r="J40" s="71">
        <v>0</v>
      </c>
      <c r="K40" s="71">
        <v>0</v>
      </c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</row>
    <row r="41" spans="1:47" s="3" customFormat="1" ht="15.75" customHeight="1" outlineLevel="1" thickBot="1">
      <c r="A41" s="11"/>
      <c r="B41" s="268" t="s">
        <v>122</v>
      </c>
      <c r="C41" s="268"/>
      <c r="D41"/>
      <c r="E41"/>
      <c r="G41" s="71">
        <v>85845</v>
      </c>
      <c r="H41" s="71">
        <v>0</v>
      </c>
      <c r="I41" s="71">
        <v>0</v>
      </c>
      <c r="J41" s="71">
        <v>0</v>
      </c>
      <c r="K41" s="71">
        <v>0</v>
      </c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</row>
    <row r="42" spans="1:47" s="3" customFormat="1" ht="15.75" customHeight="1" outlineLevel="1">
      <c r="A42" s="11"/>
      <c r="B42" s="268" t="s">
        <v>123</v>
      </c>
      <c r="C42" s="268"/>
      <c r="D42"/>
      <c r="E42"/>
      <c r="G42" s="74">
        <v>5202</v>
      </c>
      <c r="H42" s="74">
        <v>0</v>
      </c>
      <c r="I42" s="74">
        <v>0</v>
      </c>
      <c r="J42" s="74">
        <v>0</v>
      </c>
      <c r="K42" s="74">
        <v>0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</row>
    <row r="43" spans="1:47" s="3" customFormat="1" ht="15.75" customHeight="1" outlineLevel="1" thickBot="1">
      <c r="A43" s="11"/>
      <c r="B43" s="72" t="s">
        <v>125</v>
      </c>
      <c r="C43" s="72"/>
      <c r="D43"/>
      <c r="E43"/>
      <c r="G43" s="269">
        <f>G40+G41+G42</f>
        <v>562881</v>
      </c>
      <c r="H43" s="269">
        <f t="shared" ref="H43:K43" si="7">H40+H41+H42</f>
        <v>0</v>
      </c>
      <c r="I43" s="269">
        <f t="shared" si="7"/>
        <v>0</v>
      </c>
      <c r="J43" s="269">
        <f t="shared" si="7"/>
        <v>0</v>
      </c>
      <c r="K43" s="269">
        <f t="shared" si="7"/>
        <v>0</v>
      </c>
      <c r="L43" s="269">
        <f t="shared" ref="L43:AU43" si="8">L40+L41+L42</f>
        <v>0</v>
      </c>
      <c r="M43" s="269">
        <f t="shared" si="8"/>
        <v>0</v>
      </c>
      <c r="N43" s="269">
        <f t="shared" si="8"/>
        <v>0</v>
      </c>
      <c r="O43" s="269">
        <f t="shared" si="8"/>
        <v>0</v>
      </c>
      <c r="P43" s="269">
        <f t="shared" si="8"/>
        <v>0</v>
      </c>
      <c r="Q43" s="269">
        <f t="shared" si="8"/>
        <v>0</v>
      </c>
      <c r="R43" s="269">
        <f t="shared" si="8"/>
        <v>0</v>
      </c>
      <c r="S43" s="269">
        <f t="shared" si="8"/>
        <v>0</v>
      </c>
      <c r="T43" s="269">
        <f t="shared" si="8"/>
        <v>0</v>
      </c>
      <c r="U43" s="269">
        <f t="shared" si="8"/>
        <v>0</v>
      </c>
      <c r="V43" s="269">
        <f t="shared" si="8"/>
        <v>0</v>
      </c>
      <c r="W43" s="269">
        <f t="shared" si="8"/>
        <v>0</v>
      </c>
      <c r="X43" s="269">
        <f t="shared" si="8"/>
        <v>0</v>
      </c>
      <c r="Y43" s="269">
        <f t="shared" si="8"/>
        <v>0</v>
      </c>
      <c r="Z43" s="269">
        <f t="shared" si="8"/>
        <v>0</v>
      </c>
      <c r="AA43" s="269">
        <f t="shared" si="8"/>
        <v>0</v>
      </c>
      <c r="AB43" s="269">
        <f t="shared" si="8"/>
        <v>0</v>
      </c>
      <c r="AC43" s="269">
        <f t="shared" si="8"/>
        <v>0</v>
      </c>
      <c r="AD43" s="269">
        <f t="shared" si="8"/>
        <v>0</v>
      </c>
      <c r="AE43" s="269">
        <f t="shared" si="8"/>
        <v>0</v>
      </c>
      <c r="AF43" s="269">
        <f t="shared" si="8"/>
        <v>0</v>
      </c>
      <c r="AG43" s="269">
        <f t="shared" si="8"/>
        <v>0</v>
      </c>
      <c r="AH43" s="269">
        <f t="shared" si="8"/>
        <v>0</v>
      </c>
      <c r="AI43" s="269">
        <f t="shared" si="8"/>
        <v>0</v>
      </c>
      <c r="AJ43" s="269">
        <f t="shared" si="8"/>
        <v>0</v>
      </c>
      <c r="AK43" s="269">
        <f t="shared" si="8"/>
        <v>0</v>
      </c>
      <c r="AL43" s="269">
        <f t="shared" si="8"/>
        <v>0</v>
      </c>
      <c r="AM43" s="269">
        <f t="shared" si="8"/>
        <v>0</v>
      </c>
      <c r="AN43" s="269">
        <f t="shared" si="8"/>
        <v>0</v>
      </c>
      <c r="AO43" s="269">
        <f t="shared" si="8"/>
        <v>0</v>
      </c>
      <c r="AP43" s="269">
        <f t="shared" si="8"/>
        <v>0</v>
      </c>
      <c r="AQ43" s="269">
        <f t="shared" si="8"/>
        <v>0</v>
      </c>
      <c r="AR43" s="269">
        <f t="shared" si="8"/>
        <v>0</v>
      </c>
      <c r="AS43" s="269">
        <f t="shared" si="8"/>
        <v>0</v>
      </c>
      <c r="AT43" s="269">
        <f t="shared" si="8"/>
        <v>0</v>
      </c>
      <c r="AU43" s="269">
        <f t="shared" si="8"/>
        <v>0</v>
      </c>
    </row>
    <row r="44" spans="1:47" s="3" customFormat="1" ht="15.75" customHeight="1" outlineLevel="1" thickBot="1">
      <c r="A44" s="11"/>
      <c r="B44" s="72" t="s">
        <v>160</v>
      </c>
      <c r="C44" s="72"/>
      <c r="D44"/>
      <c r="E44"/>
      <c r="F44" s="13"/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0</v>
      </c>
    </row>
    <row r="45" spans="1:47" s="3" customFormat="1" ht="15.75" customHeight="1" outlineLevel="1" thickBot="1">
      <c r="A45" s="11"/>
      <c r="B45" s="72" t="s">
        <v>124</v>
      </c>
      <c r="D45"/>
      <c r="E45"/>
      <c r="F45" s="13"/>
      <c r="G45" s="88">
        <f t="shared" ref="G45:AU45" si="9">$E$10*(G36+G40)</f>
        <v>0</v>
      </c>
      <c r="H45" s="88">
        <f t="shared" si="9"/>
        <v>0</v>
      </c>
      <c r="I45" s="88">
        <f t="shared" si="9"/>
        <v>0</v>
      </c>
      <c r="J45" s="88">
        <f t="shared" si="9"/>
        <v>0</v>
      </c>
      <c r="K45" s="88">
        <f t="shared" si="9"/>
        <v>0</v>
      </c>
      <c r="L45" s="88">
        <f t="shared" si="9"/>
        <v>0</v>
      </c>
      <c r="M45" s="88">
        <f t="shared" si="9"/>
        <v>0</v>
      </c>
      <c r="N45" s="88">
        <f t="shared" si="9"/>
        <v>0</v>
      </c>
      <c r="O45" s="88">
        <f t="shared" si="9"/>
        <v>0</v>
      </c>
      <c r="P45" s="88">
        <f t="shared" si="9"/>
        <v>0</v>
      </c>
      <c r="Q45" s="88">
        <f t="shared" si="9"/>
        <v>0</v>
      </c>
      <c r="R45" s="88">
        <f t="shared" si="9"/>
        <v>0</v>
      </c>
      <c r="S45" s="88">
        <f t="shared" si="9"/>
        <v>0</v>
      </c>
      <c r="T45" s="88">
        <f t="shared" si="9"/>
        <v>0</v>
      </c>
      <c r="U45" s="88">
        <f t="shared" si="9"/>
        <v>0</v>
      </c>
      <c r="V45" s="88">
        <f t="shared" si="9"/>
        <v>0</v>
      </c>
      <c r="W45" s="88">
        <f t="shared" si="9"/>
        <v>0</v>
      </c>
      <c r="X45" s="88">
        <f t="shared" si="9"/>
        <v>0</v>
      </c>
      <c r="Y45" s="88">
        <f t="shared" si="9"/>
        <v>0</v>
      </c>
      <c r="Z45" s="88">
        <f t="shared" si="9"/>
        <v>0</v>
      </c>
      <c r="AA45" s="88">
        <f t="shared" si="9"/>
        <v>0</v>
      </c>
      <c r="AB45" s="88">
        <f t="shared" si="9"/>
        <v>0</v>
      </c>
      <c r="AC45" s="88">
        <f t="shared" si="9"/>
        <v>0</v>
      </c>
      <c r="AD45" s="88">
        <f t="shared" si="9"/>
        <v>0</v>
      </c>
      <c r="AE45" s="88">
        <f t="shared" si="9"/>
        <v>0</v>
      </c>
      <c r="AF45" s="88">
        <f t="shared" si="9"/>
        <v>0</v>
      </c>
      <c r="AG45" s="88">
        <f t="shared" si="9"/>
        <v>0</v>
      </c>
      <c r="AH45" s="88">
        <f t="shared" si="9"/>
        <v>0</v>
      </c>
      <c r="AI45" s="88">
        <f t="shared" si="9"/>
        <v>0</v>
      </c>
      <c r="AJ45" s="88">
        <f t="shared" si="9"/>
        <v>0</v>
      </c>
      <c r="AK45" s="88">
        <f t="shared" si="9"/>
        <v>0</v>
      </c>
      <c r="AL45" s="88">
        <f t="shared" si="9"/>
        <v>0</v>
      </c>
      <c r="AM45" s="88">
        <f t="shared" si="9"/>
        <v>0</v>
      </c>
      <c r="AN45" s="88">
        <f t="shared" si="9"/>
        <v>0</v>
      </c>
      <c r="AO45" s="88">
        <f t="shared" si="9"/>
        <v>0</v>
      </c>
      <c r="AP45" s="88">
        <f t="shared" si="9"/>
        <v>0</v>
      </c>
      <c r="AQ45" s="88">
        <f t="shared" si="9"/>
        <v>0</v>
      </c>
      <c r="AR45" s="88">
        <f t="shared" si="9"/>
        <v>0</v>
      </c>
      <c r="AS45" s="88">
        <f t="shared" si="9"/>
        <v>0</v>
      </c>
      <c r="AT45" s="88">
        <f t="shared" si="9"/>
        <v>0</v>
      </c>
      <c r="AU45" s="88">
        <f t="shared" si="9"/>
        <v>0</v>
      </c>
    </row>
    <row r="46" spans="1:47" s="3" customFormat="1" ht="15.75" customHeight="1" outlineLevel="1">
      <c r="A46" s="11"/>
      <c r="B46" s="72" t="s">
        <v>30</v>
      </c>
      <c r="C46" s="72"/>
      <c r="E46" s="13"/>
      <c r="G46" s="88">
        <f t="shared" ref="G46:AU46" si="10">$E$11*G38+$E$11*SUM(G43:G45)</f>
        <v>235444.55590000004</v>
      </c>
      <c r="H46" s="88">
        <f t="shared" si="10"/>
        <v>0</v>
      </c>
      <c r="I46" s="88">
        <f t="shared" si="10"/>
        <v>0</v>
      </c>
      <c r="J46" s="88">
        <f t="shared" si="10"/>
        <v>0</v>
      </c>
      <c r="K46" s="88">
        <f t="shared" si="10"/>
        <v>0</v>
      </c>
      <c r="L46" s="88">
        <f t="shared" si="10"/>
        <v>0</v>
      </c>
      <c r="M46" s="88">
        <f t="shared" si="10"/>
        <v>0</v>
      </c>
      <c r="N46" s="88">
        <f t="shared" si="10"/>
        <v>0</v>
      </c>
      <c r="O46" s="88">
        <f t="shared" si="10"/>
        <v>0</v>
      </c>
      <c r="P46" s="88">
        <f t="shared" si="10"/>
        <v>0</v>
      </c>
      <c r="Q46" s="88">
        <f t="shared" si="10"/>
        <v>0</v>
      </c>
      <c r="R46" s="88">
        <f t="shared" si="10"/>
        <v>0</v>
      </c>
      <c r="S46" s="88">
        <f t="shared" si="10"/>
        <v>0</v>
      </c>
      <c r="T46" s="88">
        <f t="shared" si="10"/>
        <v>0</v>
      </c>
      <c r="U46" s="88">
        <f t="shared" si="10"/>
        <v>0</v>
      </c>
      <c r="V46" s="88">
        <f t="shared" si="10"/>
        <v>0</v>
      </c>
      <c r="W46" s="88">
        <f t="shared" si="10"/>
        <v>0</v>
      </c>
      <c r="X46" s="88">
        <f t="shared" si="10"/>
        <v>0</v>
      </c>
      <c r="Y46" s="88">
        <f t="shared" si="10"/>
        <v>0</v>
      </c>
      <c r="Z46" s="88">
        <f t="shared" si="10"/>
        <v>0</v>
      </c>
      <c r="AA46" s="88">
        <f t="shared" si="10"/>
        <v>0</v>
      </c>
      <c r="AB46" s="88">
        <f t="shared" si="10"/>
        <v>0</v>
      </c>
      <c r="AC46" s="88">
        <f t="shared" si="10"/>
        <v>0</v>
      </c>
      <c r="AD46" s="88">
        <f t="shared" si="10"/>
        <v>0</v>
      </c>
      <c r="AE46" s="88">
        <f t="shared" si="10"/>
        <v>0</v>
      </c>
      <c r="AF46" s="88">
        <f t="shared" si="10"/>
        <v>0</v>
      </c>
      <c r="AG46" s="88">
        <f t="shared" si="10"/>
        <v>0</v>
      </c>
      <c r="AH46" s="88">
        <f t="shared" si="10"/>
        <v>0</v>
      </c>
      <c r="AI46" s="88">
        <f t="shared" si="10"/>
        <v>0</v>
      </c>
      <c r="AJ46" s="88">
        <f t="shared" si="10"/>
        <v>0</v>
      </c>
      <c r="AK46" s="88">
        <f t="shared" si="10"/>
        <v>0</v>
      </c>
      <c r="AL46" s="88">
        <f t="shared" si="10"/>
        <v>0</v>
      </c>
      <c r="AM46" s="88">
        <f t="shared" si="10"/>
        <v>0</v>
      </c>
      <c r="AN46" s="88">
        <f t="shared" si="10"/>
        <v>0</v>
      </c>
      <c r="AO46" s="88">
        <f t="shared" si="10"/>
        <v>0</v>
      </c>
      <c r="AP46" s="88">
        <f t="shared" si="10"/>
        <v>0</v>
      </c>
      <c r="AQ46" s="88">
        <f t="shared" si="10"/>
        <v>0</v>
      </c>
      <c r="AR46" s="88">
        <f t="shared" si="10"/>
        <v>0</v>
      </c>
      <c r="AS46" s="88">
        <f t="shared" si="10"/>
        <v>0</v>
      </c>
      <c r="AT46" s="88">
        <f t="shared" si="10"/>
        <v>0</v>
      </c>
      <c r="AU46" s="88">
        <f t="shared" si="10"/>
        <v>0</v>
      </c>
    </row>
    <row r="47" spans="1:47" s="3" customFormat="1" ht="15.75" customHeight="1" outlineLevel="1">
      <c r="A47" s="11"/>
      <c r="B47" s="72"/>
      <c r="C47" s="72"/>
      <c r="E47" s="13"/>
      <c r="G47" s="89">
        <f t="shared" ref="G47:AU47" si="11">G38+SUM(G43:G46)</f>
        <v>1855847.5559</v>
      </c>
      <c r="H47" s="89">
        <f t="shared" si="11"/>
        <v>0</v>
      </c>
      <c r="I47" s="89">
        <f t="shared" si="11"/>
        <v>0</v>
      </c>
      <c r="J47" s="89">
        <f t="shared" si="11"/>
        <v>0</v>
      </c>
      <c r="K47" s="89">
        <f t="shared" si="11"/>
        <v>0</v>
      </c>
      <c r="L47" s="89">
        <f t="shared" si="11"/>
        <v>0</v>
      </c>
      <c r="M47" s="89">
        <f t="shared" si="11"/>
        <v>0</v>
      </c>
      <c r="N47" s="89">
        <f t="shared" si="11"/>
        <v>0</v>
      </c>
      <c r="O47" s="89">
        <f t="shared" si="11"/>
        <v>0</v>
      </c>
      <c r="P47" s="89">
        <f t="shared" si="11"/>
        <v>0</v>
      </c>
      <c r="Q47" s="89">
        <f t="shared" si="11"/>
        <v>0</v>
      </c>
      <c r="R47" s="89">
        <f t="shared" si="11"/>
        <v>0</v>
      </c>
      <c r="S47" s="89">
        <f t="shared" si="11"/>
        <v>0</v>
      </c>
      <c r="T47" s="89">
        <f t="shared" si="11"/>
        <v>0</v>
      </c>
      <c r="U47" s="89">
        <f t="shared" si="11"/>
        <v>0</v>
      </c>
      <c r="V47" s="89">
        <f t="shared" si="11"/>
        <v>0</v>
      </c>
      <c r="W47" s="89">
        <f t="shared" si="11"/>
        <v>0</v>
      </c>
      <c r="X47" s="89">
        <f t="shared" si="11"/>
        <v>0</v>
      </c>
      <c r="Y47" s="89">
        <f t="shared" si="11"/>
        <v>0</v>
      </c>
      <c r="Z47" s="89">
        <f t="shared" si="11"/>
        <v>0</v>
      </c>
      <c r="AA47" s="89">
        <f t="shared" si="11"/>
        <v>0</v>
      </c>
      <c r="AB47" s="89">
        <f t="shared" si="11"/>
        <v>0</v>
      </c>
      <c r="AC47" s="89">
        <f t="shared" si="11"/>
        <v>0</v>
      </c>
      <c r="AD47" s="89">
        <f t="shared" si="11"/>
        <v>0</v>
      </c>
      <c r="AE47" s="89">
        <f t="shared" si="11"/>
        <v>0</v>
      </c>
      <c r="AF47" s="89">
        <f t="shared" si="11"/>
        <v>0</v>
      </c>
      <c r="AG47" s="89">
        <f t="shared" si="11"/>
        <v>0</v>
      </c>
      <c r="AH47" s="89">
        <f t="shared" si="11"/>
        <v>0</v>
      </c>
      <c r="AI47" s="89">
        <f t="shared" si="11"/>
        <v>0</v>
      </c>
      <c r="AJ47" s="89">
        <f t="shared" si="11"/>
        <v>0</v>
      </c>
      <c r="AK47" s="89">
        <f t="shared" si="11"/>
        <v>0</v>
      </c>
      <c r="AL47" s="89">
        <f t="shared" si="11"/>
        <v>0</v>
      </c>
      <c r="AM47" s="89">
        <f t="shared" si="11"/>
        <v>0</v>
      </c>
      <c r="AN47" s="89">
        <f t="shared" si="11"/>
        <v>0</v>
      </c>
      <c r="AO47" s="89">
        <f t="shared" si="11"/>
        <v>0</v>
      </c>
      <c r="AP47" s="89">
        <f t="shared" si="11"/>
        <v>0</v>
      </c>
      <c r="AQ47" s="89">
        <f t="shared" si="11"/>
        <v>0</v>
      </c>
      <c r="AR47" s="89">
        <f t="shared" si="11"/>
        <v>0</v>
      </c>
      <c r="AS47" s="89">
        <f t="shared" si="11"/>
        <v>0</v>
      </c>
      <c r="AT47" s="89">
        <f t="shared" si="11"/>
        <v>0</v>
      </c>
      <c r="AU47" s="89">
        <f t="shared" si="11"/>
        <v>0</v>
      </c>
    </row>
    <row r="48" spans="1:47" s="3" customFormat="1" ht="5.25" customHeight="1" outlineLevel="1" thickBot="1">
      <c r="A48" s="11"/>
      <c r="B48" s="72"/>
      <c r="C48"/>
      <c r="D48"/>
      <c r="E48" s="13"/>
      <c r="G48" s="16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</row>
    <row r="49" spans="1:47" s="3" customFormat="1" ht="15.75" customHeight="1" outlineLevel="1" thickBot="1">
      <c r="A49" s="11"/>
      <c r="B49" s="72" t="s">
        <v>31</v>
      </c>
      <c r="C49"/>
      <c r="D49"/>
      <c r="E49" s="13"/>
      <c r="F49" s="13"/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0</v>
      </c>
      <c r="AU49" s="71">
        <v>0</v>
      </c>
    </row>
    <row r="50" spans="1:47" s="3" customFormat="1" ht="15.75" customHeight="1" outlineLevel="1" thickBot="1">
      <c r="A50" s="11"/>
      <c r="B50" s="72" t="s">
        <v>33</v>
      </c>
      <c r="C50" s="72"/>
      <c r="D50" s="87" t="s">
        <v>42</v>
      </c>
      <c r="F50" s="87"/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0</v>
      </c>
      <c r="AS50" s="71">
        <v>0</v>
      </c>
      <c r="AT50" s="71">
        <v>0</v>
      </c>
      <c r="AU50" s="71">
        <v>0</v>
      </c>
    </row>
    <row r="51" spans="1:47" s="3" customFormat="1" ht="15.75" customHeight="1" outlineLevel="1" thickBot="1">
      <c r="A51" s="11"/>
      <c r="B51" s="72" t="s">
        <v>34</v>
      </c>
      <c r="C51" s="72"/>
      <c r="D51" s="87" t="s">
        <v>42</v>
      </c>
      <c r="F51" s="87"/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0</v>
      </c>
      <c r="AS51" s="71">
        <v>0</v>
      </c>
      <c r="AT51" s="71">
        <v>0</v>
      </c>
      <c r="AU51" s="71">
        <v>0</v>
      </c>
    </row>
    <row r="52" spans="1:47" s="3" customFormat="1" ht="15.75" customHeight="1" outlineLevel="1">
      <c r="A52" s="11"/>
      <c r="B52" s="72" t="s">
        <v>35</v>
      </c>
      <c r="C52" s="72"/>
      <c r="D52" s="87" t="s">
        <v>42</v>
      </c>
      <c r="F52" s="87"/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v>0</v>
      </c>
      <c r="AU52" s="74">
        <v>0</v>
      </c>
    </row>
    <row r="53" spans="1:47" s="3" customFormat="1" ht="15.75" customHeight="1" outlineLevel="1">
      <c r="A53" s="11"/>
      <c r="B53" s="76" t="s">
        <v>39</v>
      </c>
      <c r="C53" s="76"/>
      <c r="D53" s="52">
        <f>SUM(G53:AU53)</f>
        <v>1855847.5559</v>
      </c>
      <c r="F53" s="25"/>
      <c r="G53" s="17">
        <f t="shared" ref="G53:AU53" si="12">SUM(G47:G52)</f>
        <v>1855847.5559</v>
      </c>
      <c r="H53" s="17">
        <f t="shared" si="12"/>
        <v>0</v>
      </c>
      <c r="I53" s="17">
        <f t="shared" si="12"/>
        <v>0</v>
      </c>
      <c r="J53" s="17">
        <f t="shared" si="12"/>
        <v>0</v>
      </c>
      <c r="K53" s="17">
        <f t="shared" si="12"/>
        <v>0</v>
      </c>
      <c r="L53" s="17">
        <f t="shared" si="12"/>
        <v>0</v>
      </c>
      <c r="M53" s="17">
        <f t="shared" si="12"/>
        <v>0</v>
      </c>
      <c r="N53" s="17">
        <f t="shared" si="12"/>
        <v>0</v>
      </c>
      <c r="O53" s="17">
        <f t="shared" si="12"/>
        <v>0</v>
      </c>
      <c r="P53" s="17">
        <f t="shared" si="12"/>
        <v>0</v>
      </c>
      <c r="Q53" s="17">
        <f t="shared" si="12"/>
        <v>0</v>
      </c>
      <c r="R53" s="17">
        <f t="shared" si="12"/>
        <v>0</v>
      </c>
      <c r="S53" s="17">
        <f t="shared" si="12"/>
        <v>0</v>
      </c>
      <c r="T53" s="17">
        <f t="shared" si="12"/>
        <v>0</v>
      </c>
      <c r="U53" s="17">
        <f t="shared" si="12"/>
        <v>0</v>
      </c>
      <c r="V53" s="17">
        <f t="shared" si="12"/>
        <v>0</v>
      </c>
      <c r="W53" s="17">
        <f t="shared" si="12"/>
        <v>0</v>
      </c>
      <c r="X53" s="17">
        <f t="shared" si="12"/>
        <v>0</v>
      </c>
      <c r="Y53" s="17">
        <f t="shared" si="12"/>
        <v>0</v>
      </c>
      <c r="Z53" s="17">
        <f t="shared" si="12"/>
        <v>0</v>
      </c>
      <c r="AA53" s="17">
        <f t="shared" si="12"/>
        <v>0</v>
      </c>
      <c r="AB53" s="17">
        <f t="shared" si="12"/>
        <v>0</v>
      </c>
      <c r="AC53" s="17">
        <f t="shared" si="12"/>
        <v>0</v>
      </c>
      <c r="AD53" s="17">
        <f t="shared" si="12"/>
        <v>0</v>
      </c>
      <c r="AE53" s="17">
        <f t="shared" si="12"/>
        <v>0</v>
      </c>
      <c r="AF53" s="17">
        <f t="shared" si="12"/>
        <v>0</v>
      </c>
      <c r="AG53" s="17">
        <f t="shared" si="12"/>
        <v>0</v>
      </c>
      <c r="AH53" s="17">
        <f t="shared" si="12"/>
        <v>0</v>
      </c>
      <c r="AI53" s="17">
        <f t="shared" si="12"/>
        <v>0</v>
      </c>
      <c r="AJ53" s="17">
        <f t="shared" si="12"/>
        <v>0</v>
      </c>
      <c r="AK53" s="17">
        <f t="shared" si="12"/>
        <v>0</v>
      </c>
      <c r="AL53" s="17">
        <f t="shared" si="12"/>
        <v>0</v>
      </c>
      <c r="AM53" s="17">
        <f t="shared" si="12"/>
        <v>0</v>
      </c>
      <c r="AN53" s="17">
        <f t="shared" si="12"/>
        <v>0</v>
      </c>
      <c r="AO53" s="17">
        <f t="shared" si="12"/>
        <v>0</v>
      </c>
      <c r="AP53" s="17">
        <f t="shared" si="12"/>
        <v>0</v>
      </c>
      <c r="AQ53" s="17">
        <f t="shared" si="12"/>
        <v>0</v>
      </c>
      <c r="AR53" s="17">
        <f t="shared" si="12"/>
        <v>0</v>
      </c>
      <c r="AS53" s="17">
        <f t="shared" si="12"/>
        <v>0</v>
      </c>
      <c r="AT53" s="17">
        <f t="shared" si="12"/>
        <v>0</v>
      </c>
      <c r="AU53" s="17">
        <f t="shared" si="12"/>
        <v>0</v>
      </c>
    </row>
    <row r="54" spans="1:47" s="3" customFormat="1" ht="15" customHeight="1">
      <c r="A54" s="11"/>
      <c r="B54" s="12"/>
      <c r="C54" s="12"/>
      <c r="D54" s="11"/>
      <c r="F54" s="11"/>
      <c r="G54" s="1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257" customFormat="1" ht="18">
      <c r="A55" s="252" t="s">
        <v>130</v>
      </c>
      <c r="B55" s="253" t="s">
        <v>38</v>
      </c>
      <c r="C55" s="253"/>
      <c r="D55" s="254"/>
      <c r="E55" s="254"/>
      <c r="F55" s="254"/>
      <c r="G55" s="255"/>
      <c r="H55" s="256">
        <f>$H$27</f>
        <v>2018</v>
      </c>
      <c r="I55" s="256">
        <f>H55+1</f>
        <v>2019</v>
      </c>
      <c r="J55" s="256">
        <f t="shared" ref="J55:AU55" si="13">I55+1</f>
        <v>2020</v>
      </c>
      <c r="K55" s="256">
        <f t="shared" si="13"/>
        <v>2021</v>
      </c>
      <c r="L55" s="256">
        <f t="shared" si="13"/>
        <v>2022</v>
      </c>
      <c r="M55" s="256">
        <f t="shared" si="13"/>
        <v>2023</v>
      </c>
      <c r="N55" s="256">
        <f t="shared" si="13"/>
        <v>2024</v>
      </c>
      <c r="O55" s="256">
        <f t="shared" si="13"/>
        <v>2025</v>
      </c>
      <c r="P55" s="256">
        <f t="shared" si="13"/>
        <v>2026</v>
      </c>
      <c r="Q55" s="256">
        <f t="shared" si="13"/>
        <v>2027</v>
      </c>
      <c r="R55" s="256">
        <f t="shared" si="13"/>
        <v>2028</v>
      </c>
      <c r="S55" s="256">
        <f t="shared" si="13"/>
        <v>2029</v>
      </c>
      <c r="T55" s="256">
        <f t="shared" si="13"/>
        <v>2030</v>
      </c>
      <c r="U55" s="256">
        <f t="shared" si="13"/>
        <v>2031</v>
      </c>
      <c r="V55" s="256">
        <f t="shared" si="13"/>
        <v>2032</v>
      </c>
      <c r="W55" s="256">
        <f t="shared" si="13"/>
        <v>2033</v>
      </c>
      <c r="X55" s="256">
        <f t="shared" si="13"/>
        <v>2034</v>
      </c>
      <c r="Y55" s="256">
        <f t="shared" si="13"/>
        <v>2035</v>
      </c>
      <c r="Z55" s="256">
        <f t="shared" si="13"/>
        <v>2036</v>
      </c>
      <c r="AA55" s="256">
        <f t="shared" si="13"/>
        <v>2037</v>
      </c>
      <c r="AB55" s="256">
        <f t="shared" si="13"/>
        <v>2038</v>
      </c>
      <c r="AC55" s="256">
        <f t="shared" si="13"/>
        <v>2039</v>
      </c>
      <c r="AD55" s="256">
        <f t="shared" si="13"/>
        <v>2040</v>
      </c>
      <c r="AE55" s="256">
        <f t="shared" si="13"/>
        <v>2041</v>
      </c>
      <c r="AF55" s="256">
        <f t="shared" si="13"/>
        <v>2042</v>
      </c>
      <c r="AG55" s="256">
        <f t="shared" si="13"/>
        <v>2043</v>
      </c>
      <c r="AH55" s="256">
        <f t="shared" si="13"/>
        <v>2044</v>
      </c>
      <c r="AI55" s="256">
        <f t="shared" si="13"/>
        <v>2045</v>
      </c>
      <c r="AJ55" s="256">
        <f t="shared" si="13"/>
        <v>2046</v>
      </c>
      <c r="AK55" s="256">
        <f t="shared" si="13"/>
        <v>2047</v>
      </c>
      <c r="AL55" s="256">
        <f t="shared" si="13"/>
        <v>2048</v>
      </c>
      <c r="AM55" s="256">
        <f t="shared" si="13"/>
        <v>2049</v>
      </c>
      <c r="AN55" s="256">
        <f t="shared" si="13"/>
        <v>2050</v>
      </c>
      <c r="AO55" s="256">
        <f t="shared" si="13"/>
        <v>2051</v>
      </c>
      <c r="AP55" s="256">
        <f t="shared" si="13"/>
        <v>2052</v>
      </c>
      <c r="AQ55" s="256">
        <f t="shared" si="13"/>
        <v>2053</v>
      </c>
      <c r="AR55" s="256">
        <f t="shared" si="13"/>
        <v>2054</v>
      </c>
      <c r="AS55" s="256">
        <f t="shared" si="13"/>
        <v>2055</v>
      </c>
      <c r="AT55" s="256">
        <f t="shared" si="13"/>
        <v>2056</v>
      </c>
      <c r="AU55" s="256">
        <f t="shared" si="13"/>
        <v>2057</v>
      </c>
    </row>
    <row r="56" spans="1:47" ht="15" customHeight="1" thickBot="1">
      <c r="A56" s="8"/>
      <c r="B56" s="26"/>
      <c r="C56" s="26"/>
      <c r="D56" s="8"/>
      <c r="E56" s="8"/>
      <c r="F56" s="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</row>
    <row r="57" spans="1:47" ht="15.75" customHeight="1" outlineLevel="1" thickBot="1">
      <c r="A57" s="8"/>
      <c r="B57" s="72" t="s">
        <v>159</v>
      </c>
      <c r="E57" s="3"/>
      <c r="F57" s="3"/>
      <c r="G57" s="3"/>
      <c r="H57" s="81">
        <f t="shared" ref="H57:AU57" si="14">$E16*H$29</f>
        <v>157</v>
      </c>
      <c r="I57" s="81">
        <f t="shared" si="14"/>
        <v>157</v>
      </c>
      <c r="J57" s="81">
        <f t="shared" si="14"/>
        <v>157</v>
      </c>
      <c r="K57" s="81">
        <f t="shared" si="14"/>
        <v>157</v>
      </c>
      <c r="L57" s="81">
        <f t="shared" si="14"/>
        <v>157</v>
      </c>
      <c r="M57" s="81">
        <f t="shared" si="14"/>
        <v>157</v>
      </c>
      <c r="N57" s="81">
        <f t="shared" si="14"/>
        <v>157</v>
      </c>
      <c r="O57" s="81">
        <f t="shared" si="14"/>
        <v>157</v>
      </c>
      <c r="P57" s="81">
        <f t="shared" si="14"/>
        <v>157</v>
      </c>
      <c r="Q57" s="81">
        <f t="shared" si="14"/>
        <v>157</v>
      </c>
      <c r="R57" s="81">
        <f t="shared" si="14"/>
        <v>157</v>
      </c>
      <c r="S57" s="81">
        <f t="shared" si="14"/>
        <v>157</v>
      </c>
      <c r="T57" s="81">
        <f t="shared" si="14"/>
        <v>157</v>
      </c>
      <c r="U57" s="81">
        <f t="shared" si="14"/>
        <v>157</v>
      </c>
      <c r="V57" s="81">
        <f t="shared" si="14"/>
        <v>157</v>
      </c>
      <c r="W57" s="81">
        <f t="shared" si="14"/>
        <v>157</v>
      </c>
      <c r="X57" s="81">
        <f t="shared" si="14"/>
        <v>157</v>
      </c>
      <c r="Y57" s="81">
        <f t="shared" si="14"/>
        <v>157</v>
      </c>
      <c r="Z57" s="81">
        <f t="shared" si="14"/>
        <v>157</v>
      </c>
      <c r="AA57" s="81">
        <f t="shared" si="14"/>
        <v>157</v>
      </c>
      <c r="AB57" s="81">
        <f t="shared" si="14"/>
        <v>157</v>
      </c>
      <c r="AC57" s="81">
        <f t="shared" si="14"/>
        <v>157</v>
      </c>
      <c r="AD57" s="81">
        <f t="shared" si="14"/>
        <v>157</v>
      </c>
      <c r="AE57" s="81">
        <f t="shared" si="14"/>
        <v>157</v>
      </c>
      <c r="AF57" s="81">
        <f t="shared" si="14"/>
        <v>157</v>
      </c>
      <c r="AG57" s="81">
        <f t="shared" si="14"/>
        <v>157</v>
      </c>
      <c r="AH57" s="81">
        <f t="shared" si="14"/>
        <v>157</v>
      </c>
      <c r="AI57" s="81">
        <f t="shared" si="14"/>
        <v>157</v>
      </c>
      <c r="AJ57" s="81">
        <f t="shared" si="14"/>
        <v>157</v>
      </c>
      <c r="AK57" s="81">
        <f t="shared" si="14"/>
        <v>157</v>
      </c>
      <c r="AL57" s="81">
        <f t="shared" si="14"/>
        <v>157</v>
      </c>
      <c r="AM57" s="81">
        <f t="shared" si="14"/>
        <v>157</v>
      </c>
      <c r="AN57" s="81">
        <f t="shared" si="14"/>
        <v>157</v>
      </c>
      <c r="AO57" s="81">
        <f t="shared" si="14"/>
        <v>157</v>
      </c>
      <c r="AP57" s="81">
        <f t="shared" si="14"/>
        <v>157</v>
      </c>
      <c r="AQ57" s="81">
        <f t="shared" si="14"/>
        <v>157</v>
      </c>
      <c r="AR57" s="81">
        <f t="shared" si="14"/>
        <v>157</v>
      </c>
      <c r="AS57" s="81">
        <f t="shared" si="14"/>
        <v>157</v>
      </c>
      <c r="AT57" s="81">
        <f t="shared" si="14"/>
        <v>157</v>
      </c>
      <c r="AU57" s="81">
        <f t="shared" si="14"/>
        <v>157</v>
      </c>
    </row>
    <row r="58" spans="1:47" ht="15.75" customHeight="1" outlineLevel="1">
      <c r="A58" s="66"/>
      <c r="B58" s="72" t="s">
        <v>158</v>
      </c>
      <c r="C58" s="72"/>
      <c r="E58" s="3"/>
      <c r="F58" s="3"/>
      <c r="H58" s="74">
        <v>0</v>
      </c>
      <c r="I58" s="74">
        <f>H58</f>
        <v>0</v>
      </c>
      <c r="J58" s="74">
        <f t="shared" ref="J58:K58" si="15">I58</f>
        <v>0</v>
      </c>
      <c r="K58" s="74">
        <f t="shared" si="15"/>
        <v>0</v>
      </c>
      <c r="L58" s="74">
        <f t="shared" ref="L58" si="16">K58</f>
        <v>0</v>
      </c>
      <c r="M58" s="74">
        <f t="shared" ref="M58" si="17">L58</f>
        <v>0</v>
      </c>
      <c r="N58" s="74">
        <f t="shared" ref="N58" si="18">M58</f>
        <v>0</v>
      </c>
      <c r="O58" s="74">
        <f t="shared" ref="O58" si="19">N58</f>
        <v>0</v>
      </c>
      <c r="P58" s="74">
        <f t="shared" ref="P58" si="20">O58</f>
        <v>0</v>
      </c>
      <c r="Q58" s="74">
        <f t="shared" ref="Q58" si="21">P58</f>
        <v>0</v>
      </c>
      <c r="R58" s="74">
        <f t="shared" ref="R58" si="22">Q58</f>
        <v>0</v>
      </c>
      <c r="S58" s="74">
        <f t="shared" ref="S58" si="23">R58</f>
        <v>0</v>
      </c>
      <c r="T58" s="74">
        <f t="shared" ref="T58" si="24">S58</f>
        <v>0</v>
      </c>
      <c r="U58" s="74">
        <f t="shared" ref="U58" si="25">T58</f>
        <v>0</v>
      </c>
      <c r="V58" s="74">
        <f t="shared" ref="V58" si="26">U58</f>
        <v>0</v>
      </c>
      <c r="W58" s="74">
        <f t="shared" ref="W58" si="27">V58</f>
        <v>0</v>
      </c>
      <c r="X58" s="74">
        <f t="shared" ref="X58" si="28">W58</f>
        <v>0</v>
      </c>
      <c r="Y58" s="74">
        <f t="shared" ref="Y58" si="29">X58</f>
        <v>0</v>
      </c>
      <c r="Z58" s="74">
        <f t="shared" ref="Z58" si="30">Y58</f>
        <v>0</v>
      </c>
      <c r="AA58" s="74">
        <f t="shared" ref="AA58" si="31">Z58</f>
        <v>0</v>
      </c>
      <c r="AB58" s="74">
        <f t="shared" ref="AB58" si="32">AA58</f>
        <v>0</v>
      </c>
      <c r="AC58" s="74">
        <f t="shared" ref="AC58" si="33">AB58</f>
        <v>0</v>
      </c>
      <c r="AD58" s="74">
        <f t="shared" ref="AD58" si="34">AC58</f>
        <v>0</v>
      </c>
      <c r="AE58" s="74">
        <f t="shared" ref="AE58" si="35">AD58</f>
        <v>0</v>
      </c>
      <c r="AF58" s="74">
        <f t="shared" ref="AF58" si="36">AE58</f>
        <v>0</v>
      </c>
      <c r="AG58" s="74">
        <f t="shared" ref="AG58" si="37">AF58</f>
        <v>0</v>
      </c>
      <c r="AH58" s="74">
        <f t="shared" ref="AH58" si="38">AG58</f>
        <v>0</v>
      </c>
      <c r="AI58" s="74">
        <f t="shared" ref="AI58" si="39">AH58</f>
        <v>0</v>
      </c>
      <c r="AJ58" s="74">
        <f t="shared" ref="AJ58" si="40">AI58</f>
        <v>0</v>
      </c>
      <c r="AK58" s="74">
        <f t="shared" ref="AK58" si="41">AJ58</f>
        <v>0</v>
      </c>
      <c r="AL58" s="74">
        <f t="shared" ref="AL58" si="42">AK58</f>
        <v>0</v>
      </c>
      <c r="AM58" s="74">
        <f t="shared" ref="AM58" si="43">AL58</f>
        <v>0</v>
      </c>
      <c r="AN58" s="74">
        <f t="shared" ref="AN58" si="44">AM58</f>
        <v>0</v>
      </c>
      <c r="AO58" s="74">
        <f t="shared" ref="AO58" si="45">AN58</f>
        <v>0</v>
      </c>
      <c r="AP58" s="74">
        <f t="shared" ref="AP58" si="46">AO58</f>
        <v>0</v>
      </c>
      <c r="AQ58" s="74">
        <f t="shared" ref="AQ58" si="47">AP58</f>
        <v>0</v>
      </c>
      <c r="AR58" s="74">
        <f t="shared" ref="AR58" si="48">AQ58</f>
        <v>0</v>
      </c>
      <c r="AS58" s="74">
        <f t="shared" ref="AS58" si="49">AR58</f>
        <v>0</v>
      </c>
      <c r="AT58" s="74">
        <f t="shared" ref="AT58" si="50">AS58</f>
        <v>0</v>
      </c>
      <c r="AU58" s="74">
        <f t="shared" ref="AU58" si="51">AT58</f>
        <v>0</v>
      </c>
    </row>
    <row r="59" spans="1:47" ht="15.75" customHeight="1" outlineLevel="1">
      <c r="A59" s="8"/>
      <c r="B59" s="75" t="s">
        <v>40</v>
      </c>
      <c r="C59" s="75"/>
      <c r="E59" s="8"/>
      <c r="F59" s="8"/>
      <c r="H59" s="17">
        <f t="shared" ref="H59:AU59" si="52">SUM(H57:H58)</f>
        <v>157</v>
      </c>
      <c r="I59" s="17">
        <f t="shared" si="52"/>
        <v>157</v>
      </c>
      <c r="J59" s="17">
        <f t="shared" si="52"/>
        <v>157</v>
      </c>
      <c r="K59" s="17">
        <f t="shared" si="52"/>
        <v>157</v>
      </c>
      <c r="L59" s="17">
        <f t="shared" si="52"/>
        <v>157</v>
      </c>
      <c r="M59" s="17">
        <f t="shared" si="52"/>
        <v>157</v>
      </c>
      <c r="N59" s="17">
        <f t="shared" si="52"/>
        <v>157</v>
      </c>
      <c r="O59" s="17">
        <f t="shared" si="52"/>
        <v>157</v>
      </c>
      <c r="P59" s="17">
        <f t="shared" si="52"/>
        <v>157</v>
      </c>
      <c r="Q59" s="17">
        <f t="shared" si="52"/>
        <v>157</v>
      </c>
      <c r="R59" s="17">
        <f t="shared" si="52"/>
        <v>157</v>
      </c>
      <c r="S59" s="17">
        <f t="shared" si="52"/>
        <v>157</v>
      </c>
      <c r="T59" s="17">
        <f t="shared" si="52"/>
        <v>157</v>
      </c>
      <c r="U59" s="17">
        <f t="shared" si="52"/>
        <v>157</v>
      </c>
      <c r="V59" s="17">
        <f t="shared" si="52"/>
        <v>157</v>
      </c>
      <c r="W59" s="17">
        <f t="shared" si="52"/>
        <v>157</v>
      </c>
      <c r="X59" s="17">
        <f t="shared" si="52"/>
        <v>157</v>
      </c>
      <c r="Y59" s="17">
        <f t="shared" si="52"/>
        <v>157</v>
      </c>
      <c r="Z59" s="17">
        <f t="shared" si="52"/>
        <v>157</v>
      </c>
      <c r="AA59" s="17">
        <f t="shared" si="52"/>
        <v>157</v>
      </c>
      <c r="AB59" s="17">
        <f t="shared" si="52"/>
        <v>157</v>
      </c>
      <c r="AC59" s="17">
        <f t="shared" si="52"/>
        <v>157</v>
      </c>
      <c r="AD59" s="17">
        <f t="shared" si="52"/>
        <v>157</v>
      </c>
      <c r="AE59" s="17">
        <f t="shared" si="52"/>
        <v>157</v>
      </c>
      <c r="AF59" s="17">
        <f t="shared" si="52"/>
        <v>157</v>
      </c>
      <c r="AG59" s="17">
        <f t="shared" si="52"/>
        <v>157</v>
      </c>
      <c r="AH59" s="17">
        <f t="shared" si="52"/>
        <v>157</v>
      </c>
      <c r="AI59" s="17">
        <f t="shared" si="52"/>
        <v>157</v>
      </c>
      <c r="AJ59" s="17">
        <f t="shared" si="52"/>
        <v>157</v>
      </c>
      <c r="AK59" s="17">
        <f t="shared" si="52"/>
        <v>157</v>
      </c>
      <c r="AL59" s="17">
        <f t="shared" si="52"/>
        <v>157</v>
      </c>
      <c r="AM59" s="17">
        <f t="shared" si="52"/>
        <v>157</v>
      </c>
      <c r="AN59" s="17">
        <f t="shared" si="52"/>
        <v>157</v>
      </c>
      <c r="AO59" s="17">
        <f t="shared" si="52"/>
        <v>157</v>
      </c>
      <c r="AP59" s="17">
        <f t="shared" si="52"/>
        <v>157</v>
      </c>
      <c r="AQ59" s="17">
        <f t="shared" si="52"/>
        <v>157</v>
      </c>
      <c r="AR59" s="17">
        <f t="shared" si="52"/>
        <v>157</v>
      </c>
      <c r="AS59" s="17">
        <f t="shared" si="52"/>
        <v>157</v>
      </c>
      <c r="AT59" s="17">
        <f t="shared" si="52"/>
        <v>157</v>
      </c>
      <c r="AU59" s="17">
        <f t="shared" si="52"/>
        <v>157</v>
      </c>
    </row>
    <row r="60" spans="1:47" ht="15">
      <c r="A60" s="8"/>
      <c r="B60" s="20"/>
      <c r="C60" s="20"/>
      <c r="E60" s="8"/>
      <c r="F60" s="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</row>
    <row r="61" spans="1:47" ht="15" customHeight="1">
      <c r="A61" s="79"/>
      <c r="B61" s="79"/>
      <c r="C61" s="79"/>
      <c r="D61" s="31"/>
      <c r="E61" s="31"/>
      <c r="F61" s="31"/>
      <c r="G61" s="31"/>
      <c r="H61" s="31"/>
      <c r="I61" s="79"/>
      <c r="J61" s="79"/>
      <c r="K61" s="79"/>
      <c r="L61" s="79"/>
      <c r="M61" s="31"/>
      <c r="N61" s="31"/>
      <c r="O61" s="31"/>
      <c r="P61" s="31"/>
      <c r="Q61" s="31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</row>
    <row r="62" spans="1:47" ht="20.25">
      <c r="A62" s="33" t="s">
        <v>26</v>
      </c>
      <c r="G62" s="70">
        <v>0</v>
      </c>
      <c r="H62" s="70">
        <v>1</v>
      </c>
      <c r="I62" s="70">
        <v>2</v>
      </c>
      <c r="J62" s="70">
        <v>3</v>
      </c>
      <c r="K62" s="70">
        <v>4</v>
      </c>
      <c r="L62" s="70">
        <v>5</v>
      </c>
      <c r="M62" s="70">
        <v>6</v>
      </c>
      <c r="N62" s="70">
        <v>7</v>
      </c>
      <c r="O62" s="70">
        <v>8</v>
      </c>
      <c r="P62" s="70">
        <v>9</v>
      </c>
      <c r="Q62" s="70">
        <v>10</v>
      </c>
      <c r="R62" s="70">
        <v>11</v>
      </c>
      <c r="S62" s="70">
        <v>12</v>
      </c>
      <c r="T62" s="70">
        <v>13</v>
      </c>
      <c r="U62" s="70">
        <v>14</v>
      </c>
      <c r="V62" s="70">
        <v>15</v>
      </c>
      <c r="W62" s="70">
        <v>16</v>
      </c>
      <c r="X62" s="70">
        <v>17</v>
      </c>
      <c r="Y62" s="70">
        <v>18</v>
      </c>
      <c r="Z62" s="70">
        <v>19</v>
      </c>
      <c r="AA62" s="70">
        <v>20</v>
      </c>
      <c r="AB62" s="70">
        <v>21</v>
      </c>
      <c r="AC62" s="70">
        <v>22</v>
      </c>
      <c r="AD62" s="70">
        <v>23</v>
      </c>
      <c r="AE62" s="70">
        <v>24</v>
      </c>
      <c r="AF62" s="70">
        <v>25</v>
      </c>
      <c r="AG62" s="70">
        <v>26</v>
      </c>
      <c r="AH62" s="70">
        <v>27</v>
      </c>
      <c r="AI62" s="70">
        <v>28</v>
      </c>
      <c r="AJ62" s="70">
        <v>29</v>
      </c>
      <c r="AK62" s="70">
        <v>30</v>
      </c>
      <c r="AL62" s="70">
        <v>31</v>
      </c>
      <c r="AM62" s="70">
        <v>32</v>
      </c>
      <c r="AN62" s="70">
        <v>33</v>
      </c>
      <c r="AO62" s="70">
        <v>34</v>
      </c>
      <c r="AP62" s="70">
        <v>35</v>
      </c>
      <c r="AQ62" s="70">
        <v>36</v>
      </c>
      <c r="AR62" s="70">
        <v>37</v>
      </c>
      <c r="AS62" s="70">
        <v>38</v>
      </c>
      <c r="AT62" s="70">
        <v>39</v>
      </c>
      <c r="AU62" s="70">
        <v>40</v>
      </c>
    </row>
    <row r="63" spans="1:47" s="30" customFormat="1" ht="4.5" customHeight="1">
      <c r="A63" s="34"/>
      <c r="B63" s="35"/>
      <c r="C63" s="35"/>
      <c r="D63" s="36"/>
      <c r="E63" s="37"/>
      <c r="F63" s="37"/>
    </row>
    <row r="64" spans="1:47" s="257" customFormat="1" ht="18">
      <c r="A64" s="252" t="s">
        <v>131</v>
      </c>
      <c r="B64" s="253" t="s">
        <v>10</v>
      </c>
      <c r="C64" s="253"/>
      <c r="D64" s="254"/>
      <c r="E64" s="254"/>
      <c r="F64" s="254"/>
      <c r="G64" s="255"/>
      <c r="H64" s="256">
        <f>$H$27</f>
        <v>2018</v>
      </c>
      <c r="I64" s="256">
        <f>H64+1</f>
        <v>2019</v>
      </c>
      <c r="J64" s="256">
        <f t="shared" ref="J64:AU64" si="53">I64+1</f>
        <v>2020</v>
      </c>
      <c r="K64" s="256">
        <f t="shared" si="53"/>
        <v>2021</v>
      </c>
      <c r="L64" s="256">
        <f t="shared" si="53"/>
        <v>2022</v>
      </c>
      <c r="M64" s="256">
        <f t="shared" si="53"/>
        <v>2023</v>
      </c>
      <c r="N64" s="256">
        <f t="shared" si="53"/>
        <v>2024</v>
      </c>
      <c r="O64" s="256">
        <f t="shared" si="53"/>
        <v>2025</v>
      </c>
      <c r="P64" s="256">
        <f t="shared" si="53"/>
        <v>2026</v>
      </c>
      <c r="Q64" s="256">
        <f t="shared" si="53"/>
        <v>2027</v>
      </c>
      <c r="R64" s="256">
        <f t="shared" si="53"/>
        <v>2028</v>
      </c>
      <c r="S64" s="256">
        <f t="shared" si="53"/>
        <v>2029</v>
      </c>
      <c r="T64" s="256">
        <f t="shared" si="53"/>
        <v>2030</v>
      </c>
      <c r="U64" s="256">
        <f t="shared" si="53"/>
        <v>2031</v>
      </c>
      <c r="V64" s="256">
        <f t="shared" si="53"/>
        <v>2032</v>
      </c>
      <c r="W64" s="256">
        <f t="shared" si="53"/>
        <v>2033</v>
      </c>
      <c r="X64" s="256">
        <f t="shared" si="53"/>
        <v>2034</v>
      </c>
      <c r="Y64" s="256">
        <f t="shared" si="53"/>
        <v>2035</v>
      </c>
      <c r="Z64" s="256">
        <f t="shared" si="53"/>
        <v>2036</v>
      </c>
      <c r="AA64" s="256">
        <f t="shared" si="53"/>
        <v>2037</v>
      </c>
      <c r="AB64" s="256">
        <f t="shared" si="53"/>
        <v>2038</v>
      </c>
      <c r="AC64" s="256">
        <f t="shared" si="53"/>
        <v>2039</v>
      </c>
      <c r="AD64" s="256">
        <f t="shared" si="53"/>
        <v>2040</v>
      </c>
      <c r="AE64" s="256">
        <f t="shared" si="53"/>
        <v>2041</v>
      </c>
      <c r="AF64" s="256">
        <f t="shared" si="53"/>
        <v>2042</v>
      </c>
      <c r="AG64" s="256">
        <f t="shared" si="53"/>
        <v>2043</v>
      </c>
      <c r="AH64" s="256">
        <f t="shared" si="53"/>
        <v>2044</v>
      </c>
      <c r="AI64" s="256">
        <f t="shared" si="53"/>
        <v>2045</v>
      </c>
      <c r="AJ64" s="256">
        <f t="shared" si="53"/>
        <v>2046</v>
      </c>
      <c r="AK64" s="256">
        <f t="shared" si="53"/>
        <v>2047</v>
      </c>
      <c r="AL64" s="256">
        <f t="shared" si="53"/>
        <v>2048</v>
      </c>
      <c r="AM64" s="256">
        <f t="shared" si="53"/>
        <v>2049</v>
      </c>
      <c r="AN64" s="256">
        <f t="shared" si="53"/>
        <v>2050</v>
      </c>
      <c r="AO64" s="256">
        <f t="shared" si="53"/>
        <v>2051</v>
      </c>
      <c r="AP64" s="256">
        <f t="shared" si="53"/>
        <v>2052</v>
      </c>
      <c r="AQ64" s="256">
        <f t="shared" si="53"/>
        <v>2053</v>
      </c>
      <c r="AR64" s="256">
        <f t="shared" si="53"/>
        <v>2054</v>
      </c>
      <c r="AS64" s="256">
        <f t="shared" si="53"/>
        <v>2055</v>
      </c>
      <c r="AT64" s="256">
        <f t="shared" si="53"/>
        <v>2056</v>
      </c>
      <c r="AU64" s="256">
        <f t="shared" si="53"/>
        <v>2057</v>
      </c>
    </row>
    <row r="65" spans="1:51" s="3" customFormat="1" ht="1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</row>
    <row r="66" spans="1:51" s="3" customFormat="1" ht="15.75" customHeight="1" outlineLevel="1">
      <c r="A66" s="27"/>
      <c r="B66" s="69" t="s">
        <v>38</v>
      </c>
      <c r="C66" s="69"/>
      <c r="D66" s="18"/>
      <c r="E66" s="38"/>
      <c r="F66" s="38"/>
      <c r="G66" s="44"/>
      <c r="H66" s="23">
        <f t="shared" ref="H66:AU66" si="54">H59</f>
        <v>157</v>
      </c>
      <c r="I66" s="23">
        <f t="shared" si="54"/>
        <v>157</v>
      </c>
      <c r="J66" s="23">
        <f t="shared" si="54"/>
        <v>157</v>
      </c>
      <c r="K66" s="23">
        <f t="shared" si="54"/>
        <v>157</v>
      </c>
      <c r="L66" s="23">
        <f t="shared" si="54"/>
        <v>157</v>
      </c>
      <c r="M66" s="23">
        <f t="shared" si="54"/>
        <v>157</v>
      </c>
      <c r="N66" s="23">
        <f t="shared" si="54"/>
        <v>157</v>
      </c>
      <c r="O66" s="23">
        <f t="shared" si="54"/>
        <v>157</v>
      </c>
      <c r="P66" s="23">
        <f t="shared" si="54"/>
        <v>157</v>
      </c>
      <c r="Q66" s="23">
        <f t="shared" si="54"/>
        <v>157</v>
      </c>
      <c r="R66" s="23">
        <f t="shared" si="54"/>
        <v>157</v>
      </c>
      <c r="S66" s="23">
        <f t="shared" si="54"/>
        <v>157</v>
      </c>
      <c r="T66" s="23">
        <f t="shared" si="54"/>
        <v>157</v>
      </c>
      <c r="U66" s="23">
        <f t="shared" si="54"/>
        <v>157</v>
      </c>
      <c r="V66" s="23">
        <f t="shared" si="54"/>
        <v>157</v>
      </c>
      <c r="W66" s="23">
        <f t="shared" si="54"/>
        <v>157</v>
      </c>
      <c r="X66" s="23">
        <f t="shared" si="54"/>
        <v>157</v>
      </c>
      <c r="Y66" s="23">
        <f t="shared" si="54"/>
        <v>157</v>
      </c>
      <c r="Z66" s="23">
        <f t="shared" si="54"/>
        <v>157</v>
      </c>
      <c r="AA66" s="23">
        <f t="shared" si="54"/>
        <v>157</v>
      </c>
      <c r="AB66" s="23">
        <f t="shared" si="54"/>
        <v>157</v>
      </c>
      <c r="AC66" s="23">
        <f t="shared" si="54"/>
        <v>157</v>
      </c>
      <c r="AD66" s="23">
        <f t="shared" si="54"/>
        <v>157</v>
      </c>
      <c r="AE66" s="23">
        <f t="shared" si="54"/>
        <v>157</v>
      </c>
      <c r="AF66" s="23">
        <f t="shared" si="54"/>
        <v>157</v>
      </c>
      <c r="AG66" s="23">
        <f t="shared" si="54"/>
        <v>157</v>
      </c>
      <c r="AH66" s="23">
        <f t="shared" si="54"/>
        <v>157</v>
      </c>
      <c r="AI66" s="23">
        <f t="shared" si="54"/>
        <v>157</v>
      </c>
      <c r="AJ66" s="23">
        <f t="shared" si="54"/>
        <v>157</v>
      </c>
      <c r="AK66" s="23">
        <f t="shared" si="54"/>
        <v>157</v>
      </c>
      <c r="AL66" s="23">
        <f t="shared" si="54"/>
        <v>157</v>
      </c>
      <c r="AM66" s="23">
        <f t="shared" si="54"/>
        <v>157</v>
      </c>
      <c r="AN66" s="23">
        <f t="shared" si="54"/>
        <v>157</v>
      </c>
      <c r="AO66" s="23">
        <f t="shared" si="54"/>
        <v>157</v>
      </c>
      <c r="AP66" s="23">
        <f t="shared" si="54"/>
        <v>157</v>
      </c>
      <c r="AQ66" s="23">
        <f t="shared" si="54"/>
        <v>157</v>
      </c>
      <c r="AR66" s="23">
        <f t="shared" si="54"/>
        <v>157</v>
      </c>
      <c r="AS66" s="23">
        <f t="shared" si="54"/>
        <v>157</v>
      </c>
      <c r="AT66" s="23">
        <f t="shared" si="54"/>
        <v>157</v>
      </c>
      <c r="AU66" s="23">
        <f t="shared" si="54"/>
        <v>157</v>
      </c>
    </row>
    <row r="67" spans="1:51" s="3" customFormat="1" ht="15.75" customHeight="1" outlineLevel="1">
      <c r="A67" s="18"/>
      <c r="B67" s="72" t="s">
        <v>4</v>
      </c>
      <c r="C67" s="72"/>
      <c r="D67" s="18"/>
      <c r="E67" s="38"/>
      <c r="F67" s="38"/>
      <c r="G67" s="44"/>
      <c r="H67" s="23">
        <f t="shared" ref="H67:AU67" ca="1" si="55">$E$12*H108</f>
        <v>26968.401881563153</v>
      </c>
      <c r="I67" s="23">
        <f t="shared" ca="1" si="55"/>
        <v>26099.090424626309</v>
      </c>
      <c r="J67" s="23">
        <f t="shared" ca="1" si="55"/>
        <v>25229.778967689461</v>
      </c>
      <c r="K67" s="23">
        <f t="shared" ca="1" si="55"/>
        <v>24360.467510752616</v>
      </c>
      <c r="L67" s="23">
        <f t="shared" ca="1" si="55"/>
        <v>23491.156053815772</v>
      </c>
      <c r="M67" s="23">
        <f t="shared" ca="1" si="55"/>
        <v>22621.844596878924</v>
      </c>
      <c r="N67" s="23">
        <f t="shared" ca="1" si="55"/>
        <v>21752.533139942079</v>
      </c>
      <c r="O67" s="23">
        <f t="shared" ca="1" si="55"/>
        <v>20883.221683005235</v>
      </c>
      <c r="P67" s="23">
        <f t="shared" ca="1" si="55"/>
        <v>20013.910226068387</v>
      </c>
      <c r="Q67" s="23">
        <f t="shared" ca="1" si="55"/>
        <v>19144.598769131542</v>
      </c>
      <c r="R67" s="23">
        <f t="shared" ca="1" si="55"/>
        <v>18275.287312194698</v>
      </c>
      <c r="S67" s="23">
        <f t="shared" ca="1" si="55"/>
        <v>17405.97585525785</v>
      </c>
      <c r="T67" s="23">
        <f t="shared" ca="1" si="55"/>
        <v>16536.664398321005</v>
      </c>
      <c r="U67" s="23">
        <f t="shared" ca="1" si="55"/>
        <v>15667.352941384159</v>
      </c>
      <c r="V67" s="23">
        <f t="shared" ca="1" si="55"/>
        <v>14798.041484447313</v>
      </c>
      <c r="W67" s="23">
        <f t="shared" ca="1" si="55"/>
        <v>13928.730027510468</v>
      </c>
      <c r="X67" s="23">
        <f t="shared" ca="1" si="55"/>
        <v>13059.418570573622</v>
      </c>
      <c r="Y67" s="23">
        <f t="shared" ca="1" si="55"/>
        <v>12190.107113636775</v>
      </c>
      <c r="Z67" s="23">
        <f t="shared" ca="1" si="55"/>
        <v>11320.795656699931</v>
      </c>
      <c r="AA67" s="23">
        <f t="shared" ca="1" si="55"/>
        <v>10451.484199763085</v>
      </c>
      <c r="AB67" s="23">
        <f t="shared" ca="1" si="55"/>
        <v>9582.1727428262384</v>
      </c>
      <c r="AC67" s="23">
        <f t="shared" ca="1" si="55"/>
        <v>9159.4998989646174</v>
      </c>
      <c r="AD67" s="23">
        <f t="shared" ca="1" si="55"/>
        <v>8750.0362944175558</v>
      </c>
      <c r="AE67" s="23">
        <f t="shared" ca="1" si="55"/>
        <v>8340.5726898704925</v>
      </c>
      <c r="AF67" s="23">
        <f t="shared" ca="1" si="55"/>
        <v>7931.1090853234309</v>
      </c>
      <c r="AG67" s="23">
        <f t="shared" ca="1" si="55"/>
        <v>7521.6454807763694</v>
      </c>
      <c r="AH67" s="23">
        <f t="shared" ca="1" si="55"/>
        <v>7112.1818762293078</v>
      </c>
      <c r="AI67" s="23">
        <f t="shared" ca="1" si="55"/>
        <v>6702.7182716822463</v>
      </c>
      <c r="AJ67" s="23">
        <f t="shared" ca="1" si="55"/>
        <v>6293.2546671351847</v>
      </c>
      <c r="AK67" s="23">
        <f t="shared" ca="1" si="55"/>
        <v>5883.7910625881232</v>
      </c>
      <c r="AL67" s="23">
        <f t="shared" ca="1" si="55"/>
        <v>5474.3274580410616</v>
      </c>
      <c r="AM67" s="23">
        <f t="shared" ca="1" si="55"/>
        <v>5064.8638534940001</v>
      </c>
      <c r="AN67" s="23">
        <f t="shared" ca="1" si="55"/>
        <v>4655.4002489469385</v>
      </c>
      <c r="AO67" s="23">
        <f t="shared" ca="1" si="55"/>
        <v>4245.936644399877</v>
      </c>
      <c r="AP67" s="23">
        <f t="shared" ca="1" si="55"/>
        <v>3836.473039852815</v>
      </c>
      <c r="AQ67" s="23">
        <f t="shared" ca="1" si="55"/>
        <v>3427.009435305753</v>
      </c>
      <c r="AR67" s="23">
        <f t="shared" ca="1" si="55"/>
        <v>3017.545830758691</v>
      </c>
      <c r="AS67" s="23">
        <f t="shared" ca="1" si="55"/>
        <v>2608.0822262116289</v>
      </c>
      <c r="AT67" s="23">
        <f t="shared" ca="1" si="55"/>
        <v>2198.6186216645669</v>
      </c>
      <c r="AU67" s="23">
        <f t="shared" ca="1" si="55"/>
        <v>1789.1550171175052</v>
      </c>
    </row>
    <row r="68" spans="1:51" s="3" customFormat="1" ht="15.75" customHeight="1" outlineLevel="1">
      <c r="A68" s="18"/>
      <c r="B68" s="72" t="s">
        <v>0</v>
      </c>
      <c r="C68" s="72"/>
      <c r="D68" s="18"/>
      <c r="E68" s="38"/>
      <c r="F68" s="38"/>
      <c r="G68" s="44"/>
      <c r="H68" s="23">
        <f t="shared" ref="H68:AU68" si="56">($E$13+$E$14)*H30/1000</f>
        <v>2142.3110000000001</v>
      </c>
      <c r="I68" s="23">
        <f t="shared" si="56"/>
        <v>2142.3110000000001</v>
      </c>
      <c r="J68" s="23">
        <f t="shared" si="56"/>
        <v>2142.3110000000001</v>
      </c>
      <c r="K68" s="23">
        <f t="shared" si="56"/>
        <v>2142.3110000000001</v>
      </c>
      <c r="L68" s="23">
        <f t="shared" si="56"/>
        <v>2142.3110000000001</v>
      </c>
      <c r="M68" s="23">
        <f t="shared" si="56"/>
        <v>2142.3110000000001</v>
      </c>
      <c r="N68" s="23">
        <f t="shared" si="56"/>
        <v>2142.3110000000001</v>
      </c>
      <c r="O68" s="23">
        <f t="shared" si="56"/>
        <v>2142.3110000000001</v>
      </c>
      <c r="P68" s="23">
        <f t="shared" si="56"/>
        <v>2142.3110000000001</v>
      </c>
      <c r="Q68" s="23">
        <f t="shared" si="56"/>
        <v>2142.3110000000001</v>
      </c>
      <c r="R68" s="23">
        <f t="shared" si="56"/>
        <v>2142.3110000000001</v>
      </c>
      <c r="S68" s="23">
        <f t="shared" si="56"/>
        <v>2142.3110000000001</v>
      </c>
      <c r="T68" s="23">
        <f t="shared" si="56"/>
        <v>2142.3110000000001</v>
      </c>
      <c r="U68" s="23">
        <f t="shared" si="56"/>
        <v>2142.3110000000001</v>
      </c>
      <c r="V68" s="23">
        <f t="shared" si="56"/>
        <v>2142.3110000000001</v>
      </c>
      <c r="W68" s="23">
        <f t="shared" si="56"/>
        <v>2142.3110000000001</v>
      </c>
      <c r="X68" s="23">
        <f t="shared" si="56"/>
        <v>2142.3110000000001</v>
      </c>
      <c r="Y68" s="23">
        <f t="shared" si="56"/>
        <v>2142.3110000000001</v>
      </c>
      <c r="Z68" s="23">
        <f t="shared" si="56"/>
        <v>2142.3110000000001</v>
      </c>
      <c r="AA68" s="23">
        <f t="shared" si="56"/>
        <v>2142.3110000000001</v>
      </c>
      <c r="AB68" s="23">
        <f t="shared" si="56"/>
        <v>2142.3110000000001</v>
      </c>
      <c r="AC68" s="23">
        <f t="shared" si="56"/>
        <v>2142.3110000000001</v>
      </c>
      <c r="AD68" s="23">
        <f t="shared" si="56"/>
        <v>2142.3110000000001</v>
      </c>
      <c r="AE68" s="23">
        <f t="shared" si="56"/>
        <v>2142.3110000000001</v>
      </c>
      <c r="AF68" s="23">
        <f t="shared" si="56"/>
        <v>2142.3110000000001</v>
      </c>
      <c r="AG68" s="23">
        <f t="shared" si="56"/>
        <v>2142.3110000000001</v>
      </c>
      <c r="AH68" s="23">
        <f t="shared" si="56"/>
        <v>2142.3110000000001</v>
      </c>
      <c r="AI68" s="23">
        <f t="shared" si="56"/>
        <v>2142.3110000000001</v>
      </c>
      <c r="AJ68" s="23">
        <f t="shared" si="56"/>
        <v>2142.3110000000001</v>
      </c>
      <c r="AK68" s="23">
        <f t="shared" si="56"/>
        <v>2142.3110000000001</v>
      </c>
      <c r="AL68" s="23">
        <f t="shared" si="56"/>
        <v>2142.3110000000001</v>
      </c>
      <c r="AM68" s="23">
        <f t="shared" si="56"/>
        <v>2142.3110000000001</v>
      </c>
      <c r="AN68" s="23">
        <f t="shared" si="56"/>
        <v>2142.3110000000001</v>
      </c>
      <c r="AO68" s="23">
        <f t="shared" si="56"/>
        <v>2142.3110000000001</v>
      </c>
      <c r="AP68" s="23">
        <f t="shared" si="56"/>
        <v>2142.3110000000001</v>
      </c>
      <c r="AQ68" s="23">
        <f t="shared" si="56"/>
        <v>2142.3110000000001</v>
      </c>
      <c r="AR68" s="23">
        <f t="shared" si="56"/>
        <v>2142.3110000000001</v>
      </c>
      <c r="AS68" s="23">
        <f t="shared" si="56"/>
        <v>2142.3110000000001</v>
      </c>
      <c r="AT68" s="23">
        <f t="shared" si="56"/>
        <v>2142.3110000000001</v>
      </c>
      <c r="AU68" s="23">
        <f t="shared" si="56"/>
        <v>2142.3110000000001</v>
      </c>
    </row>
    <row r="69" spans="1:51" s="3" customFormat="1" ht="15.75" customHeight="1" outlineLevel="1">
      <c r="A69" s="18"/>
      <c r="B69" s="72" t="s">
        <v>11</v>
      </c>
      <c r="C69" s="72"/>
      <c r="D69" s="18"/>
      <c r="E69" s="38"/>
      <c r="F69" s="38"/>
      <c r="G69" s="44"/>
      <c r="H69" s="23">
        <f ca="1">-H105</f>
        <v>57954.097129122994</v>
      </c>
      <c r="I69" s="23">
        <f t="shared" ref="I69:AU69" ca="1" si="57">-I105</f>
        <v>57954.097129122994</v>
      </c>
      <c r="J69" s="23">
        <f t="shared" ca="1" si="57"/>
        <v>57954.097129122994</v>
      </c>
      <c r="K69" s="23">
        <f t="shared" ca="1" si="57"/>
        <v>57954.097129122994</v>
      </c>
      <c r="L69" s="23">
        <f t="shared" ca="1" si="57"/>
        <v>57954.097129122994</v>
      </c>
      <c r="M69" s="23">
        <f t="shared" ca="1" si="57"/>
        <v>57954.097129122994</v>
      </c>
      <c r="N69" s="23">
        <f t="shared" ca="1" si="57"/>
        <v>57954.097129122994</v>
      </c>
      <c r="O69" s="23">
        <f t="shared" ca="1" si="57"/>
        <v>57954.097129122994</v>
      </c>
      <c r="P69" s="23">
        <f t="shared" ca="1" si="57"/>
        <v>57954.097129122994</v>
      </c>
      <c r="Q69" s="23">
        <f t="shared" ca="1" si="57"/>
        <v>57954.097129122994</v>
      </c>
      <c r="R69" s="23">
        <f t="shared" ca="1" si="57"/>
        <v>57954.097129122994</v>
      </c>
      <c r="S69" s="23">
        <f t="shared" ca="1" si="57"/>
        <v>57954.097129122994</v>
      </c>
      <c r="T69" s="23">
        <f t="shared" ca="1" si="57"/>
        <v>57954.097129122994</v>
      </c>
      <c r="U69" s="23">
        <f t="shared" ca="1" si="57"/>
        <v>57954.097129122994</v>
      </c>
      <c r="V69" s="23">
        <f t="shared" ca="1" si="57"/>
        <v>57954.097129122994</v>
      </c>
      <c r="W69" s="23">
        <f t="shared" ca="1" si="57"/>
        <v>57954.097129122994</v>
      </c>
      <c r="X69" s="23">
        <f t="shared" ca="1" si="57"/>
        <v>57954.097129122994</v>
      </c>
      <c r="Y69" s="23">
        <f t="shared" ca="1" si="57"/>
        <v>57954.097129122994</v>
      </c>
      <c r="Z69" s="23">
        <f t="shared" ca="1" si="57"/>
        <v>57954.097129122994</v>
      </c>
      <c r="AA69" s="23">
        <f t="shared" ca="1" si="57"/>
        <v>57954.097129122994</v>
      </c>
      <c r="AB69" s="23">
        <f t="shared" ca="1" si="57"/>
        <v>57954.097129122994</v>
      </c>
      <c r="AC69" s="23">
        <f t="shared" ca="1" si="57"/>
        <v>28178.189590774677</v>
      </c>
      <c r="AD69" s="23">
        <f t="shared" ca="1" si="57"/>
        <v>27297.573636470795</v>
      </c>
      <c r="AE69" s="23">
        <f t="shared" ca="1" si="57"/>
        <v>27297.573636470795</v>
      </c>
      <c r="AF69" s="23">
        <f t="shared" ca="1" si="57"/>
        <v>27297.573636470795</v>
      </c>
      <c r="AG69" s="23">
        <f t="shared" ca="1" si="57"/>
        <v>27297.573636470795</v>
      </c>
      <c r="AH69" s="23">
        <f t="shared" ca="1" si="57"/>
        <v>27297.573636470795</v>
      </c>
      <c r="AI69" s="23">
        <f t="shared" ca="1" si="57"/>
        <v>27297.573636470795</v>
      </c>
      <c r="AJ69" s="23">
        <f t="shared" ca="1" si="57"/>
        <v>27297.573636470795</v>
      </c>
      <c r="AK69" s="23">
        <f t="shared" ca="1" si="57"/>
        <v>27297.573636470795</v>
      </c>
      <c r="AL69" s="23">
        <f t="shared" ca="1" si="57"/>
        <v>27297.573636470795</v>
      </c>
      <c r="AM69" s="23">
        <f t="shared" ca="1" si="57"/>
        <v>27297.573636470795</v>
      </c>
      <c r="AN69" s="23">
        <f t="shared" ca="1" si="57"/>
        <v>27297.573636470795</v>
      </c>
      <c r="AO69" s="23">
        <f t="shared" ca="1" si="57"/>
        <v>27297.573636470795</v>
      </c>
      <c r="AP69" s="23">
        <f t="shared" ca="1" si="57"/>
        <v>27297.573636470795</v>
      </c>
      <c r="AQ69" s="23">
        <f t="shared" ca="1" si="57"/>
        <v>27297.573636470795</v>
      </c>
      <c r="AR69" s="23">
        <f t="shared" ca="1" si="57"/>
        <v>27297.573636470795</v>
      </c>
      <c r="AS69" s="23">
        <f t="shared" ca="1" si="57"/>
        <v>27297.573636470795</v>
      </c>
      <c r="AT69" s="23">
        <f t="shared" ca="1" si="57"/>
        <v>27297.573636470795</v>
      </c>
      <c r="AU69" s="23">
        <f t="shared" ca="1" si="57"/>
        <v>27297.573636470795</v>
      </c>
    </row>
    <row r="70" spans="1:51" s="30" customFormat="1" ht="15.75" customHeight="1" outlineLevel="1">
      <c r="A70" s="27"/>
      <c r="B70" s="69" t="s">
        <v>12</v>
      </c>
      <c r="C70" s="69"/>
      <c r="D70" s="27"/>
      <c r="E70" s="34"/>
      <c r="F70" s="34"/>
      <c r="G70" s="42"/>
      <c r="H70" s="23">
        <f ca="1">H128</f>
        <v>26096.992627430998</v>
      </c>
      <c r="I70" s="23">
        <f t="shared" ref="I70:AU70" ca="1" si="58">I128</f>
        <v>6037.043509424333</v>
      </c>
      <c r="J70" s="23">
        <f t="shared" ca="1" si="58"/>
        <v>7620.5623524105104</v>
      </c>
      <c r="K70" s="23">
        <f t="shared" ca="1" si="58"/>
        <v>9060.9933685890719</v>
      </c>
      <c r="L70" s="23">
        <f t="shared" ca="1" si="58"/>
        <v>10366.921827568462</v>
      </c>
      <c r="M70" s="23">
        <f t="shared" ca="1" si="58"/>
        <v>11546.417882780639</v>
      </c>
      <c r="N70" s="23">
        <f t="shared" ca="1" si="58"/>
        <v>12607.06747845163</v>
      </c>
      <c r="O70" s="23">
        <f t="shared" ca="1" si="58"/>
        <v>13556.001402153903</v>
      </c>
      <c r="P70" s="23">
        <f t="shared" ca="1" si="58"/>
        <v>14399.922594205607</v>
      </c>
      <c r="Q70" s="23">
        <f t="shared" ca="1" si="58"/>
        <v>15145.131818505732</v>
      </c>
      <c r="R70" s="23">
        <f t="shared" ca="1" si="58"/>
        <v>15797.551793119404</v>
      </c>
      <c r="S70" s="23">
        <f t="shared" ca="1" si="58"/>
        <v>16362.749873027809</v>
      </c>
      <c r="T70" s="23">
        <f t="shared" ca="1" si="58"/>
        <v>16845.959371913246</v>
      </c>
      <c r="U70" s="23">
        <f t="shared" ca="1" si="58"/>
        <v>17252.099604637115</v>
      </c>
      <c r="V70" s="23">
        <f t="shared" ca="1" si="58"/>
        <v>17585.794727169094</v>
      </c>
      <c r="W70" s="23">
        <f t="shared" ca="1" si="58"/>
        <v>17851.391446120695</v>
      </c>
      <c r="X70" s="23">
        <f t="shared" ca="1" si="58"/>
        <v>18052.975665706763</v>
      </c>
      <c r="Y70" s="23">
        <f t="shared" ca="1" si="58"/>
        <v>18194.388135889203</v>
      </c>
      <c r="Z70" s="23">
        <f t="shared" ca="1" si="58"/>
        <v>18279.239161632249</v>
      </c>
      <c r="AA70" s="23">
        <f t="shared" ca="1" si="58"/>
        <v>18310.922429602251</v>
      </c>
      <c r="AB70" s="23">
        <f t="shared" ca="1" si="58"/>
        <v>18292.6280052656</v>
      </c>
      <c r="AC70" s="23">
        <f t="shared" ca="1" si="58"/>
        <v>7475.9885546121004</v>
      </c>
      <c r="AD70" s="23">
        <f t="shared" ca="1" si="58"/>
        <v>7460.2697395609721</v>
      </c>
      <c r="AE70" s="23">
        <f t="shared" ca="1" si="58"/>
        <v>7733.1850222219909</v>
      </c>
      <c r="AF70" s="23">
        <f t="shared" ca="1" si="58"/>
        <v>7967.0802735913821</v>
      </c>
      <c r="AG70" s="23">
        <f t="shared" ca="1" si="58"/>
        <v>8164.2966955466509</v>
      </c>
      <c r="AH70" s="23">
        <f t="shared" ca="1" si="58"/>
        <v>8327.0350178526533</v>
      </c>
      <c r="AI70" s="23">
        <f t="shared" ca="1" si="58"/>
        <v>8457.3639264883313</v>
      </c>
      <c r="AJ70" s="23">
        <f t="shared" ca="1" si="58"/>
        <v>8557.2279862739124</v>
      </c>
      <c r="AK70" s="23">
        <f t="shared" ca="1" si="58"/>
        <v>8628.4550881403957</v>
      </c>
      <c r="AL70" s="23">
        <f t="shared" ca="1" si="58"/>
        <v>8672.7634495629391</v>
      </c>
      <c r="AM70" s="23">
        <f t="shared" ca="1" si="58"/>
        <v>8691.768194968161</v>
      </c>
      <c r="AN70" s="23">
        <f t="shared" ca="1" si="58"/>
        <v>8686.9875413171176</v>
      </c>
      <c r="AO70" s="23">
        <f t="shared" ca="1" si="58"/>
        <v>8659.8486125531781</v>
      </c>
      <c r="AP70" s="23">
        <f t="shared" ca="1" si="58"/>
        <v>8611.6929051831103</v>
      </c>
      <c r="AQ70" s="23">
        <f t="shared" ca="1" si="58"/>
        <v>8543.781425923291</v>
      </c>
      <c r="AR70" s="23">
        <f t="shared" ca="1" si="58"/>
        <v>8457.2995210871013</v>
      </c>
      <c r="AS70" s="23">
        <f t="shared" ca="1" si="58"/>
        <v>8353.3614162091253</v>
      </c>
      <c r="AT70" s="23">
        <f t="shared" ca="1" si="58"/>
        <v>8233.0144832918704</v>
      </c>
      <c r="AU70" s="23">
        <f t="shared" ca="1" si="58"/>
        <v>8097.2432520176917</v>
      </c>
      <c r="AX70" s="3"/>
      <c r="AY70" s="3"/>
    </row>
    <row r="71" spans="1:51" s="30" customFormat="1" ht="15.75" customHeight="1" outlineLevel="1">
      <c r="A71" s="27"/>
      <c r="B71" s="69" t="s">
        <v>13</v>
      </c>
      <c r="C71" s="69"/>
      <c r="D71" s="27"/>
      <c r="E71" s="34"/>
      <c r="F71" s="34"/>
      <c r="G71" s="44"/>
      <c r="H71" s="23">
        <f t="shared" ref="H71:AU71" ca="1" si="59">$E$21*H81</f>
        <v>96458.763487306191</v>
      </c>
      <c r="I71" s="23">
        <f t="shared" ca="1" si="59"/>
        <v>93398.78713668244</v>
      </c>
      <c r="J71" s="23">
        <f t="shared" ca="1" si="59"/>
        <v>90338.81078605869</v>
      </c>
      <c r="K71" s="23">
        <f t="shared" ca="1" si="59"/>
        <v>87278.834435434939</v>
      </c>
      <c r="L71" s="23">
        <f t="shared" ca="1" si="59"/>
        <v>84218.858084811203</v>
      </c>
      <c r="M71" s="23">
        <f t="shared" ca="1" si="59"/>
        <v>81158.881734187453</v>
      </c>
      <c r="N71" s="23">
        <f t="shared" ca="1" si="59"/>
        <v>78098.905383563702</v>
      </c>
      <c r="O71" s="23">
        <f t="shared" ca="1" si="59"/>
        <v>75038.929032939952</v>
      </c>
      <c r="P71" s="23">
        <f t="shared" ca="1" si="59"/>
        <v>71978.952682316201</v>
      </c>
      <c r="Q71" s="23">
        <f t="shared" ca="1" si="59"/>
        <v>68918.976331692451</v>
      </c>
      <c r="R71" s="23">
        <f t="shared" ca="1" si="59"/>
        <v>65858.9999810687</v>
      </c>
      <c r="S71" s="23">
        <f t="shared" ca="1" si="59"/>
        <v>62799.023630444957</v>
      </c>
      <c r="T71" s="23">
        <f t="shared" ca="1" si="59"/>
        <v>59739.047279821207</v>
      </c>
      <c r="U71" s="23">
        <f t="shared" ca="1" si="59"/>
        <v>56679.070929197464</v>
      </c>
      <c r="V71" s="23">
        <f t="shared" ca="1" si="59"/>
        <v>53619.094578573728</v>
      </c>
      <c r="W71" s="23">
        <f t="shared" ca="1" si="59"/>
        <v>50559.118227949977</v>
      </c>
      <c r="X71" s="23">
        <f t="shared" ca="1" si="59"/>
        <v>47499.141877326227</v>
      </c>
      <c r="Y71" s="23">
        <f t="shared" ca="1" si="59"/>
        <v>44439.165526702483</v>
      </c>
      <c r="Z71" s="23">
        <f t="shared" ca="1" si="59"/>
        <v>41379.18917607874</v>
      </c>
      <c r="AA71" s="23">
        <f t="shared" ca="1" si="59"/>
        <v>38319.212825454997</v>
      </c>
      <c r="AB71" s="23">
        <f t="shared" ca="1" si="59"/>
        <v>35259.236474831247</v>
      </c>
      <c r="AC71" s="23">
        <f t="shared" ca="1" si="59"/>
        <v>32985.344088924459</v>
      </c>
      <c r="AD71" s="23">
        <f t="shared" ca="1" si="59"/>
        <v>31520.78392909696</v>
      </c>
      <c r="AE71" s="23">
        <f t="shared" ca="1" si="59"/>
        <v>30079.472030631801</v>
      </c>
      <c r="AF71" s="23">
        <f t="shared" ca="1" si="59"/>
        <v>28638.160132166631</v>
      </c>
      <c r="AG71" s="23">
        <f t="shared" ca="1" si="59"/>
        <v>27196.848233701465</v>
      </c>
      <c r="AH71" s="23">
        <f t="shared" ca="1" si="59"/>
        <v>25755.536335236302</v>
      </c>
      <c r="AI71" s="23">
        <f t="shared" ca="1" si="59"/>
        <v>24314.224436771136</v>
      </c>
      <c r="AJ71" s="23">
        <f t="shared" ca="1" si="59"/>
        <v>22872.912538305969</v>
      </c>
      <c r="AK71" s="23">
        <f t="shared" ca="1" si="59"/>
        <v>21431.600639840803</v>
      </c>
      <c r="AL71" s="23">
        <f t="shared" ca="1" si="59"/>
        <v>19990.28874137564</v>
      </c>
      <c r="AM71" s="23">
        <f t="shared" ca="1" si="59"/>
        <v>18548.976842910473</v>
      </c>
      <c r="AN71" s="23">
        <f t="shared" ca="1" si="59"/>
        <v>17107.664944445307</v>
      </c>
      <c r="AO71" s="23">
        <f t="shared" ca="1" si="59"/>
        <v>15666.353045980139</v>
      </c>
      <c r="AP71" s="23">
        <f t="shared" ca="1" si="59"/>
        <v>14225.041147514976</v>
      </c>
      <c r="AQ71" s="23">
        <f t="shared" ca="1" si="59"/>
        <v>12783.729249049808</v>
      </c>
      <c r="AR71" s="23">
        <f t="shared" ca="1" si="59"/>
        <v>11342.417350584643</v>
      </c>
      <c r="AS71" s="23">
        <f t="shared" ca="1" si="59"/>
        <v>9901.1054521194765</v>
      </c>
      <c r="AT71" s="23">
        <f t="shared" ca="1" si="59"/>
        <v>8459.7935536543118</v>
      </c>
      <c r="AU71" s="23">
        <f t="shared" ca="1" si="59"/>
        <v>7018.4816551891445</v>
      </c>
      <c r="AW71" s="45"/>
      <c r="AX71" s="3"/>
      <c r="AY71" s="3"/>
    </row>
    <row r="72" spans="1:51" s="43" customFormat="1" ht="15.75" customHeight="1" outlineLevel="1">
      <c r="A72" s="41"/>
      <c r="B72" s="12" t="s">
        <v>14</v>
      </c>
      <c r="C72" s="12"/>
      <c r="D72" s="12"/>
      <c r="E72" s="34"/>
      <c r="F72" s="34"/>
      <c r="G72" s="42"/>
      <c r="H72" s="17">
        <f t="shared" ref="H72:AU72" ca="1" si="60">SUM(H66:H71)</f>
        <v>209777.56612542336</v>
      </c>
      <c r="I72" s="17">
        <f t="shared" ca="1" si="60"/>
        <v>185788.32919985609</v>
      </c>
      <c r="J72" s="17">
        <f t="shared" ca="1" si="60"/>
        <v>183442.56023528165</v>
      </c>
      <c r="K72" s="17">
        <f t="shared" ca="1" si="60"/>
        <v>180953.70344389963</v>
      </c>
      <c r="L72" s="17">
        <f t="shared" ca="1" si="60"/>
        <v>178330.34409531846</v>
      </c>
      <c r="M72" s="17">
        <f t="shared" ca="1" si="60"/>
        <v>175580.55234297001</v>
      </c>
      <c r="N72" s="17">
        <f t="shared" ca="1" si="60"/>
        <v>172711.91413108041</v>
      </c>
      <c r="O72" s="17">
        <f t="shared" ca="1" si="60"/>
        <v>169731.56024722208</v>
      </c>
      <c r="P72" s="17">
        <f t="shared" ca="1" si="60"/>
        <v>166646.19363171319</v>
      </c>
      <c r="Q72" s="17">
        <f t="shared" ca="1" si="60"/>
        <v>163462.11504845272</v>
      </c>
      <c r="R72" s="17">
        <f t="shared" ca="1" si="60"/>
        <v>160185.24721550581</v>
      </c>
      <c r="S72" s="17">
        <f t="shared" ca="1" si="60"/>
        <v>156821.1574878536</v>
      </c>
      <c r="T72" s="17">
        <f t="shared" ca="1" si="60"/>
        <v>153375.07917917846</v>
      </c>
      <c r="U72" s="17">
        <f t="shared" ca="1" si="60"/>
        <v>149851.93160434172</v>
      </c>
      <c r="V72" s="17">
        <f t="shared" ca="1" si="60"/>
        <v>146256.33891931313</v>
      </c>
      <c r="W72" s="17">
        <f t="shared" ca="1" si="60"/>
        <v>142592.64783070414</v>
      </c>
      <c r="X72" s="17">
        <f t="shared" ca="1" si="60"/>
        <v>138864.9442427296</v>
      </c>
      <c r="Y72" s="17">
        <f t="shared" ca="1" si="60"/>
        <v>135077.06890535145</v>
      </c>
      <c r="Z72" s="17">
        <f t="shared" ca="1" si="60"/>
        <v>131232.63212353393</v>
      </c>
      <c r="AA72" s="17">
        <f t="shared" ca="1" si="60"/>
        <v>127335.02758394333</v>
      </c>
      <c r="AB72" s="17">
        <f t="shared" ca="1" si="60"/>
        <v>123387.44535204608</v>
      </c>
      <c r="AC72" s="17">
        <f t="shared" ca="1" si="60"/>
        <v>80098.333133275853</v>
      </c>
      <c r="AD72" s="17">
        <f t="shared" ca="1" si="60"/>
        <v>77327.974599546287</v>
      </c>
      <c r="AE72" s="17">
        <f t="shared" ca="1" si="60"/>
        <v>75750.114379195089</v>
      </c>
      <c r="AF72" s="17">
        <f t="shared" ca="1" si="60"/>
        <v>74133.234127552249</v>
      </c>
      <c r="AG72" s="17">
        <f t="shared" ca="1" si="60"/>
        <v>72479.675046495278</v>
      </c>
      <c r="AH72" s="17">
        <f t="shared" ca="1" si="60"/>
        <v>70791.63786578906</v>
      </c>
      <c r="AI72" s="17">
        <f t="shared" ca="1" si="60"/>
        <v>69071.191271412506</v>
      </c>
      <c r="AJ72" s="17">
        <f t="shared" ca="1" si="60"/>
        <v>67320.27982818587</v>
      </c>
      <c r="AK72" s="17">
        <f t="shared" ca="1" si="60"/>
        <v>65540.731427040126</v>
      </c>
      <c r="AL72" s="17">
        <f t="shared" ca="1" si="60"/>
        <v>63734.264285450437</v>
      </c>
      <c r="AM72" s="17">
        <f t="shared" ca="1" si="60"/>
        <v>61902.493527843428</v>
      </c>
      <c r="AN72" s="17">
        <f t="shared" ca="1" si="60"/>
        <v>60046.93737118016</v>
      </c>
      <c r="AO72" s="17">
        <f t="shared" ca="1" si="60"/>
        <v>58169.022939403992</v>
      </c>
      <c r="AP72" s="17">
        <f t="shared" ca="1" si="60"/>
        <v>56270.091729021697</v>
      </c>
      <c r="AQ72" s="17">
        <f t="shared" ca="1" si="60"/>
        <v>54351.404746749649</v>
      </c>
      <c r="AR72" s="17">
        <f t="shared" ca="1" si="60"/>
        <v>52414.147338901224</v>
      </c>
      <c r="AS72" s="17">
        <f t="shared" ca="1" si="60"/>
        <v>50459.433731011028</v>
      </c>
      <c r="AT72" s="17">
        <f t="shared" ca="1" si="60"/>
        <v>48488.311295081541</v>
      </c>
      <c r="AU72" s="17">
        <f t="shared" ca="1" si="60"/>
        <v>46501.764560795134</v>
      </c>
      <c r="AX72" s="3"/>
      <c r="AY72" s="3"/>
    </row>
    <row r="73" spans="1:51" ht="14.25" customHeight="1">
      <c r="A73" s="9"/>
      <c r="B73" s="9"/>
      <c r="C73" s="9"/>
      <c r="D73" s="9"/>
      <c r="E73" s="40"/>
      <c r="F73" s="40"/>
      <c r="G73" s="40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1:51" s="257" customFormat="1" ht="18">
      <c r="A74" s="252" t="s">
        <v>132</v>
      </c>
      <c r="B74" s="253" t="s">
        <v>3</v>
      </c>
      <c r="C74" s="253"/>
      <c r="D74" s="254"/>
      <c r="E74" s="254"/>
      <c r="F74" s="254"/>
      <c r="G74" s="255"/>
      <c r="H74" s="256">
        <f>$H$27</f>
        <v>2018</v>
      </c>
      <c r="I74" s="256">
        <f>H74+1</f>
        <v>2019</v>
      </c>
      <c r="J74" s="256">
        <f t="shared" ref="J74:AU74" si="61">I74+1</f>
        <v>2020</v>
      </c>
      <c r="K74" s="256">
        <f t="shared" si="61"/>
        <v>2021</v>
      </c>
      <c r="L74" s="256">
        <f t="shared" si="61"/>
        <v>2022</v>
      </c>
      <c r="M74" s="256">
        <f t="shared" si="61"/>
        <v>2023</v>
      </c>
      <c r="N74" s="256">
        <f t="shared" si="61"/>
        <v>2024</v>
      </c>
      <c r="O74" s="256">
        <f t="shared" si="61"/>
        <v>2025</v>
      </c>
      <c r="P74" s="256">
        <f t="shared" si="61"/>
        <v>2026</v>
      </c>
      <c r="Q74" s="256">
        <f t="shared" si="61"/>
        <v>2027</v>
      </c>
      <c r="R74" s="256">
        <f t="shared" si="61"/>
        <v>2028</v>
      </c>
      <c r="S74" s="256">
        <f t="shared" si="61"/>
        <v>2029</v>
      </c>
      <c r="T74" s="256">
        <f t="shared" si="61"/>
        <v>2030</v>
      </c>
      <c r="U74" s="256">
        <f t="shared" si="61"/>
        <v>2031</v>
      </c>
      <c r="V74" s="256">
        <f t="shared" si="61"/>
        <v>2032</v>
      </c>
      <c r="W74" s="256">
        <f t="shared" si="61"/>
        <v>2033</v>
      </c>
      <c r="X74" s="256">
        <f t="shared" si="61"/>
        <v>2034</v>
      </c>
      <c r="Y74" s="256">
        <f t="shared" si="61"/>
        <v>2035</v>
      </c>
      <c r="Z74" s="256">
        <f t="shared" si="61"/>
        <v>2036</v>
      </c>
      <c r="AA74" s="256">
        <f t="shared" si="61"/>
        <v>2037</v>
      </c>
      <c r="AB74" s="256">
        <f t="shared" si="61"/>
        <v>2038</v>
      </c>
      <c r="AC74" s="256">
        <f t="shared" si="61"/>
        <v>2039</v>
      </c>
      <c r="AD74" s="256">
        <f t="shared" si="61"/>
        <v>2040</v>
      </c>
      <c r="AE74" s="256">
        <f t="shared" si="61"/>
        <v>2041</v>
      </c>
      <c r="AF74" s="256">
        <f t="shared" si="61"/>
        <v>2042</v>
      </c>
      <c r="AG74" s="256">
        <f t="shared" si="61"/>
        <v>2043</v>
      </c>
      <c r="AH74" s="256">
        <f t="shared" si="61"/>
        <v>2044</v>
      </c>
      <c r="AI74" s="256">
        <f t="shared" si="61"/>
        <v>2045</v>
      </c>
      <c r="AJ74" s="256">
        <f t="shared" si="61"/>
        <v>2046</v>
      </c>
      <c r="AK74" s="256">
        <f t="shared" si="61"/>
        <v>2047</v>
      </c>
      <c r="AL74" s="256">
        <f t="shared" si="61"/>
        <v>2048</v>
      </c>
      <c r="AM74" s="256">
        <f t="shared" si="61"/>
        <v>2049</v>
      </c>
      <c r="AN74" s="256">
        <f t="shared" si="61"/>
        <v>2050</v>
      </c>
      <c r="AO74" s="256">
        <f t="shared" si="61"/>
        <v>2051</v>
      </c>
      <c r="AP74" s="256">
        <f t="shared" si="61"/>
        <v>2052</v>
      </c>
      <c r="AQ74" s="256">
        <f t="shared" si="61"/>
        <v>2053</v>
      </c>
      <c r="AR74" s="256">
        <f t="shared" si="61"/>
        <v>2054</v>
      </c>
      <c r="AS74" s="256">
        <f t="shared" si="61"/>
        <v>2055</v>
      </c>
      <c r="AT74" s="256">
        <f t="shared" si="61"/>
        <v>2056</v>
      </c>
      <c r="AU74" s="256">
        <f t="shared" si="61"/>
        <v>2057</v>
      </c>
    </row>
    <row r="75" spans="1:51" s="3" customFormat="1" ht="15" customHeight="1">
      <c r="A75" s="11"/>
    </row>
    <row r="76" spans="1:51" s="30" customFormat="1" ht="15.75" customHeight="1" outlineLevel="1">
      <c r="A76" s="27"/>
      <c r="B76" s="48" t="s">
        <v>15</v>
      </c>
      <c r="C76" s="48"/>
      <c r="D76" s="27"/>
      <c r="E76" s="34"/>
      <c r="F76" s="34"/>
      <c r="G76" s="34"/>
      <c r="H76" s="23">
        <f ca="1">-$E$20*H105/2-$E$20*H99*9/13</f>
        <v>13329.442339698289</v>
      </c>
      <c r="I76" s="23">
        <f t="shared" ref="I76:AU76" ca="1" si="62">-$E$20*H$100+$E$20*H99*9/13-$E$20*H105/2-$E$20*I105/2-$E$20*I99*9/13</f>
        <v>26658.884679396579</v>
      </c>
      <c r="J76" s="23">
        <f t="shared" ca="1" si="62"/>
        <v>26658.884679396579</v>
      </c>
      <c r="K76" s="23">
        <f t="shared" ca="1" si="62"/>
        <v>26658.884679396579</v>
      </c>
      <c r="L76" s="23">
        <f t="shared" ca="1" si="62"/>
        <v>26658.884679396579</v>
      </c>
      <c r="M76" s="23">
        <f t="shared" ca="1" si="62"/>
        <v>26658.884679396579</v>
      </c>
      <c r="N76" s="23">
        <f t="shared" ca="1" si="62"/>
        <v>26658.884679396579</v>
      </c>
      <c r="O76" s="23">
        <f t="shared" ca="1" si="62"/>
        <v>26658.884679396579</v>
      </c>
      <c r="P76" s="23">
        <f t="shared" ca="1" si="62"/>
        <v>26658.884679396579</v>
      </c>
      <c r="Q76" s="23">
        <f t="shared" ca="1" si="62"/>
        <v>26658.884679396579</v>
      </c>
      <c r="R76" s="23">
        <f t="shared" ca="1" si="62"/>
        <v>26658.884679396579</v>
      </c>
      <c r="S76" s="23">
        <f t="shared" ca="1" si="62"/>
        <v>26658.884679396579</v>
      </c>
      <c r="T76" s="23">
        <f t="shared" ca="1" si="62"/>
        <v>26658.884679396579</v>
      </c>
      <c r="U76" s="23">
        <f t="shared" ca="1" si="62"/>
        <v>26658.884679396579</v>
      </c>
      <c r="V76" s="23">
        <f t="shared" ca="1" si="62"/>
        <v>26658.884679396579</v>
      </c>
      <c r="W76" s="23">
        <f t="shared" ca="1" si="62"/>
        <v>26658.884679396579</v>
      </c>
      <c r="X76" s="23">
        <f t="shared" ca="1" si="62"/>
        <v>26658.884679396579</v>
      </c>
      <c r="Y76" s="23">
        <f t="shared" ca="1" si="62"/>
        <v>26658.884679396579</v>
      </c>
      <c r="Z76" s="23">
        <f t="shared" ca="1" si="62"/>
        <v>26658.884679396579</v>
      </c>
      <c r="AA76" s="23">
        <f t="shared" ca="1" si="62"/>
        <v>26658.884679396579</v>
      </c>
      <c r="AB76" s="23">
        <f t="shared" ca="1" si="62"/>
        <v>26658.884679396579</v>
      </c>
      <c r="AC76" s="23">
        <f t="shared" ca="1" si="62"/>
        <v>19810.425945576466</v>
      </c>
      <c r="AD76" s="23">
        <f t="shared" ca="1" si="62"/>
        <v>12759.425542266459</v>
      </c>
      <c r="AE76" s="23">
        <f t="shared" ca="1" si="62"/>
        <v>12556.883872776567</v>
      </c>
      <c r="AF76" s="23">
        <f t="shared" ca="1" si="62"/>
        <v>12556.883872776567</v>
      </c>
      <c r="AG76" s="23">
        <f t="shared" ca="1" si="62"/>
        <v>12556.883872776567</v>
      </c>
      <c r="AH76" s="23">
        <f t="shared" ca="1" si="62"/>
        <v>12556.883872776567</v>
      </c>
      <c r="AI76" s="23">
        <f t="shared" ca="1" si="62"/>
        <v>12556.883872776567</v>
      </c>
      <c r="AJ76" s="23">
        <f t="shared" ca="1" si="62"/>
        <v>12556.883872776567</v>
      </c>
      <c r="AK76" s="23">
        <f t="shared" ca="1" si="62"/>
        <v>12556.883872776567</v>
      </c>
      <c r="AL76" s="23">
        <f t="shared" ca="1" si="62"/>
        <v>12556.883872776567</v>
      </c>
      <c r="AM76" s="23">
        <f t="shared" ca="1" si="62"/>
        <v>12556.883872776567</v>
      </c>
      <c r="AN76" s="23">
        <f t="shared" ca="1" si="62"/>
        <v>12556.883872776567</v>
      </c>
      <c r="AO76" s="23">
        <f t="shared" ca="1" si="62"/>
        <v>12556.883872776567</v>
      </c>
      <c r="AP76" s="23">
        <f t="shared" ca="1" si="62"/>
        <v>12556.883872776567</v>
      </c>
      <c r="AQ76" s="23">
        <f t="shared" ca="1" si="62"/>
        <v>12556.883872776567</v>
      </c>
      <c r="AR76" s="23">
        <f t="shared" ca="1" si="62"/>
        <v>12556.883872776567</v>
      </c>
      <c r="AS76" s="23">
        <f t="shared" ca="1" si="62"/>
        <v>12556.883872776567</v>
      </c>
      <c r="AT76" s="23">
        <f t="shared" ca="1" si="62"/>
        <v>12556.883872776567</v>
      </c>
      <c r="AU76" s="23">
        <f t="shared" ca="1" si="62"/>
        <v>12556.883872776567</v>
      </c>
    </row>
    <row r="77" spans="1:51" s="30" customFormat="1" ht="15.75" customHeight="1" outlineLevel="1">
      <c r="A77" s="27"/>
      <c r="B77" s="48" t="s">
        <v>16</v>
      </c>
      <c r="C77" s="48"/>
      <c r="D77" s="27"/>
      <c r="E77" s="34"/>
      <c r="F77" s="34"/>
      <c r="G77" s="34"/>
      <c r="H77" s="23">
        <f ca="1">-$E$19*H105/2-$E$19*H99*9/13</f>
        <v>15647.60622486321</v>
      </c>
      <c r="I77" s="23">
        <f t="shared" ref="I77:AU77" ca="1" si="63">-$E$19*H$100+$E$19*H99*9/13-$E$19*H105/2-$E$19*I105/2-$E$19*I99*9/13</f>
        <v>31295.212449726419</v>
      </c>
      <c r="J77" s="23">
        <f t="shared" ca="1" si="63"/>
        <v>31295.212449726419</v>
      </c>
      <c r="K77" s="23">
        <f t="shared" ca="1" si="63"/>
        <v>31295.212449726419</v>
      </c>
      <c r="L77" s="23">
        <f t="shared" ca="1" si="63"/>
        <v>31295.212449726419</v>
      </c>
      <c r="M77" s="23">
        <f t="shared" ca="1" si="63"/>
        <v>31295.212449726419</v>
      </c>
      <c r="N77" s="23">
        <f t="shared" ca="1" si="63"/>
        <v>31295.212449726419</v>
      </c>
      <c r="O77" s="23">
        <f t="shared" ca="1" si="63"/>
        <v>31295.212449726419</v>
      </c>
      <c r="P77" s="23">
        <f t="shared" ca="1" si="63"/>
        <v>31295.212449726419</v>
      </c>
      <c r="Q77" s="23">
        <f t="shared" ca="1" si="63"/>
        <v>31295.212449726419</v>
      </c>
      <c r="R77" s="23">
        <f t="shared" ca="1" si="63"/>
        <v>31295.212449726419</v>
      </c>
      <c r="S77" s="23">
        <f t="shared" ca="1" si="63"/>
        <v>31295.212449726419</v>
      </c>
      <c r="T77" s="23">
        <f t="shared" ca="1" si="63"/>
        <v>31295.212449726419</v>
      </c>
      <c r="U77" s="23">
        <f t="shared" ca="1" si="63"/>
        <v>31295.212449726419</v>
      </c>
      <c r="V77" s="23">
        <f t="shared" ca="1" si="63"/>
        <v>31295.212449726419</v>
      </c>
      <c r="W77" s="23">
        <f t="shared" ca="1" si="63"/>
        <v>31295.212449726419</v>
      </c>
      <c r="X77" s="23">
        <f t="shared" ca="1" si="63"/>
        <v>31295.212449726419</v>
      </c>
      <c r="Y77" s="23">
        <f t="shared" ca="1" si="63"/>
        <v>31295.212449726419</v>
      </c>
      <c r="Z77" s="23">
        <f t="shared" ca="1" si="63"/>
        <v>31295.212449726419</v>
      </c>
      <c r="AA77" s="23">
        <f t="shared" ca="1" si="63"/>
        <v>31295.212449726419</v>
      </c>
      <c r="AB77" s="23">
        <f t="shared" ca="1" si="63"/>
        <v>31295.212449726419</v>
      </c>
      <c r="AC77" s="23">
        <f t="shared" ca="1" si="63"/>
        <v>23255.717414372375</v>
      </c>
      <c r="AD77" s="23">
        <f t="shared" ca="1" si="63"/>
        <v>14978.456071356279</v>
      </c>
      <c r="AE77" s="23">
        <f t="shared" ca="1" si="63"/>
        <v>14740.68976369423</v>
      </c>
      <c r="AF77" s="23">
        <f t="shared" ca="1" si="63"/>
        <v>14740.68976369423</v>
      </c>
      <c r="AG77" s="23">
        <f t="shared" ca="1" si="63"/>
        <v>14740.68976369423</v>
      </c>
      <c r="AH77" s="23">
        <f t="shared" ca="1" si="63"/>
        <v>14740.68976369423</v>
      </c>
      <c r="AI77" s="23">
        <f t="shared" ca="1" si="63"/>
        <v>14740.68976369423</v>
      </c>
      <c r="AJ77" s="23">
        <f t="shared" ca="1" si="63"/>
        <v>14740.68976369423</v>
      </c>
      <c r="AK77" s="23">
        <f t="shared" ca="1" si="63"/>
        <v>14740.68976369423</v>
      </c>
      <c r="AL77" s="23">
        <f t="shared" ca="1" si="63"/>
        <v>14740.68976369423</v>
      </c>
      <c r="AM77" s="23">
        <f t="shared" ca="1" si="63"/>
        <v>14740.68976369423</v>
      </c>
      <c r="AN77" s="23">
        <f t="shared" ca="1" si="63"/>
        <v>14740.68976369423</v>
      </c>
      <c r="AO77" s="23">
        <f t="shared" ca="1" si="63"/>
        <v>14740.68976369423</v>
      </c>
      <c r="AP77" s="23">
        <f t="shared" ca="1" si="63"/>
        <v>14740.68976369423</v>
      </c>
      <c r="AQ77" s="23">
        <f t="shared" ca="1" si="63"/>
        <v>14740.68976369423</v>
      </c>
      <c r="AR77" s="23">
        <f t="shared" ca="1" si="63"/>
        <v>14740.68976369423</v>
      </c>
      <c r="AS77" s="23">
        <f t="shared" ca="1" si="63"/>
        <v>14740.68976369423</v>
      </c>
      <c r="AT77" s="23">
        <f t="shared" ca="1" si="63"/>
        <v>14740.68976369423</v>
      </c>
      <c r="AU77" s="23">
        <f t="shared" ca="1" si="63"/>
        <v>14740.68976369423</v>
      </c>
    </row>
    <row r="78" spans="1:51" s="3" customFormat="1" ht="15.75" customHeight="1" outlineLevel="1">
      <c r="A78" s="11"/>
      <c r="I78" s="23"/>
    </row>
    <row r="79" spans="1:51" s="30" customFormat="1" ht="15.75" customHeight="1" outlineLevel="1">
      <c r="A79" s="27"/>
      <c r="B79" s="69" t="s">
        <v>9</v>
      </c>
      <c r="C79" s="69"/>
      <c r="D79" s="27"/>
      <c r="E79" s="34"/>
      <c r="F79" s="34"/>
      <c r="G79" s="49">
        <f>($G$100)*$E$20</f>
        <v>853689.87571400008</v>
      </c>
      <c r="H79" s="23">
        <f ca="1">G79-H76</f>
        <v>840360.43337430176</v>
      </c>
      <c r="I79" s="23">
        <f ca="1">H79-I76</f>
        <v>813701.54869490513</v>
      </c>
      <c r="J79" s="23">
        <f t="shared" ref="I79:AU80" ca="1" si="64">I79-J76</f>
        <v>787042.66401550849</v>
      </c>
      <c r="K79" s="23">
        <f t="shared" ca="1" si="64"/>
        <v>760383.77933611185</v>
      </c>
      <c r="L79" s="23">
        <f t="shared" ca="1" si="64"/>
        <v>733724.89465671522</v>
      </c>
      <c r="M79" s="23">
        <f t="shared" ca="1" si="64"/>
        <v>707066.00997731858</v>
      </c>
      <c r="N79" s="23">
        <f t="shared" ca="1" si="64"/>
        <v>680407.12529792194</v>
      </c>
      <c r="O79" s="23">
        <f t="shared" ca="1" si="64"/>
        <v>653748.24061852531</v>
      </c>
      <c r="P79" s="23">
        <f t="shared" ca="1" si="64"/>
        <v>627089.35593912867</v>
      </c>
      <c r="Q79" s="23">
        <f t="shared" ca="1" si="64"/>
        <v>600430.47125973203</v>
      </c>
      <c r="R79" s="23">
        <f t="shared" ca="1" si="64"/>
        <v>573771.5865803354</v>
      </c>
      <c r="S79" s="23">
        <f t="shared" ca="1" si="64"/>
        <v>547112.70190093876</v>
      </c>
      <c r="T79" s="23">
        <f t="shared" ca="1" si="64"/>
        <v>520453.81722154218</v>
      </c>
      <c r="U79" s="23">
        <f t="shared" ca="1" si="64"/>
        <v>493794.9325421456</v>
      </c>
      <c r="V79" s="23">
        <f t="shared" ca="1" si="64"/>
        <v>467136.04786274902</v>
      </c>
      <c r="W79" s="23">
        <f t="shared" ca="1" si="64"/>
        <v>440477.16318335244</v>
      </c>
      <c r="X79" s="23">
        <f t="shared" ca="1" si="64"/>
        <v>413818.27850395587</v>
      </c>
      <c r="Y79" s="23">
        <f t="shared" ca="1" si="64"/>
        <v>387159.39382455929</v>
      </c>
      <c r="Z79" s="23">
        <f t="shared" ca="1" si="64"/>
        <v>360500.50914516271</v>
      </c>
      <c r="AA79" s="23">
        <f t="shared" ca="1" si="64"/>
        <v>333841.62446576613</v>
      </c>
      <c r="AB79" s="23">
        <f t="shared" ca="1" si="64"/>
        <v>307182.73978636955</v>
      </c>
      <c r="AC79" s="23">
        <f t="shared" ca="1" si="64"/>
        <v>287372.3138407931</v>
      </c>
      <c r="AD79" s="23">
        <f t="shared" ca="1" si="64"/>
        <v>274612.88829852664</v>
      </c>
      <c r="AE79" s="23">
        <f t="shared" ca="1" si="64"/>
        <v>262056.00442575008</v>
      </c>
      <c r="AF79" s="23">
        <f t="shared" ca="1" si="64"/>
        <v>249499.12055297353</v>
      </c>
      <c r="AG79" s="23">
        <f t="shared" ca="1" si="64"/>
        <v>236942.23668019698</v>
      </c>
      <c r="AH79" s="23">
        <f t="shared" ca="1" si="64"/>
        <v>224385.35280742042</v>
      </c>
      <c r="AI79" s="23">
        <f t="shared" ca="1" si="64"/>
        <v>211828.46893464387</v>
      </c>
      <c r="AJ79" s="23">
        <f t="shared" ca="1" si="64"/>
        <v>199271.58506186731</v>
      </c>
      <c r="AK79" s="23">
        <f t="shared" ca="1" si="64"/>
        <v>186714.70118909076</v>
      </c>
      <c r="AL79" s="23">
        <f t="shared" ca="1" si="64"/>
        <v>174157.81731631421</v>
      </c>
      <c r="AM79" s="23">
        <f t="shared" ca="1" si="64"/>
        <v>161600.93344353765</v>
      </c>
      <c r="AN79" s="23">
        <f t="shared" ca="1" si="64"/>
        <v>149044.0495707611</v>
      </c>
      <c r="AO79" s="23">
        <f t="shared" ca="1" si="64"/>
        <v>136487.16569798454</v>
      </c>
      <c r="AP79" s="23">
        <f t="shared" ca="1" si="64"/>
        <v>123930.28182520797</v>
      </c>
      <c r="AQ79" s="23">
        <f t="shared" ca="1" si="64"/>
        <v>111373.39795243141</v>
      </c>
      <c r="AR79" s="23">
        <f t="shared" ca="1" si="64"/>
        <v>98816.514079654837</v>
      </c>
      <c r="AS79" s="23">
        <f t="shared" ca="1" si="64"/>
        <v>86259.630206878268</v>
      </c>
      <c r="AT79" s="23">
        <f t="shared" ca="1" si="64"/>
        <v>73702.746334101699</v>
      </c>
      <c r="AU79" s="23">
        <f t="shared" ca="1" si="64"/>
        <v>61145.86246132513</v>
      </c>
    </row>
    <row r="80" spans="1:51" s="30" customFormat="1" ht="15.75" customHeight="1" outlineLevel="1">
      <c r="A80" s="27"/>
      <c r="B80" s="69" t="s">
        <v>2</v>
      </c>
      <c r="C80" s="69"/>
      <c r="D80" s="27"/>
      <c r="E80" s="34"/>
      <c r="F80" s="34"/>
      <c r="G80" s="50">
        <f>($G$100)*$E$19</f>
        <v>1002157.6801860001</v>
      </c>
      <c r="H80" s="23">
        <f ca="1">G80-H77</f>
        <v>986510.07396113686</v>
      </c>
      <c r="I80" s="23">
        <f t="shared" ca="1" si="64"/>
        <v>955214.86151141045</v>
      </c>
      <c r="J80" s="23">
        <f t="shared" ca="1" si="64"/>
        <v>923919.64906168403</v>
      </c>
      <c r="K80" s="23">
        <f t="shared" ca="1" si="64"/>
        <v>892624.43661195762</v>
      </c>
      <c r="L80" s="23">
        <f t="shared" ca="1" si="64"/>
        <v>861329.2241622312</v>
      </c>
      <c r="M80" s="23">
        <f t="shared" ca="1" si="64"/>
        <v>830034.01171250478</v>
      </c>
      <c r="N80" s="23">
        <f t="shared" ca="1" si="64"/>
        <v>798738.79926277837</v>
      </c>
      <c r="O80" s="23">
        <f t="shared" ca="1" si="64"/>
        <v>767443.58681305195</v>
      </c>
      <c r="P80" s="23">
        <f t="shared" ca="1" si="64"/>
        <v>736148.37436332554</v>
      </c>
      <c r="Q80" s="23">
        <f t="shared" ca="1" si="64"/>
        <v>704853.16191359912</v>
      </c>
      <c r="R80" s="23">
        <f t="shared" ca="1" si="64"/>
        <v>673557.9494638727</v>
      </c>
      <c r="S80" s="23">
        <f t="shared" ca="1" si="64"/>
        <v>642262.73701414629</v>
      </c>
      <c r="T80" s="23">
        <f t="shared" ca="1" si="64"/>
        <v>610967.52456441987</v>
      </c>
      <c r="U80" s="23">
        <f t="shared" ca="1" si="64"/>
        <v>579672.31211469346</v>
      </c>
      <c r="V80" s="23">
        <f t="shared" ca="1" si="64"/>
        <v>548377.09966496704</v>
      </c>
      <c r="W80" s="23">
        <f t="shared" ca="1" si="64"/>
        <v>517081.88721524063</v>
      </c>
      <c r="X80" s="23">
        <f t="shared" ca="1" si="64"/>
        <v>485786.67476551421</v>
      </c>
      <c r="Y80" s="23">
        <f t="shared" ca="1" si="64"/>
        <v>454491.46231578779</v>
      </c>
      <c r="Z80" s="23">
        <f t="shared" ca="1" si="64"/>
        <v>423196.24986606138</v>
      </c>
      <c r="AA80" s="23">
        <f t="shared" ca="1" si="64"/>
        <v>391901.03741633496</v>
      </c>
      <c r="AB80" s="23">
        <f t="shared" ca="1" si="64"/>
        <v>360605.82496660855</v>
      </c>
      <c r="AC80" s="23">
        <f t="shared" ca="1" si="64"/>
        <v>337350.10755223618</v>
      </c>
      <c r="AD80" s="23">
        <f t="shared" ca="1" si="64"/>
        <v>322371.65148087993</v>
      </c>
      <c r="AE80" s="23">
        <f t="shared" ca="1" si="64"/>
        <v>307630.96171718568</v>
      </c>
      <c r="AF80" s="23">
        <f t="shared" ca="1" si="64"/>
        <v>292890.27195349144</v>
      </c>
      <c r="AG80" s="23">
        <f t="shared" ca="1" si="64"/>
        <v>278149.58218979719</v>
      </c>
      <c r="AH80" s="23">
        <f t="shared" ca="1" si="64"/>
        <v>263408.89242610295</v>
      </c>
      <c r="AI80" s="23">
        <f t="shared" ca="1" si="64"/>
        <v>248668.2026624087</v>
      </c>
      <c r="AJ80" s="23">
        <f t="shared" ca="1" si="64"/>
        <v>233927.51289871446</v>
      </c>
      <c r="AK80" s="23">
        <f t="shared" ca="1" si="64"/>
        <v>219186.82313502021</v>
      </c>
      <c r="AL80" s="23">
        <f t="shared" ca="1" si="64"/>
        <v>204446.13337132597</v>
      </c>
      <c r="AM80" s="23">
        <f t="shared" ca="1" si="64"/>
        <v>189705.44360763172</v>
      </c>
      <c r="AN80" s="23">
        <f t="shared" ca="1" si="64"/>
        <v>174964.75384393748</v>
      </c>
      <c r="AO80" s="23">
        <f t="shared" ca="1" si="64"/>
        <v>160224.06408024323</v>
      </c>
      <c r="AP80" s="23">
        <f t="shared" ca="1" si="64"/>
        <v>145483.37431654899</v>
      </c>
      <c r="AQ80" s="23">
        <f t="shared" ca="1" si="64"/>
        <v>130742.68455285476</v>
      </c>
      <c r="AR80" s="23">
        <f t="shared" ca="1" si="64"/>
        <v>116001.99478916053</v>
      </c>
      <c r="AS80" s="23">
        <f t="shared" ca="1" si="64"/>
        <v>101261.3050254663</v>
      </c>
      <c r="AT80" s="23">
        <f t="shared" ca="1" si="64"/>
        <v>86520.615261772065</v>
      </c>
      <c r="AU80" s="23">
        <f t="shared" ca="1" si="64"/>
        <v>71779.925498077835</v>
      </c>
    </row>
    <row r="81" spans="1:47" s="54" customFormat="1" ht="15.75" customHeight="1" outlineLevel="1">
      <c r="A81" s="39"/>
      <c r="B81" s="47" t="s">
        <v>28</v>
      </c>
      <c r="C81" s="47"/>
      <c r="D81" s="39"/>
      <c r="E81" s="51"/>
      <c r="F81" s="51"/>
      <c r="G81" s="52">
        <f>G79+G80</f>
        <v>1855847.5559</v>
      </c>
      <c r="H81" s="53">
        <f ca="1">H79+H80</f>
        <v>1826870.5073354386</v>
      </c>
      <c r="I81" s="17">
        <f ca="1">I79+I80</f>
        <v>1768916.4102063156</v>
      </c>
      <c r="J81" s="17">
        <f t="shared" ref="J81:AU81" ca="1" si="65">J79+J80</f>
        <v>1710962.3130771925</v>
      </c>
      <c r="K81" s="17">
        <f t="shared" ca="1" si="65"/>
        <v>1653008.2159480695</v>
      </c>
      <c r="L81" s="17">
        <f t="shared" ca="1" si="65"/>
        <v>1595054.1188189464</v>
      </c>
      <c r="M81" s="17">
        <f t="shared" ca="1" si="65"/>
        <v>1537100.0216898234</v>
      </c>
      <c r="N81" s="17">
        <f t="shared" ca="1" si="65"/>
        <v>1479145.9245607003</v>
      </c>
      <c r="O81" s="17">
        <f t="shared" ca="1" si="65"/>
        <v>1421191.8274315773</v>
      </c>
      <c r="P81" s="17">
        <f t="shared" ca="1" si="65"/>
        <v>1363237.7303024542</v>
      </c>
      <c r="Q81" s="17">
        <f t="shared" ca="1" si="65"/>
        <v>1305283.6331733312</v>
      </c>
      <c r="R81" s="17">
        <f t="shared" ca="1" si="65"/>
        <v>1247329.5360442081</v>
      </c>
      <c r="S81" s="17">
        <f t="shared" ca="1" si="65"/>
        <v>1189375.438915085</v>
      </c>
      <c r="T81" s="17">
        <f t="shared" ca="1" si="65"/>
        <v>1131421.341785962</v>
      </c>
      <c r="U81" s="17">
        <f t="shared" ca="1" si="65"/>
        <v>1073467.2446568389</v>
      </c>
      <c r="V81" s="17">
        <f t="shared" ca="1" si="65"/>
        <v>1015513.1475277161</v>
      </c>
      <c r="W81" s="17">
        <f t="shared" ca="1" si="65"/>
        <v>957559.05039859307</v>
      </c>
      <c r="X81" s="17">
        <f t="shared" ca="1" si="65"/>
        <v>899604.95326947002</v>
      </c>
      <c r="Y81" s="17">
        <f t="shared" ca="1" si="65"/>
        <v>841650.85614034708</v>
      </c>
      <c r="Z81" s="17">
        <f t="shared" ca="1" si="65"/>
        <v>783696.75901122415</v>
      </c>
      <c r="AA81" s="17">
        <f t="shared" ca="1" si="65"/>
        <v>725742.66188210109</v>
      </c>
      <c r="AB81" s="17">
        <f t="shared" ca="1" si="65"/>
        <v>667788.56475297804</v>
      </c>
      <c r="AC81" s="17">
        <f t="shared" ca="1" si="65"/>
        <v>624722.42139302928</v>
      </c>
      <c r="AD81" s="17">
        <f t="shared" ca="1" si="65"/>
        <v>596984.53977940651</v>
      </c>
      <c r="AE81" s="17">
        <f t="shared" ca="1" si="65"/>
        <v>569686.96614293579</v>
      </c>
      <c r="AF81" s="17">
        <f t="shared" ca="1" si="65"/>
        <v>542389.39250646497</v>
      </c>
      <c r="AG81" s="17">
        <f t="shared" ca="1" si="65"/>
        <v>515091.81886999414</v>
      </c>
      <c r="AH81" s="17">
        <f t="shared" ca="1" si="65"/>
        <v>487794.24523352337</v>
      </c>
      <c r="AI81" s="17">
        <f t="shared" ca="1" si="65"/>
        <v>460496.6715970526</v>
      </c>
      <c r="AJ81" s="17">
        <f t="shared" ca="1" si="65"/>
        <v>433199.09796058177</v>
      </c>
      <c r="AK81" s="17">
        <f t="shared" ca="1" si="65"/>
        <v>405901.52432411094</v>
      </c>
      <c r="AL81" s="17">
        <f t="shared" ca="1" si="65"/>
        <v>378603.95068764017</v>
      </c>
      <c r="AM81" s="17">
        <f t="shared" ca="1" si="65"/>
        <v>351306.3770511694</v>
      </c>
      <c r="AN81" s="17">
        <f t="shared" ca="1" si="65"/>
        <v>324008.80341469857</v>
      </c>
      <c r="AO81" s="17">
        <f t="shared" ca="1" si="65"/>
        <v>296711.22977822775</v>
      </c>
      <c r="AP81" s="17">
        <f t="shared" ca="1" si="65"/>
        <v>269413.65614175698</v>
      </c>
      <c r="AQ81" s="17">
        <f t="shared" ca="1" si="65"/>
        <v>242116.08250528615</v>
      </c>
      <c r="AR81" s="17">
        <f t="shared" ca="1" si="65"/>
        <v>214818.50886881538</v>
      </c>
      <c r="AS81" s="17">
        <f t="shared" ca="1" si="65"/>
        <v>187520.93523234455</v>
      </c>
      <c r="AT81" s="17">
        <f t="shared" ca="1" si="65"/>
        <v>160223.36159587378</v>
      </c>
      <c r="AU81" s="17">
        <f t="shared" ca="1" si="65"/>
        <v>132925.78795940295</v>
      </c>
    </row>
    <row r="82" spans="1:47" s="30" customFormat="1" ht="15" customHeight="1">
      <c r="A82" s="27"/>
      <c r="B82" s="22"/>
      <c r="C82" s="22"/>
      <c r="D82" s="27"/>
      <c r="E82" s="34"/>
      <c r="F82" s="34"/>
      <c r="G82" s="34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</row>
    <row r="83" spans="1:47" s="257" customFormat="1" ht="18">
      <c r="A83" s="252" t="s">
        <v>133</v>
      </c>
      <c r="B83" s="253" t="s">
        <v>17</v>
      </c>
      <c r="C83" s="253"/>
      <c r="D83" s="254"/>
      <c r="E83" s="254"/>
      <c r="F83" s="254"/>
      <c r="G83" s="256">
        <f>H83-1</f>
        <v>2017</v>
      </c>
      <c r="H83" s="256">
        <f>$H$27</f>
        <v>2018</v>
      </c>
      <c r="I83" s="256">
        <f>H83+1</f>
        <v>2019</v>
      </c>
      <c r="J83" s="256">
        <f t="shared" ref="J83:AU83" si="66">I83+1</f>
        <v>2020</v>
      </c>
      <c r="K83" s="256">
        <f t="shared" si="66"/>
        <v>2021</v>
      </c>
      <c r="L83" s="256">
        <f t="shared" si="66"/>
        <v>2022</v>
      </c>
      <c r="M83" s="256">
        <f t="shared" si="66"/>
        <v>2023</v>
      </c>
      <c r="N83" s="256">
        <f t="shared" si="66"/>
        <v>2024</v>
      </c>
      <c r="O83" s="256">
        <f t="shared" si="66"/>
        <v>2025</v>
      </c>
      <c r="P83" s="256">
        <f t="shared" si="66"/>
        <v>2026</v>
      </c>
      <c r="Q83" s="256">
        <f t="shared" si="66"/>
        <v>2027</v>
      </c>
      <c r="R83" s="256">
        <f t="shared" si="66"/>
        <v>2028</v>
      </c>
      <c r="S83" s="256">
        <f t="shared" si="66"/>
        <v>2029</v>
      </c>
      <c r="T83" s="256">
        <f t="shared" si="66"/>
        <v>2030</v>
      </c>
      <c r="U83" s="256">
        <f t="shared" si="66"/>
        <v>2031</v>
      </c>
      <c r="V83" s="256">
        <f t="shared" si="66"/>
        <v>2032</v>
      </c>
      <c r="W83" s="256">
        <f t="shared" si="66"/>
        <v>2033</v>
      </c>
      <c r="X83" s="256">
        <f t="shared" si="66"/>
        <v>2034</v>
      </c>
      <c r="Y83" s="256">
        <f t="shared" si="66"/>
        <v>2035</v>
      </c>
      <c r="Z83" s="256">
        <f t="shared" si="66"/>
        <v>2036</v>
      </c>
      <c r="AA83" s="256">
        <f t="shared" si="66"/>
        <v>2037</v>
      </c>
      <c r="AB83" s="256">
        <f t="shared" si="66"/>
        <v>2038</v>
      </c>
      <c r="AC83" s="256">
        <f t="shared" si="66"/>
        <v>2039</v>
      </c>
      <c r="AD83" s="256">
        <f t="shared" si="66"/>
        <v>2040</v>
      </c>
      <c r="AE83" s="256">
        <f t="shared" si="66"/>
        <v>2041</v>
      </c>
      <c r="AF83" s="256">
        <f t="shared" si="66"/>
        <v>2042</v>
      </c>
      <c r="AG83" s="256">
        <f t="shared" si="66"/>
        <v>2043</v>
      </c>
      <c r="AH83" s="256">
        <f t="shared" si="66"/>
        <v>2044</v>
      </c>
      <c r="AI83" s="256">
        <f t="shared" si="66"/>
        <v>2045</v>
      </c>
      <c r="AJ83" s="256">
        <f t="shared" si="66"/>
        <v>2046</v>
      </c>
      <c r="AK83" s="256">
        <f t="shared" si="66"/>
        <v>2047</v>
      </c>
      <c r="AL83" s="256">
        <f t="shared" si="66"/>
        <v>2048</v>
      </c>
      <c r="AM83" s="256">
        <f t="shared" si="66"/>
        <v>2049</v>
      </c>
      <c r="AN83" s="256">
        <f t="shared" si="66"/>
        <v>2050</v>
      </c>
      <c r="AO83" s="256">
        <f t="shared" si="66"/>
        <v>2051</v>
      </c>
      <c r="AP83" s="256">
        <f t="shared" si="66"/>
        <v>2052</v>
      </c>
      <c r="AQ83" s="256">
        <f t="shared" si="66"/>
        <v>2053</v>
      </c>
      <c r="AR83" s="256">
        <f t="shared" si="66"/>
        <v>2054</v>
      </c>
      <c r="AS83" s="256">
        <f t="shared" si="66"/>
        <v>2055</v>
      </c>
      <c r="AT83" s="256">
        <f t="shared" si="66"/>
        <v>2056</v>
      </c>
      <c r="AU83" s="256">
        <f t="shared" si="66"/>
        <v>2057</v>
      </c>
    </row>
    <row r="84" spans="1:47" s="3" customFormat="1" ht="15" customHeight="1">
      <c r="A84" s="11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</row>
    <row r="85" spans="1:47" s="3" customFormat="1" ht="15" customHeight="1">
      <c r="A85" s="11"/>
      <c r="B85" s="68" t="s">
        <v>142</v>
      </c>
      <c r="C85" s="6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</row>
    <row r="86" spans="1:47" s="3" customFormat="1" ht="15" customHeight="1">
      <c r="A86" s="11"/>
      <c r="D86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</row>
    <row r="87" spans="1:47" s="3" customFormat="1" ht="15" customHeight="1">
      <c r="A87" s="11"/>
      <c r="B87" s="278" t="s">
        <v>138</v>
      </c>
      <c r="D87" s="277"/>
      <c r="E87" s="277"/>
      <c r="G87" s="279">
        <f t="shared" ref="G87:AU87" si="67">IFERROR(G36/(G36+G40),0)</f>
        <v>0.65827306345755232</v>
      </c>
      <c r="H87" s="279">
        <f t="shared" si="67"/>
        <v>0</v>
      </c>
      <c r="I87" s="279">
        <f t="shared" si="67"/>
        <v>0</v>
      </c>
      <c r="J87" s="279">
        <f t="shared" si="67"/>
        <v>0</v>
      </c>
      <c r="K87" s="279">
        <f t="shared" si="67"/>
        <v>0</v>
      </c>
      <c r="L87" s="279">
        <f t="shared" si="67"/>
        <v>0</v>
      </c>
      <c r="M87" s="279">
        <f t="shared" si="67"/>
        <v>0</v>
      </c>
      <c r="N87" s="279">
        <f t="shared" si="67"/>
        <v>0</v>
      </c>
      <c r="O87" s="279">
        <f t="shared" si="67"/>
        <v>0</v>
      </c>
      <c r="P87" s="279">
        <f t="shared" si="67"/>
        <v>0</v>
      </c>
      <c r="Q87" s="279">
        <f t="shared" si="67"/>
        <v>0</v>
      </c>
      <c r="R87" s="279">
        <f t="shared" si="67"/>
        <v>0</v>
      </c>
      <c r="S87" s="279">
        <f t="shared" si="67"/>
        <v>0</v>
      </c>
      <c r="T87" s="279">
        <f t="shared" si="67"/>
        <v>0</v>
      </c>
      <c r="U87" s="279">
        <f t="shared" si="67"/>
        <v>0</v>
      </c>
      <c r="V87" s="279">
        <f t="shared" si="67"/>
        <v>0</v>
      </c>
      <c r="W87" s="279">
        <f t="shared" si="67"/>
        <v>0</v>
      </c>
      <c r="X87" s="279">
        <f t="shared" si="67"/>
        <v>0</v>
      </c>
      <c r="Y87" s="279">
        <f t="shared" si="67"/>
        <v>0</v>
      </c>
      <c r="Z87" s="279">
        <f t="shared" si="67"/>
        <v>0</v>
      </c>
      <c r="AA87" s="279">
        <f t="shared" si="67"/>
        <v>0</v>
      </c>
      <c r="AB87" s="279">
        <f t="shared" si="67"/>
        <v>0</v>
      </c>
      <c r="AC87" s="279">
        <f t="shared" si="67"/>
        <v>0</v>
      </c>
      <c r="AD87" s="279">
        <f t="shared" si="67"/>
        <v>0</v>
      </c>
      <c r="AE87" s="279">
        <f t="shared" si="67"/>
        <v>0</v>
      </c>
      <c r="AF87" s="279">
        <f t="shared" si="67"/>
        <v>0</v>
      </c>
      <c r="AG87" s="279">
        <f t="shared" si="67"/>
        <v>0</v>
      </c>
      <c r="AH87" s="279">
        <f t="shared" si="67"/>
        <v>0</v>
      </c>
      <c r="AI87" s="279">
        <f t="shared" si="67"/>
        <v>0</v>
      </c>
      <c r="AJ87" s="279">
        <f t="shared" si="67"/>
        <v>0</v>
      </c>
      <c r="AK87" s="279">
        <f t="shared" si="67"/>
        <v>0</v>
      </c>
      <c r="AL87" s="279">
        <f t="shared" si="67"/>
        <v>0</v>
      </c>
      <c r="AM87" s="279">
        <f t="shared" si="67"/>
        <v>0</v>
      </c>
      <c r="AN87" s="279">
        <f t="shared" si="67"/>
        <v>0</v>
      </c>
      <c r="AO87" s="279">
        <f t="shared" si="67"/>
        <v>0</v>
      </c>
      <c r="AP87" s="279">
        <f t="shared" si="67"/>
        <v>0</v>
      </c>
      <c r="AQ87" s="279">
        <f t="shared" si="67"/>
        <v>0</v>
      </c>
      <c r="AR87" s="279">
        <f t="shared" si="67"/>
        <v>0</v>
      </c>
      <c r="AS87" s="279">
        <f t="shared" si="67"/>
        <v>0</v>
      </c>
      <c r="AT87" s="279">
        <f t="shared" si="67"/>
        <v>0</v>
      </c>
      <c r="AU87" s="279">
        <f t="shared" si="67"/>
        <v>0</v>
      </c>
    </row>
    <row r="88" spans="1:47" s="3" customFormat="1" ht="15" customHeight="1">
      <c r="A88" s="11"/>
      <c r="B88" s="278" t="s">
        <v>139</v>
      </c>
      <c r="D88" s="277"/>
      <c r="E88" s="277"/>
      <c r="G88" s="279">
        <f t="shared" ref="G88:AU88" si="68">IFERROR(G40/(G36+G40),0)</f>
        <v>0.34172693654244773</v>
      </c>
      <c r="H88" s="279">
        <f t="shared" si="68"/>
        <v>0</v>
      </c>
      <c r="I88" s="279">
        <f t="shared" si="68"/>
        <v>0</v>
      </c>
      <c r="J88" s="279">
        <f t="shared" si="68"/>
        <v>0</v>
      </c>
      <c r="K88" s="279">
        <f t="shared" si="68"/>
        <v>0</v>
      </c>
      <c r="L88" s="279">
        <f t="shared" si="68"/>
        <v>0</v>
      </c>
      <c r="M88" s="279">
        <f t="shared" si="68"/>
        <v>0</v>
      </c>
      <c r="N88" s="279">
        <f t="shared" si="68"/>
        <v>0</v>
      </c>
      <c r="O88" s="279">
        <f t="shared" si="68"/>
        <v>0</v>
      </c>
      <c r="P88" s="279">
        <f t="shared" si="68"/>
        <v>0</v>
      </c>
      <c r="Q88" s="279">
        <f t="shared" si="68"/>
        <v>0</v>
      </c>
      <c r="R88" s="279">
        <f t="shared" si="68"/>
        <v>0</v>
      </c>
      <c r="S88" s="279">
        <f t="shared" si="68"/>
        <v>0</v>
      </c>
      <c r="T88" s="279">
        <f t="shared" si="68"/>
        <v>0</v>
      </c>
      <c r="U88" s="279">
        <f t="shared" si="68"/>
        <v>0</v>
      </c>
      <c r="V88" s="279">
        <f t="shared" si="68"/>
        <v>0</v>
      </c>
      <c r="W88" s="279">
        <f t="shared" si="68"/>
        <v>0</v>
      </c>
      <c r="X88" s="279">
        <f t="shared" si="68"/>
        <v>0</v>
      </c>
      <c r="Y88" s="279">
        <f t="shared" si="68"/>
        <v>0</v>
      </c>
      <c r="Z88" s="279">
        <f t="shared" si="68"/>
        <v>0</v>
      </c>
      <c r="AA88" s="279">
        <f t="shared" si="68"/>
        <v>0</v>
      </c>
      <c r="AB88" s="279">
        <f t="shared" si="68"/>
        <v>0</v>
      </c>
      <c r="AC88" s="279">
        <f t="shared" si="68"/>
        <v>0</v>
      </c>
      <c r="AD88" s="279">
        <f t="shared" si="68"/>
        <v>0</v>
      </c>
      <c r="AE88" s="279">
        <f t="shared" si="68"/>
        <v>0</v>
      </c>
      <c r="AF88" s="279">
        <f t="shared" si="68"/>
        <v>0</v>
      </c>
      <c r="AG88" s="279">
        <f t="shared" si="68"/>
        <v>0</v>
      </c>
      <c r="AH88" s="279">
        <f t="shared" si="68"/>
        <v>0</v>
      </c>
      <c r="AI88" s="279">
        <f t="shared" si="68"/>
        <v>0</v>
      </c>
      <c r="AJ88" s="279">
        <f t="shared" si="68"/>
        <v>0</v>
      </c>
      <c r="AK88" s="279">
        <f t="shared" si="68"/>
        <v>0</v>
      </c>
      <c r="AL88" s="279">
        <f t="shared" si="68"/>
        <v>0</v>
      </c>
      <c r="AM88" s="279">
        <f t="shared" si="68"/>
        <v>0</v>
      </c>
      <c r="AN88" s="279">
        <f t="shared" si="68"/>
        <v>0</v>
      </c>
      <c r="AO88" s="279">
        <f t="shared" si="68"/>
        <v>0</v>
      </c>
      <c r="AP88" s="279">
        <f t="shared" si="68"/>
        <v>0</v>
      </c>
      <c r="AQ88" s="279">
        <f t="shared" si="68"/>
        <v>0</v>
      </c>
      <c r="AR88" s="279">
        <f t="shared" si="68"/>
        <v>0</v>
      </c>
      <c r="AS88" s="279">
        <f t="shared" si="68"/>
        <v>0</v>
      </c>
      <c r="AT88" s="279">
        <f t="shared" si="68"/>
        <v>0</v>
      </c>
      <c r="AU88" s="279">
        <f t="shared" si="68"/>
        <v>0</v>
      </c>
    </row>
    <row r="89" spans="1:47" s="3" customFormat="1" ht="7.5" customHeight="1">
      <c r="A89" s="11"/>
      <c r="B89" s="278"/>
      <c r="D89" s="277"/>
      <c r="E89" s="277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</row>
    <row r="90" spans="1:47" s="3" customFormat="1" ht="15" customHeight="1">
      <c r="A90" s="11"/>
      <c r="B90" s="278" t="s">
        <v>140</v>
      </c>
      <c r="D90" s="277"/>
      <c r="E90" s="277"/>
      <c r="G90" s="279">
        <f>IFERROR((G36+G37+G45*G87)/(G36+G37+G40+G41+G42+G45),0)</f>
        <v>0.65262900648789224</v>
      </c>
      <c r="H90" s="279">
        <f t="shared" ref="H90:AU90" si="69">IFERROR((H36+H37+H45*H87)/(H36+H37+H40+H41+H42+H45),0)</f>
        <v>0</v>
      </c>
      <c r="I90" s="279">
        <f t="shared" si="69"/>
        <v>0</v>
      </c>
      <c r="J90" s="279">
        <f t="shared" si="69"/>
        <v>0</v>
      </c>
      <c r="K90" s="279">
        <f t="shared" si="69"/>
        <v>0</v>
      </c>
      <c r="L90" s="279">
        <f t="shared" si="69"/>
        <v>0</v>
      </c>
      <c r="M90" s="279">
        <f t="shared" si="69"/>
        <v>0</v>
      </c>
      <c r="N90" s="279">
        <f t="shared" si="69"/>
        <v>0</v>
      </c>
      <c r="O90" s="279">
        <f t="shared" si="69"/>
        <v>0</v>
      </c>
      <c r="P90" s="279">
        <f t="shared" si="69"/>
        <v>0</v>
      </c>
      <c r="Q90" s="279">
        <f t="shared" si="69"/>
        <v>0</v>
      </c>
      <c r="R90" s="279">
        <f t="shared" si="69"/>
        <v>0</v>
      </c>
      <c r="S90" s="279">
        <f t="shared" si="69"/>
        <v>0</v>
      </c>
      <c r="T90" s="279">
        <f t="shared" si="69"/>
        <v>0</v>
      </c>
      <c r="U90" s="279">
        <f t="shared" si="69"/>
        <v>0</v>
      </c>
      <c r="V90" s="279">
        <f t="shared" si="69"/>
        <v>0</v>
      </c>
      <c r="W90" s="279">
        <f t="shared" si="69"/>
        <v>0</v>
      </c>
      <c r="X90" s="279">
        <f t="shared" si="69"/>
        <v>0</v>
      </c>
      <c r="Y90" s="279">
        <f t="shared" si="69"/>
        <v>0</v>
      </c>
      <c r="Z90" s="279">
        <f t="shared" si="69"/>
        <v>0</v>
      </c>
      <c r="AA90" s="279">
        <f t="shared" si="69"/>
        <v>0</v>
      </c>
      <c r="AB90" s="279">
        <f t="shared" si="69"/>
        <v>0</v>
      </c>
      <c r="AC90" s="279">
        <f t="shared" si="69"/>
        <v>0</v>
      </c>
      <c r="AD90" s="279">
        <f t="shared" si="69"/>
        <v>0</v>
      </c>
      <c r="AE90" s="279">
        <f t="shared" si="69"/>
        <v>0</v>
      </c>
      <c r="AF90" s="279">
        <f t="shared" si="69"/>
        <v>0</v>
      </c>
      <c r="AG90" s="279">
        <f t="shared" si="69"/>
        <v>0</v>
      </c>
      <c r="AH90" s="279">
        <f t="shared" si="69"/>
        <v>0</v>
      </c>
      <c r="AI90" s="279">
        <f t="shared" si="69"/>
        <v>0</v>
      </c>
      <c r="AJ90" s="279">
        <f t="shared" si="69"/>
        <v>0</v>
      </c>
      <c r="AK90" s="279">
        <f t="shared" si="69"/>
        <v>0</v>
      </c>
      <c r="AL90" s="279">
        <f t="shared" si="69"/>
        <v>0</v>
      </c>
      <c r="AM90" s="279">
        <f t="shared" si="69"/>
        <v>0</v>
      </c>
      <c r="AN90" s="279">
        <f t="shared" si="69"/>
        <v>0</v>
      </c>
      <c r="AO90" s="279">
        <f t="shared" si="69"/>
        <v>0</v>
      </c>
      <c r="AP90" s="279">
        <f t="shared" si="69"/>
        <v>0</v>
      </c>
      <c r="AQ90" s="279">
        <f t="shared" si="69"/>
        <v>0</v>
      </c>
      <c r="AR90" s="279">
        <f t="shared" si="69"/>
        <v>0</v>
      </c>
      <c r="AS90" s="279">
        <f t="shared" si="69"/>
        <v>0</v>
      </c>
      <c r="AT90" s="279">
        <f t="shared" si="69"/>
        <v>0</v>
      </c>
      <c r="AU90" s="279">
        <f t="shared" si="69"/>
        <v>0</v>
      </c>
    </row>
    <row r="91" spans="1:47" s="3" customFormat="1" ht="15" customHeight="1">
      <c r="A91" s="11"/>
      <c r="B91" s="278" t="s">
        <v>141</v>
      </c>
      <c r="D91" s="277"/>
      <c r="E91" s="277"/>
      <c r="G91" s="279">
        <f>IFERROR((G40+G41+G42+G45*G88)/(G36+G37+G40+G41+G42+G45),0)</f>
        <v>0.34737099351210782</v>
      </c>
      <c r="H91" s="279">
        <f t="shared" ref="H91:AU91" si="70">IFERROR((H40+H41+H42+H45*H88)/(H36+H37+H40+H41+H42+H45),0)</f>
        <v>0</v>
      </c>
      <c r="I91" s="279">
        <f t="shared" si="70"/>
        <v>0</v>
      </c>
      <c r="J91" s="279">
        <f t="shared" si="70"/>
        <v>0</v>
      </c>
      <c r="K91" s="279">
        <f t="shared" si="70"/>
        <v>0</v>
      </c>
      <c r="L91" s="279">
        <f t="shared" si="70"/>
        <v>0</v>
      </c>
      <c r="M91" s="279">
        <f t="shared" si="70"/>
        <v>0</v>
      </c>
      <c r="N91" s="279">
        <f t="shared" si="70"/>
        <v>0</v>
      </c>
      <c r="O91" s="279">
        <f t="shared" si="70"/>
        <v>0</v>
      </c>
      <c r="P91" s="279">
        <f t="shared" si="70"/>
        <v>0</v>
      </c>
      <c r="Q91" s="279">
        <f t="shared" si="70"/>
        <v>0</v>
      </c>
      <c r="R91" s="279">
        <f t="shared" si="70"/>
        <v>0</v>
      </c>
      <c r="S91" s="279">
        <f t="shared" si="70"/>
        <v>0</v>
      </c>
      <c r="T91" s="279">
        <f t="shared" si="70"/>
        <v>0</v>
      </c>
      <c r="U91" s="279">
        <f t="shared" si="70"/>
        <v>0</v>
      </c>
      <c r="V91" s="279">
        <f t="shared" si="70"/>
        <v>0</v>
      </c>
      <c r="W91" s="279">
        <f t="shared" si="70"/>
        <v>0</v>
      </c>
      <c r="X91" s="279">
        <f t="shared" si="70"/>
        <v>0</v>
      </c>
      <c r="Y91" s="279">
        <f t="shared" si="70"/>
        <v>0</v>
      </c>
      <c r="Z91" s="279">
        <f t="shared" si="70"/>
        <v>0</v>
      </c>
      <c r="AA91" s="279">
        <f t="shared" si="70"/>
        <v>0</v>
      </c>
      <c r="AB91" s="279">
        <f t="shared" si="70"/>
        <v>0</v>
      </c>
      <c r="AC91" s="279">
        <f t="shared" si="70"/>
        <v>0</v>
      </c>
      <c r="AD91" s="279">
        <f t="shared" si="70"/>
        <v>0</v>
      </c>
      <c r="AE91" s="279">
        <f t="shared" si="70"/>
        <v>0</v>
      </c>
      <c r="AF91" s="279">
        <f t="shared" si="70"/>
        <v>0</v>
      </c>
      <c r="AG91" s="279">
        <f t="shared" si="70"/>
        <v>0</v>
      </c>
      <c r="AH91" s="279">
        <f t="shared" si="70"/>
        <v>0</v>
      </c>
      <c r="AI91" s="279">
        <f t="shared" si="70"/>
        <v>0</v>
      </c>
      <c r="AJ91" s="279">
        <f t="shared" si="70"/>
        <v>0</v>
      </c>
      <c r="AK91" s="279">
        <f t="shared" si="70"/>
        <v>0</v>
      </c>
      <c r="AL91" s="279">
        <f t="shared" si="70"/>
        <v>0</v>
      </c>
      <c r="AM91" s="279">
        <f t="shared" si="70"/>
        <v>0</v>
      </c>
      <c r="AN91" s="279">
        <f t="shared" si="70"/>
        <v>0</v>
      </c>
      <c r="AO91" s="279">
        <f t="shared" si="70"/>
        <v>0</v>
      </c>
      <c r="AP91" s="279">
        <f t="shared" si="70"/>
        <v>0</v>
      </c>
      <c r="AQ91" s="279">
        <f t="shared" si="70"/>
        <v>0</v>
      </c>
      <c r="AR91" s="279">
        <f t="shared" si="70"/>
        <v>0</v>
      </c>
      <c r="AS91" s="279">
        <f t="shared" si="70"/>
        <v>0</v>
      </c>
      <c r="AT91" s="279">
        <f t="shared" si="70"/>
        <v>0</v>
      </c>
      <c r="AU91" s="279">
        <f t="shared" si="70"/>
        <v>0</v>
      </c>
    </row>
    <row r="92" spans="1:47" s="3" customFormat="1" ht="7.5" customHeight="1">
      <c r="A92" s="11"/>
      <c r="B92" s="278"/>
      <c r="D92" s="277"/>
      <c r="E92" s="277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279"/>
      <c r="AS92" s="279"/>
      <c r="AT92" s="279"/>
      <c r="AU92" s="279"/>
    </row>
    <row r="93" spans="1:47" s="3" customFormat="1" ht="15" customHeight="1">
      <c r="A93" s="11"/>
      <c r="B93" s="278" t="s">
        <v>143</v>
      </c>
      <c r="D93" s="277"/>
      <c r="E93" s="277"/>
      <c r="G93" s="279">
        <f t="shared" ref="G93:AU93" si="71">IFERROR((SUM($G$38:$AU$38)+SUMPRODUCT($G$90:$AU$90,$G$46:$AU$46))/(SUM($G$38:$AU$38)+SUM($G$43:$AU$43)+SUM($G$46:$AU$46)),0)</f>
        <v>0.65262900648789213</v>
      </c>
      <c r="H93" s="279">
        <f t="shared" si="71"/>
        <v>0.65262900648789213</v>
      </c>
      <c r="I93" s="279">
        <f t="shared" si="71"/>
        <v>0.65262900648789213</v>
      </c>
      <c r="J93" s="279">
        <f t="shared" si="71"/>
        <v>0.65262900648789213</v>
      </c>
      <c r="K93" s="279">
        <f t="shared" si="71"/>
        <v>0.65262900648789213</v>
      </c>
      <c r="L93" s="279">
        <f t="shared" si="71"/>
        <v>0.65262900648789213</v>
      </c>
      <c r="M93" s="279">
        <f t="shared" si="71"/>
        <v>0.65262900648789213</v>
      </c>
      <c r="N93" s="279">
        <f t="shared" si="71"/>
        <v>0.65262900648789213</v>
      </c>
      <c r="O93" s="279">
        <f t="shared" si="71"/>
        <v>0.65262900648789213</v>
      </c>
      <c r="P93" s="279">
        <f t="shared" si="71"/>
        <v>0.65262900648789213</v>
      </c>
      <c r="Q93" s="279">
        <f t="shared" si="71"/>
        <v>0.65262900648789213</v>
      </c>
      <c r="R93" s="279">
        <f t="shared" si="71"/>
        <v>0.65262900648789213</v>
      </c>
      <c r="S93" s="279">
        <f t="shared" si="71"/>
        <v>0.65262900648789213</v>
      </c>
      <c r="T93" s="279">
        <f t="shared" si="71"/>
        <v>0.65262900648789213</v>
      </c>
      <c r="U93" s="279">
        <f t="shared" si="71"/>
        <v>0.65262900648789213</v>
      </c>
      <c r="V93" s="279">
        <f t="shared" si="71"/>
        <v>0.65262900648789213</v>
      </c>
      <c r="W93" s="279">
        <f t="shared" si="71"/>
        <v>0.65262900648789213</v>
      </c>
      <c r="X93" s="279">
        <f t="shared" si="71"/>
        <v>0.65262900648789213</v>
      </c>
      <c r="Y93" s="279">
        <f t="shared" si="71"/>
        <v>0.65262900648789213</v>
      </c>
      <c r="Z93" s="279">
        <f t="shared" si="71"/>
        <v>0.65262900648789213</v>
      </c>
      <c r="AA93" s="279">
        <f t="shared" si="71"/>
        <v>0.65262900648789213</v>
      </c>
      <c r="AB93" s="279">
        <f t="shared" si="71"/>
        <v>0.65262900648789213</v>
      </c>
      <c r="AC93" s="279">
        <f t="shared" si="71"/>
        <v>0.65262900648789213</v>
      </c>
      <c r="AD93" s="279">
        <f t="shared" si="71"/>
        <v>0.65262900648789213</v>
      </c>
      <c r="AE93" s="279">
        <f t="shared" si="71"/>
        <v>0.65262900648789213</v>
      </c>
      <c r="AF93" s="279">
        <f t="shared" si="71"/>
        <v>0.65262900648789213</v>
      </c>
      <c r="AG93" s="279">
        <f t="shared" si="71"/>
        <v>0.65262900648789213</v>
      </c>
      <c r="AH93" s="279">
        <f t="shared" si="71"/>
        <v>0.65262900648789213</v>
      </c>
      <c r="AI93" s="279">
        <f t="shared" si="71"/>
        <v>0.65262900648789213</v>
      </c>
      <c r="AJ93" s="279">
        <f t="shared" si="71"/>
        <v>0.65262900648789213</v>
      </c>
      <c r="AK93" s="279">
        <f t="shared" si="71"/>
        <v>0.65262900648789213</v>
      </c>
      <c r="AL93" s="279">
        <f t="shared" si="71"/>
        <v>0.65262900648789213</v>
      </c>
      <c r="AM93" s="279">
        <f t="shared" si="71"/>
        <v>0.65262900648789213</v>
      </c>
      <c r="AN93" s="279">
        <f t="shared" si="71"/>
        <v>0.65262900648789213</v>
      </c>
      <c r="AO93" s="279">
        <f t="shared" si="71"/>
        <v>0.65262900648789213</v>
      </c>
      <c r="AP93" s="279">
        <f t="shared" si="71"/>
        <v>0.65262900648789213</v>
      </c>
      <c r="AQ93" s="279">
        <f t="shared" si="71"/>
        <v>0.65262900648789213</v>
      </c>
      <c r="AR93" s="279">
        <f t="shared" si="71"/>
        <v>0.65262900648789213</v>
      </c>
      <c r="AS93" s="279">
        <f t="shared" si="71"/>
        <v>0.65262900648789213</v>
      </c>
      <c r="AT93" s="279">
        <f t="shared" si="71"/>
        <v>0.65262900648789213</v>
      </c>
      <c r="AU93" s="279">
        <f t="shared" si="71"/>
        <v>0.65262900648789213</v>
      </c>
    </row>
    <row r="94" spans="1:47" s="3" customFormat="1" ht="15" customHeight="1">
      <c r="A94" s="11"/>
      <c r="B94" s="278" t="s">
        <v>144</v>
      </c>
      <c r="D94" s="277"/>
      <c r="E94" s="277"/>
      <c r="G94" s="279">
        <f t="shared" ref="G94:AU94" si="72">IFERROR((SUM($G$43:$AU$43)+SUMPRODUCT($G$91:$AU$91,$G$46:$AU$46))/(SUM($G$38:$AU$38)+SUM($G$43:$AU$43)+SUM($G$46:$AU$46)),0)</f>
        <v>0.34737099351210782</v>
      </c>
      <c r="H94" s="279">
        <f t="shared" si="72"/>
        <v>0.34737099351210782</v>
      </c>
      <c r="I94" s="279">
        <f t="shared" si="72"/>
        <v>0.34737099351210782</v>
      </c>
      <c r="J94" s="279">
        <f t="shared" si="72"/>
        <v>0.34737099351210782</v>
      </c>
      <c r="K94" s="279">
        <f t="shared" si="72"/>
        <v>0.34737099351210782</v>
      </c>
      <c r="L94" s="279">
        <f t="shared" si="72"/>
        <v>0.34737099351210782</v>
      </c>
      <c r="M94" s="279">
        <f t="shared" si="72"/>
        <v>0.34737099351210782</v>
      </c>
      <c r="N94" s="279">
        <f t="shared" si="72"/>
        <v>0.34737099351210782</v>
      </c>
      <c r="O94" s="279">
        <f t="shared" si="72"/>
        <v>0.34737099351210782</v>
      </c>
      <c r="P94" s="279">
        <f t="shared" si="72"/>
        <v>0.34737099351210782</v>
      </c>
      <c r="Q94" s="279">
        <f t="shared" si="72"/>
        <v>0.34737099351210782</v>
      </c>
      <c r="R94" s="279">
        <f t="shared" si="72"/>
        <v>0.34737099351210782</v>
      </c>
      <c r="S94" s="279">
        <f t="shared" si="72"/>
        <v>0.34737099351210782</v>
      </c>
      <c r="T94" s="279">
        <f t="shared" si="72"/>
        <v>0.34737099351210782</v>
      </c>
      <c r="U94" s="279">
        <f t="shared" si="72"/>
        <v>0.34737099351210782</v>
      </c>
      <c r="V94" s="279">
        <f t="shared" si="72"/>
        <v>0.34737099351210782</v>
      </c>
      <c r="W94" s="279">
        <f t="shared" si="72"/>
        <v>0.34737099351210782</v>
      </c>
      <c r="X94" s="279">
        <f t="shared" si="72"/>
        <v>0.34737099351210782</v>
      </c>
      <c r="Y94" s="279">
        <f t="shared" si="72"/>
        <v>0.34737099351210782</v>
      </c>
      <c r="Z94" s="279">
        <f t="shared" si="72"/>
        <v>0.34737099351210782</v>
      </c>
      <c r="AA94" s="279">
        <f t="shared" si="72"/>
        <v>0.34737099351210782</v>
      </c>
      <c r="AB94" s="279">
        <f t="shared" si="72"/>
        <v>0.34737099351210782</v>
      </c>
      <c r="AC94" s="279">
        <f t="shared" si="72"/>
        <v>0.34737099351210782</v>
      </c>
      <c r="AD94" s="279">
        <f t="shared" si="72"/>
        <v>0.34737099351210782</v>
      </c>
      <c r="AE94" s="279">
        <f t="shared" si="72"/>
        <v>0.34737099351210782</v>
      </c>
      <c r="AF94" s="279">
        <f t="shared" si="72"/>
        <v>0.34737099351210782</v>
      </c>
      <c r="AG94" s="279">
        <f t="shared" si="72"/>
        <v>0.34737099351210782</v>
      </c>
      <c r="AH94" s="279">
        <f t="shared" si="72"/>
        <v>0.34737099351210782</v>
      </c>
      <c r="AI94" s="279">
        <f t="shared" si="72"/>
        <v>0.34737099351210782</v>
      </c>
      <c r="AJ94" s="279">
        <f t="shared" si="72"/>
        <v>0.34737099351210782</v>
      </c>
      <c r="AK94" s="279">
        <f t="shared" si="72"/>
        <v>0.34737099351210782</v>
      </c>
      <c r="AL94" s="279">
        <f t="shared" si="72"/>
        <v>0.34737099351210782</v>
      </c>
      <c r="AM94" s="279">
        <f t="shared" si="72"/>
        <v>0.34737099351210782</v>
      </c>
      <c r="AN94" s="279">
        <f t="shared" si="72"/>
        <v>0.34737099351210782</v>
      </c>
      <c r="AO94" s="279">
        <f t="shared" si="72"/>
        <v>0.34737099351210782</v>
      </c>
      <c r="AP94" s="279">
        <f t="shared" si="72"/>
        <v>0.34737099351210782</v>
      </c>
      <c r="AQ94" s="279">
        <f t="shared" si="72"/>
        <v>0.34737099351210782</v>
      </c>
      <c r="AR94" s="279">
        <f t="shared" si="72"/>
        <v>0.34737099351210782</v>
      </c>
      <c r="AS94" s="279">
        <f t="shared" si="72"/>
        <v>0.34737099351210782</v>
      </c>
      <c r="AT94" s="279">
        <f t="shared" si="72"/>
        <v>0.34737099351210782</v>
      </c>
      <c r="AU94" s="279">
        <f t="shared" si="72"/>
        <v>0.34737099351210782</v>
      </c>
    </row>
    <row r="95" spans="1:47" s="3" customFormat="1" ht="15" customHeight="1">
      <c r="A95" s="11"/>
      <c r="B95" s="278"/>
      <c r="D95" s="277"/>
      <c r="E95" s="218" t="s">
        <v>65</v>
      </c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</row>
    <row r="96" spans="1:47" s="3" customFormat="1" ht="15" customHeight="1">
      <c r="A96" s="11"/>
      <c r="B96" s="15" t="str">
        <f>B38</f>
        <v>Frais de conduites - Total</v>
      </c>
      <c r="C96" s="15"/>
      <c r="D96"/>
      <c r="E96" s="215">
        <f>SUM(G96:AU96)</f>
        <v>1211179.9465999999</v>
      </c>
      <c r="G96" s="73">
        <f t="shared" ref="G96:AU96" si="73">G38+G$87*G$45+G$90*G$46+G$93*(G$51+G$52)</f>
        <v>1211179.9465999999</v>
      </c>
      <c r="H96" s="73">
        <f t="shared" si="73"/>
        <v>0</v>
      </c>
      <c r="I96" s="73">
        <f t="shared" si="73"/>
        <v>0</v>
      </c>
      <c r="J96" s="73">
        <f t="shared" si="73"/>
        <v>0</v>
      </c>
      <c r="K96" s="73">
        <f t="shared" si="73"/>
        <v>0</v>
      </c>
      <c r="L96" s="73">
        <f t="shared" si="73"/>
        <v>0</v>
      </c>
      <c r="M96" s="73">
        <f t="shared" si="73"/>
        <v>0</v>
      </c>
      <c r="N96" s="73">
        <f t="shared" si="73"/>
        <v>0</v>
      </c>
      <c r="O96" s="73">
        <f t="shared" si="73"/>
        <v>0</v>
      </c>
      <c r="P96" s="73">
        <f t="shared" si="73"/>
        <v>0</v>
      </c>
      <c r="Q96" s="73">
        <f t="shared" si="73"/>
        <v>0</v>
      </c>
      <c r="R96" s="73">
        <f t="shared" si="73"/>
        <v>0</v>
      </c>
      <c r="S96" s="73">
        <f t="shared" si="73"/>
        <v>0</v>
      </c>
      <c r="T96" s="73">
        <f t="shared" si="73"/>
        <v>0</v>
      </c>
      <c r="U96" s="73">
        <f t="shared" si="73"/>
        <v>0</v>
      </c>
      <c r="V96" s="73">
        <f t="shared" si="73"/>
        <v>0</v>
      </c>
      <c r="W96" s="73">
        <f t="shared" si="73"/>
        <v>0</v>
      </c>
      <c r="X96" s="73">
        <f t="shared" si="73"/>
        <v>0</v>
      </c>
      <c r="Y96" s="73">
        <f t="shared" si="73"/>
        <v>0</v>
      </c>
      <c r="Z96" s="73">
        <f t="shared" si="73"/>
        <v>0</v>
      </c>
      <c r="AA96" s="73">
        <f t="shared" si="73"/>
        <v>0</v>
      </c>
      <c r="AB96" s="73">
        <f t="shared" si="73"/>
        <v>0</v>
      </c>
      <c r="AC96" s="73">
        <f t="shared" si="73"/>
        <v>0</v>
      </c>
      <c r="AD96" s="73">
        <f t="shared" si="73"/>
        <v>0</v>
      </c>
      <c r="AE96" s="73">
        <f t="shared" si="73"/>
        <v>0</v>
      </c>
      <c r="AF96" s="73">
        <f t="shared" si="73"/>
        <v>0</v>
      </c>
      <c r="AG96" s="73">
        <f t="shared" si="73"/>
        <v>0</v>
      </c>
      <c r="AH96" s="73">
        <f t="shared" si="73"/>
        <v>0</v>
      </c>
      <c r="AI96" s="73">
        <f t="shared" si="73"/>
        <v>0</v>
      </c>
      <c r="AJ96" s="73">
        <f t="shared" si="73"/>
        <v>0</v>
      </c>
      <c r="AK96" s="73">
        <f t="shared" si="73"/>
        <v>0</v>
      </c>
      <c r="AL96" s="73">
        <f t="shared" si="73"/>
        <v>0</v>
      </c>
      <c r="AM96" s="73">
        <f t="shared" si="73"/>
        <v>0</v>
      </c>
      <c r="AN96" s="73">
        <f t="shared" si="73"/>
        <v>0</v>
      </c>
      <c r="AO96" s="73">
        <f t="shared" si="73"/>
        <v>0</v>
      </c>
      <c r="AP96" s="73">
        <f t="shared" si="73"/>
        <v>0</v>
      </c>
      <c r="AQ96" s="73">
        <f t="shared" si="73"/>
        <v>0</v>
      </c>
      <c r="AR96" s="73">
        <f t="shared" si="73"/>
        <v>0</v>
      </c>
      <c r="AS96" s="73">
        <f t="shared" si="73"/>
        <v>0</v>
      </c>
      <c r="AT96" s="73">
        <f t="shared" si="73"/>
        <v>0</v>
      </c>
      <c r="AU96" s="73">
        <f t="shared" si="73"/>
        <v>0</v>
      </c>
    </row>
    <row r="97" spans="1:48" s="3" customFormat="1" ht="15" customHeight="1">
      <c r="A97" s="11"/>
      <c r="B97" s="15" t="str">
        <f>B43</f>
        <v>Frais de branchements - Total</v>
      </c>
      <c r="C97" s="15"/>
      <c r="D97"/>
      <c r="E97" s="216">
        <f t="shared" ref="E97" si="74">SUM(G97:AU97)</f>
        <v>644667.60930000001</v>
      </c>
      <c r="G97" s="73">
        <f t="shared" ref="G97:AU97" si="75">G43+G$88*G$45+G$91*G$46+G$94*(G$51+G$52)+G$50</f>
        <v>644667.60930000001</v>
      </c>
      <c r="H97" s="73">
        <f t="shared" si="75"/>
        <v>0</v>
      </c>
      <c r="I97" s="73">
        <f t="shared" si="75"/>
        <v>0</v>
      </c>
      <c r="J97" s="73">
        <f t="shared" si="75"/>
        <v>0</v>
      </c>
      <c r="K97" s="73">
        <f t="shared" si="75"/>
        <v>0</v>
      </c>
      <c r="L97" s="73">
        <f t="shared" si="75"/>
        <v>0</v>
      </c>
      <c r="M97" s="73">
        <f t="shared" si="75"/>
        <v>0</v>
      </c>
      <c r="N97" s="73">
        <f t="shared" si="75"/>
        <v>0</v>
      </c>
      <c r="O97" s="73">
        <f t="shared" si="75"/>
        <v>0</v>
      </c>
      <c r="P97" s="73">
        <f t="shared" si="75"/>
        <v>0</v>
      </c>
      <c r="Q97" s="73">
        <f t="shared" si="75"/>
        <v>0</v>
      </c>
      <c r="R97" s="73">
        <f t="shared" si="75"/>
        <v>0</v>
      </c>
      <c r="S97" s="73">
        <f t="shared" si="75"/>
        <v>0</v>
      </c>
      <c r="T97" s="73">
        <f t="shared" si="75"/>
        <v>0</v>
      </c>
      <c r="U97" s="73">
        <f t="shared" si="75"/>
        <v>0</v>
      </c>
      <c r="V97" s="73">
        <f t="shared" si="75"/>
        <v>0</v>
      </c>
      <c r="W97" s="73">
        <f t="shared" si="75"/>
        <v>0</v>
      </c>
      <c r="X97" s="73">
        <f t="shared" si="75"/>
        <v>0</v>
      </c>
      <c r="Y97" s="73">
        <f t="shared" si="75"/>
        <v>0</v>
      </c>
      <c r="Z97" s="73">
        <f t="shared" si="75"/>
        <v>0</v>
      </c>
      <c r="AA97" s="73">
        <f t="shared" si="75"/>
        <v>0</v>
      </c>
      <c r="AB97" s="73">
        <f t="shared" si="75"/>
        <v>0</v>
      </c>
      <c r="AC97" s="73">
        <f t="shared" si="75"/>
        <v>0</v>
      </c>
      <c r="AD97" s="73">
        <f t="shared" si="75"/>
        <v>0</v>
      </c>
      <c r="AE97" s="73">
        <f t="shared" si="75"/>
        <v>0</v>
      </c>
      <c r="AF97" s="73">
        <f t="shared" si="75"/>
        <v>0</v>
      </c>
      <c r="AG97" s="73">
        <f t="shared" si="75"/>
        <v>0</v>
      </c>
      <c r="AH97" s="73">
        <f t="shared" si="75"/>
        <v>0</v>
      </c>
      <c r="AI97" s="73">
        <f t="shared" si="75"/>
        <v>0</v>
      </c>
      <c r="AJ97" s="73">
        <f t="shared" si="75"/>
        <v>0</v>
      </c>
      <c r="AK97" s="73">
        <f t="shared" si="75"/>
        <v>0</v>
      </c>
      <c r="AL97" s="73">
        <f t="shared" si="75"/>
        <v>0</v>
      </c>
      <c r="AM97" s="73">
        <f t="shared" si="75"/>
        <v>0</v>
      </c>
      <c r="AN97" s="73">
        <f t="shared" si="75"/>
        <v>0</v>
      </c>
      <c r="AO97" s="73">
        <f t="shared" si="75"/>
        <v>0</v>
      </c>
      <c r="AP97" s="73">
        <f t="shared" si="75"/>
        <v>0</v>
      </c>
      <c r="AQ97" s="73">
        <f t="shared" si="75"/>
        <v>0</v>
      </c>
      <c r="AR97" s="73">
        <f t="shared" si="75"/>
        <v>0</v>
      </c>
      <c r="AS97" s="73">
        <f t="shared" si="75"/>
        <v>0</v>
      </c>
      <c r="AT97" s="73">
        <f t="shared" si="75"/>
        <v>0</v>
      </c>
      <c r="AU97" s="73">
        <f t="shared" si="75"/>
        <v>0</v>
      </c>
    </row>
    <row r="98" spans="1:48" s="3" customFormat="1" ht="15" customHeight="1">
      <c r="A98" s="11"/>
      <c r="B98" s="15" t="s">
        <v>32</v>
      </c>
      <c r="C98" s="15"/>
      <c r="D98"/>
      <c r="E98" s="216">
        <f>SUM(G98:AU98)</f>
        <v>0</v>
      </c>
      <c r="G98" s="73">
        <f t="shared" ref="G98:AU98" si="76">G44*(1+$E$11)</f>
        <v>0</v>
      </c>
      <c r="H98" s="73">
        <f t="shared" si="76"/>
        <v>0</v>
      </c>
      <c r="I98" s="73">
        <f t="shared" si="76"/>
        <v>0</v>
      </c>
      <c r="J98" s="73">
        <f t="shared" si="76"/>
        <v>0</v>
      </c>
      <c r="K98" s="73">
        <f t="shared" si="76"/>
        <v>0</v>
      </c>
      <c r="L98" s="73">
        <f t="shared" si="76"/>
        <v>0</v>
      </c>
      <c r="M98" s="73">
        <f t="shared" si="76"/>
        <v>0</v>
      </c>
      <c r="N98" s="73">
        <f t="shared" si="76"/>
        <v>0</v>
      </c>
      <c r="O98" s="73">
        <f t="shared" si="76"/>
        <v>0</v>
      </c>
      <c r="P98" s="73">
        <f t="shared" si="76"/>
        <v>0</v>
      </c>
      <c r="Q98" s="73">
        <f t="shared" si="76"/>
        <v>0</v>
      </c>
      <c r="R98" s="73">
        <f t="shared" si="76"/>
        <v>0</v>
      </c>
      <c r="S98" s="73">
        <f t="shared" si="76"/>
        <v>0</v>
      </c>
      <c r="T98" s="73">
        <f t="shared" si="76"/>
        <v>0</v>
      </c>
      <c r="U98" s="73">
        <f t="shared" si="76"/>
        <v>0</v>
      </c>
      <c r="V98" s="73">
        <f t="shared" si="76"/>
        <v>0</v>
      </c>
      <c r="W98" s="73">
        <f t="shared" si="76"/>
        <v>0</v>
      </c>
      <c r="X98" s="73">
        <f t="shared" si="76"/>
        <v>0</v>
      </c>
      <c r="Y98" s="73">
        <f t="shared" si="76"/>
        <v>0</v>
      </c>
      <c r="Z98" s="73">
        <f t="shared" si="76"/>
        <v>0</v>
      </c>
      <c r="AA98" s="73">
        <f t="shared" si="76"/>
        <v>0</v>
      </c>
      <c r="AB98" s="73">
        <f t="shared" si="76"/>
        <v>0</v>
      </c>
      <c r="AC98" s="73">
        <f t="shared" si="76"/>
        <v>0</v>
      </c>
      <c r="AD98" s="73">
        <f t="shared" si="76"/>
        <v>0</v>
      </c>
      <c r="AE98" s="73">
        <f t="shared" si="76"/>
        <v>0</v>
      </c>
      <c r="AF98" s="73">
        <f t="shared" si="76"/>
        <v>0</v>
      </c>
      <c r="AG98" s="73">
        <f t="shared" si="76"/>
        <v>0</v>
      </c>
      <c r="AH98" s="73">
        <f t="shared" si="76"/>
        <v>0</v>
      </c>
      <c r="AI98" s="73">
        <f t="shared" si="76"/>
        <v>0</v>
      </c>
      <c r="AJ98" s="73">
        <f t="shared" si="76"/>
        <v>0</v>
      </c>
      <c r="AK98" s="73">
        <f t="shared" si="76"/>
        <v>0</v>
      </c>
      <c r="AL98" s="73">
        <f t="shared" si="76"/>
        <v>0</v>
      </c>
      <c r="AM98" s="73">
        <f t="shared" si="76"/>
        <v>0</v>
      </c>
      <c r="AN98" s="73">
        <f t="shared" si="76"/>
        <v>0</v>
      </c>
      <c r="AO98" s="73">
        <f t="shared" si="76"/>
        <v>0</v>
      </c>
      <c r="AP98" s="73">
        <f t="shared" si="76"/>
        <v>0</v>
      </c>
      <c r="AQ98" s="73">
        <f t="shared" si="76"/>
        <v>0</v>
      </c>
      <c r="AR98" s="73">
        <f t="shared" si="76"/>
        <v>0</v>
      </c>
      <c r="AS98" s="73">
        <f t="shared" si="76"/>
        <v>0</v>
      </c>
      <c r="AT98" s="73">
        <f t="shared" si="76"/>
        <v>0</v>
      </c>
      <c r="AU98" s="73">
        <f t="shared" si="76"/>
        <v>0</v>
      </c>
    </row>
    <row r="99" spans="1:48" s="3" customFormat="1" ht="15" customHeight="1">
      <c r="A99" s="11"/>
      <c r="B99" s="15" t="s">
        <v>31</v>
      </c>
      <c r="C99" s="15"/>
      <c r="E99" s="216">
        <f>SUM(G99:AU99)</f>
        <v>0</v>
      </c>
      <c r="G99" s="56"/>
      <c r="H99" s="73">
        <f t="shared" ref="H99:AU99" si="77">H49</f>
        <v>0</v>
      </c>
      <c r="I99" s="73">
        <f t="shared" si="77"/>
        <v>0</v>
      </c>
      <c r="J99" s="73">
        <f t="shared" si="77"/>
        <v>0</v>
      </c>
      <c r="K99" s="73">
        <f t="shared" si="77"/>
        <v>0</v>
      </c>
      <c r="L99" s="73">
        <f t="shared" si="77"/>
        <v>0</v>
      </c>
      <c r="M99" s="73">
        <f t="shared" si="77"/>
        <v>0</v>
      </c>
      <c r="N99" s="73">
        <f t="shared" si="77"/>
        <v>0</v>
      </c>
      <c r="O99" s="73">
        <f t="shared" si="77"/>
        <v>0</v>
      </c>
      <c r="P99" s="73">
        <f t="shared" si="77"/>
        <v>0</v>
      </c>
      <c r="Q99" s="73">
        <f t="shared" si="77"/>
        <v>0</v>
      </c>
      <c r="R99" s="73">
        <f t="shared" si="77"/>
        <v>0</v>
      </c>
      <c r="S99" s="73">
        <f t="shared" si="77"/>
        <v>0</v>
      </c>
      <c r="T99" s="73">
        <f t="shared" si="77"/>
        <v>0</v>
      </c>
      <c r="U99" s="73">
        <f t="shared" si="77"/>
        <v>0</v>
      </c>
      <c r="V99" s="73">
        <f t="shared" si="77"/>
        <v>0</v>
      </c>
      <c r="W99" s="73">
        <f t="shared" si="77"/>
        <v>0</v>
      </c>
      <c r="X99" s="73">
        <f t="shared" si="77"/>
        <v>0</v>
      </c>
      <c r="Y99" s="73">
        <f t="shared" si="77"/>
        <v>0</v>
      </c>
      <c r="Z99" s="73">
        <f t="shared" si="77"/>
        <v>0</v>
      </c>
      <c r="AA99" s="73">
        <f t="shared" si="77"/>
        <v>0</v>
      </c>
      <c r="AB99" s="73">
        <f t="shared" si="77"/>
        <v>0</v>
      </c>
      <c r="AC99" s="73">
        <f t="shared" si="77"/>
        <v>0</v>
      </c>
      <c r="AD99" s="73">
        <f t="shared" si="77"/>
        <v>0</v>
      </c>
      <c r="AE99" s="73">
        <f t="shared" si="77"/>
        <v>0</v>
      </c>
      <c r="AF99" s="73">
        <f t="shared" si="77"/>
        <v>0</v>
      </c>
      <c r="AG99" s="73">
        <f t="shared" si="77"/>
        <v>0</v>
      </c>
      <c r="AH99" s="73">
        <f t="shared" si="77"/>
        <v>0</v>
      </c>
      <c r="AI99" s="73">
        <f t="shared" si="77"/>
        <v>0</v>
      </c>
      <c r="AJ99" s="73">
        <f t="shared" si="77"/>
        <v>0</v>
      </c>
      <c r="AK99" s="73">
        <f t="shared" si="77"/>
        <v>0</v>
      </c>
      <c r="AL99" s="73">
        <f t="shared" si="77"/>
        <v>0</v>
      </c>
      <c r="AM99" s="73">
        <f t="shared" si="77"/>
        <v>0</v>
      </c>
      <c r="AN99" s="73">
        <f t="shared" si="77"/>
        <v>0</v>
      </c>
      <c r="AO99" s="73">
        <f t="shared" si="77"/>
        <v>0</v>
      </c>
      <c r="AP99" s="73">
        <f t="shared" si="77"/>
        <v>0</v>
      </c>
      <c r="AQ99" s="73">
        <f t="shared" si="77"/>
        <v>0</v>
      </c>
      <c r="AR99" s="73">
        <f t="shared" si="77"/>
        <v>0</v>
      </c>
      <c r="AS99" s="73">
        <f t="shared" si="77"/>
        <v>0</v>
      </c>
      <c r="AT99" s="73">
        <f t="shared" si="77"/>
        <v>0</v>
      </c>
      <c r="AU99" s="73">
        <f t="shared" si="77"/>
        <v>0</v>
      </c>
    </row>
    <row r="100" spans="1:48" s="3" customFormat="1" ht="15" customHeight="1">
      <c r="A100" s="11"/>
      <c r="E100" s="217">
        <f>SUM(G100:AU100)</f>
        <v>1855847.5559</v>
      </c>
      <c r="G100" s="17">
        <f t="shared" ref="G100:AU100" si="78">SUM(G96:G99)</f>
        <v>1855847.5559</v>
      </c>
      <c r="H100" s="17">
        <f t="shared" si="78"/>
        <v>0</v>
      </c>
      <c r="I100" s="17">
        <f t="shared" si="78"/>
        <v>0</v>
      </c>
      <c r="J100" s="17">
        <f t="shared" si="78"/>
        <v>0</v>
      </c>
      <c r="K100" s="17">
        <f t="shared" si="78"/>
        <v>0</v>
      </c>
      <c r="L100" s="17">
        <f t="shared" si="78"/>
        <v>0</v>
      </c>
      <c r="M100" s="17">
        <f t="shared" si="78"/>
        <v>0</v>
      </c>
      <c r="N100" s="17">
        <f t="shared" si="78"/>
        <v>0</v>
      </c>
      <c r="O100" s="17">
        <f t="shared" si="78"/>
        <v>0</v>
      </c>
      <c r="P100" s="17">
        <f t="shared" si="78"/>
        <v>0</v>
      </c>
      <c r="Q100" s="17">
        <f t="shared" si="78"/>
        <v>0</v>
      </c>
      <c r="R100" s="17">
        <f t="shared" si="78"/>
        <v>0</v>
      </c>
      <c r="S100" s="17">
        <f t="shared" si="78"/>
        <v>0</v>
      </c>
      <c r="T100" s="17">
        <f t="shared" si="78"/>
        <v>0</v>
      </c>
      <c r="U100" s="17">
        <f t="shared" si="78"/>
        <v>0</v>
      </c>
      <c r="V100" s="17">
        <f t="shared" si="78"/>
        <v>0</v>
      </c>
      <c r="W100" s="17">
        <f t="shared" si="78"/>
        <v>0</v>
      </c>
      <c r="X100" s="17">
        <f t="shared" si="78"/>
        <v>0</v>
      </c>
      <c r="Y100" s="17">
        <f t="shared" si="78"/>
        <v>0</v>
      </c>
      <c r="Z100" s="17">
        <f t="shared" si="78"/>
        <v>0</v>
      </c>
      <c r="AA100" s="17">
        <f t="shared" si="78"/>
        <v>0</v>
      </c>
      <c r="AB100" s="17">
        <f t="shared" si="78"/>
        <v>0</v>
      </c>
      <c r="AC100" s="17">
        <f t="shared" si="78"/>
        <v>0</v>
      </c>
      <c r="AD100" s="17">
        <f t="shared" si="78"/>
        <v>0</v>
      </c>
      <c r="AE100" s="17">
        <f t="shared" si="78"/>
        <v>0</v>
      </c>
      <c r="AF100" s="17">
        <f t="shared" si="78"/>
        <v>0</v>
      </c>
      <c r="AG100" s="17">
        <f t="shared" si="78"/>
        <v>0</v>
      </c>
      <c r="AH100" s="17">
        <f t="shared" si="78"/>
        <v>0</v>
      </c>
      <c r="AI100" s="17">
        <f t="shared" si="78"/>
        <v>0</v>
      </c>
      <c r="AJ100" s="17">
        <f t="shared" si="78"/>
        <v>0</v>
      </c>
      <c r="AK100" s="17">
        <f t="shared" si="78"/>
        <v>0</v>
      </c>
      <c r="AL100" s="17">
        <f t="shared" si="78"/>
        <v>0</v>
      </c>
      <c r="AM100" s="17">
        <f t="shared" si="78"/>
        <v>0</v>
      </c>
      <c r="AN100" s="17">
        <f t="shared" si="78"/>
        <v>0</v>
      </c>
      <c r="AO100" s="17">
        <f t="shared" si="78"/>
        <v>0</v>
      </c>
      <c r="AP100" s="17">
        <f t="shared" si="78"/>
        <v>0</v>
      </c>
      <c r="AQ100" s="17">
        <f t="shared" si="78"/>
        <v>0</v>
      </c>
      <c r="AR100" s="17">
        <f t="shared" si="78"/>
        <v>0</v>
      </c>
      <c r="AS100" s="17">
        <f t="shared" si="78"/>
        <v>0</v>
      </c>
      <c r="AT100" s="17">
        <f t="shared" si="78"/>
        <v>0</v>
      </c>
      <c r="AU100" s="17">
        <f t="shared" si="78"/>
        <v>0</v>
      </c>
    </row>
    <row r="101" spans="1:48" s="3" customFormat="1" ht="15" customHeight="1">
      <c r="A101" s="11"/>
      <c r="B101" s="68" t="s">
        <v>71</v>
      </c>
      <c r="C101" s="6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</row>
    <row r="102" spans="1:48" s="43" customFormat="1" ht="15.75" customHeight="1" outlineLevel="1">
      <c r="A102" s="18"/>
      <c r="B102" s="57" t="str">
        <f>"Amort. -  "&amp;B38</f>
        <v>Amort. -  Frais de conduites - Total</v>
      </c>
      <c r="C102" s="57"/>
      <c r="D102" s="55"/>
      <c r="E102" s="276">
        <f>$E$6</f>
        <v>44.369509273227443</v>
      </c>
      <c r="F102" s="86"/>
      <c r="G102" s="12"/>
      <c r="H102" s="91">
        <f ca="1">-SUM(OFFSET(G96,0,-MIN(H$62-1,ROUNDDOWN($E102-1,0))):G96)/$E102-IF(H$62&gt;$E102,(OFFSET(G96,0,-ROUNDUP($E102-1,0))-(ROUNDDOWN($E102,0)*(OFFSET(G96,0,-ROUNDUP($E102-1,0))/$E102))),0)</f>
        <v>-27297.573636470795</v>
      </c>
      <c r="I102" s="91">
        <f ca="1">-SUM(OFFSET(H96,0,-MIN(I$62-1,ROUNDDOWN($E102-1,0))):H96)/$E102-IF(I$62&gt;$E102,(OFFSET(H96,0,-ROUNDUP($E102-1,0))-(ROUNDDOWN($E102,0)*(OFFSET(H96,0,-ROUNDUP($E102-1,0))/$E102))),0)</f>
        <v>-27297.573636470795</v>
      </c>
      <c r="J102" s="91">
        <f ca="1">-SUM(OFFSET(I96,0,-MIN(J$62-1,ROUNDDOWN($E102-1,0))):I96)/$E102-IF(J$62&gt;$E102,(OFFSET(I96,0,-ROUNDUP($E102-1,0))-(ROUNDDOWN($E102,0)*(OFFSET(I96,0,-ROUNDUP($E102-1,0))/$E102))),0)</f>
        <v>-27297.573636470795</v>
      </c>
      <c r="K102" s="91">
        <f ca="1">-SUM(OFFSET(J96,0,-MIN(K$62-1,ROUNDDOWN($E102-1,0))):J96)/$E102-IF(K$62&gt;$E102,(OFFSET(J96,0,-ROUNDUP($E102-1,0))-(ROUNDDOWN($E102,0)*(OFFSET(J96,0,-ROUNDUP($E102-1,0))/$E102))),0)</f>
        <v>-27297.573636470795</v>
      </c>
      <c r="L102" s="91">
        <f ca="1">-SUM(OFFSET(K96,0,-MIN(L$62-1,ROUNDDOWN($E102-1,0))):K96)/$E102-IF(L$62&gt;$E102,(OFFSET(K96,0,-ROUNDUP($E102-1,0))-(ROUNDDOWN($E102,0)*(OFFSET(K96,0,-ROUNDUP($E102-1,0))/$E102))),0)</f>
        <v>-27297.573636470795</v>
      </c>
      <c r="M102" s="91">
        <f ca="1">-SUM(OFFSET(L96,0,-MIN(M$62-1,ROUNDDOWN($E102-1,0))):L96)/$E102-IF(M$62&gt;$E102,(OFFSET(L96,0,-ROUNDUP($E102-1,0))-(ROUNDDOWN($E102,0)*(OFFSET(L96,0,-ROUNDUP($E102-1,0))/$E102))),0)</f>
        <v>-27297.573636470795</v>
      </c>
      <c r="N102" s="91">
        <f ca="1">-SUM(OFFSET(M96,0,-MIN(N$62-1,ROUNDDOWN($E102-1,0))):M96)/$E102-IF(N$62&gt;$E102,(OFFSET(M96,0,-ROUNDUP($E102-1,0))-(ROUNDDOWN($E102,0)*(OFFSET(M96,0,-ROUNDUP($E102-1,0))/$E102))),0)</f>
        <v>-27297.573636470795</v>
      </c>
      <c r="O102" s="91">
        <f ca="1">-SUM(OFFSET(N96,0,-MIN(O$62-1,ROUNDDOWN($E102-1,0))):N96)/$E102-IF(O$62&gt;$E102,(OFFSET(N96,0,-ROUNDUP($E102-1,0))-(ROUNDDOWN($E102,0)*(OFFSET(N96,0,-ROUNDUP($E102-1,0))/$E102))),0)</f>
        <v>-27297.573636470795</v>
      </c>
      <c r="P102" s="91">
        <f ca="1">-SUM(OFFSET(O96,0,-MIN(P$62-1,ROUNDDOWN($E102-1,0))):O96)/$E102-IF(P$62&gt;$E102,(OFFSET(O96,0,-ROUNDUP($E102-1,0))-(ROUNDDOWN($E102,0)*(OFFSET(O96,0,-ROUNDUP($E102-1,0))/$E102))),0)</f>
        <v>-27297.573636470795</v>
      </c>
      <c r="Q102" s="91">
        <f ca="1">-SUM(OFFSET(P96,0,-MIN(Q$62-1,ROUNDDOWN($E102-1,0))):P96)/$E102-IF(Q$62&gt;$E102,(OFFSET(P96,0,-ROUNDUP($E102-1,0))-(ROUNDDOWN($E102,0)*(OFFSET(P96,0,-ROUNDUP($E102-1,0))/$E102))),0)</f>
        <v>-27297.573636470795</v>
      </c>
      <c r="R102" s="91">
        <f ca="1">-SUM(OFFSET(Q96,0,-MIN(R$62-1,ROUNDDOWN($E102-1,0))):Q96)/$E102-IF(R$62&gt;$E102,(OFFSET(Q96,0,-ROUNDUP($E102-1,0))-(ROUNDDOWN($E102,0)*(OFFSET(Q96,0,-ROUNDUP($E102-1,0))/$E102))),0)</f>
        <v>-27297.573636470795</v>
      </c>
      <c r="S102" s="91">
        <f ca="1">-SUM(OFFSET(R96,0,-MIN(S$62-1,ROUNDDOWN($E102-1,0))):R96)/$E102-IF(S$62&gt;$E102,(OFFSET(R96,0,-ROUNDUP($E102-1,0))-(ROUNDDOWN($E102,0)*(OFFSET(R96,0,-ROUNDUP($E102-1,0))/$E102))),0)</f>
        <v>-27297.573636470795</v>
      </c>
      <c r="T102" s="91">
        <f ca="1">-SUM(OFFSET(S96,0,-MIN(T$62-1,ROUNDDOWN($E102-1,0))):S96)/$E102-IF(T$62&gt;$E102,(OFFSET(S96,0,-ROUNDUP($E102-1,0))-(ROUNDDOWN($E102,0)*(OFFSET(S96,0,-ROUNDUP($E102-1,0))/$E102))),0)</f>
        <v>-27297.573636470795</v>
      </c>
      <c r="U102" s="91">
        <f ca="1">-SUM(OFFSET(T96,0,-MIN(U$62-1,ROUNDDOWN($E102-1,0))):T96)/$E102-IF(U$62&gt;$E102,(OFFSET(T96,0,-ROUNDUP($E102-1,0))-(ROUNDDOWN($E102,0)*(OFFSET(T96,0,-ROUNDUP($E102-1,0))/$E102))),0)</f>
        <v>-27297.573636470795</v>
      </c>
      <c r="V102" s="91">
        <f ca="1">-SUM(OFFSET(U96,0,-MIN(V$62-1,ROUNDDOWN($E102-1,0))):U96)/$E102-IF(V$62&gt;$E102,(OFFSET(U96,0,-ROUNDUP($E102-1,0))-(ROUNDDOWN($E102,0)*(OFFSET(U96,0,-ROUNDUP($E102-1,0))/$E102))),0)</f>
        <v>-27297.573636470795</v>
      </c>
      <c r="W102" s="91">
        <f ca="1">-SUM(OFFSET(V96,0,-MIN(W$62-1,ROUNDDOWN($E102-1,0))):V96)/$E102-IF(W$62&gt;$E102,(OFFSET(V96,0,-ROUNDUP($E102-1,0))-(ROUNDDOWN($E102,0)*(OFFSET(V96,0,-ROUNDUP($E102-1,0))/$E102))),0)</f>
        <v>-27297.573636470795</v>
      </c>
      <c r="X102" s="91">
        <f ca="1">-SUM(OFFSET(W96,0,-MIN(X$62-1,ROUNDDOWN($E102-1,0))):W96)/$E102-IF(X$62&gt;$E102,(OFFSET(W96,0,-ROUNDUP($E102-1,0))-(ROUNDDOWN($E102,0)*(OFFSET(W96,0,-ROUNDUP($E102-1,0))/$E102))),0)</f>
        <v>-27297.573636470795</v>
      </c>
      <c r="Y102" s="91">
        <f ca="1">-SUM(OFFSET(X96,0,-MIN(Y$62-1,ROUNDDOWN($E102-1,0))):X96)/$E102-IF(Y$62&gt;$E102,(OFFSET(X96,0,-ROUNDUP($E102-1,0))-(ROUNDDOWN($E102,0)*(OFFSET(X96,0,-ROUNDUP($E102-1,0))/$E102))),0)</f>
        <v>-27297.573636470795</v>
      </c>
      <c r="Z102" s="91">
        <f ca="1">-SUM(OFFSET(Y96,0,-MIN(Z$62-1,ROUNDDOWN($E102-1,0))):Y96)/$E102-IF(Z$62&gt;$E102,(OFFSET(Y96,0,-ROUNDUP($E102-1,0))-(ROUNDDOWN($E102,0)*(OFFSET(Y96,0,-ROUNDUP($E102-1,0))/$E102))),0)</f>
        <v>-27297.573636470795</v>
      </c>
      <c r="AA102" s="91">
        <f ca="1">-SUM(OFFSET(Z96,0,-MIN(AA$62-1,ROUNDDOWN($E102-1,0))):Z96)/$E102-IF(AA$62&gt;$E102,(OFFSET(Z96,0,-ROUNDUP($E102-1,0))-(ROUNDDOWN($E102,0)*(OFFSET(Z96,0,-ROUNDUP($E102-1,0))/$E102))),0)</f>
        <v>-27297.573636470795</v>
      </c>
      <c r="AB102" s="91">
        <f ca="1">-SUM(OFFSET(AA96,0,-MIN(AB$62-1,ROUNDDOWN($E102-1,0))):AA96)/$E102-IF(AB$62&gt;$E102,(OFFSET(AA96,0,-ROUNDUP($E102-1,0))-(ROUNDDOWN($E102,0)*(OFFSET(AA96,0,-ROUNDUP($E102-1,0))/$E102))),0)</f>
        <v>-27297.573636470795</v>
      </c>
      <c r="AC102" s="91">
        <f ca="1">-SUM(OFFSET(AB96,0,-MIN(AC$62-1,ROUNDDOWN($E102-1,0))):AB96)/$E102-IF(AC$62&gt;$E102,(OFFSET(AB96,0,-ROUNDUP($E102-1,0))-(ROUNDDOWN($E102,0)*(OFFSET(AB96,0,-ROUNDUP($E102-1,0))/$E102))),0)</f>
        <v>-27297.573636470795</v>
      </c>
      <c r="AD102" s="91">
        <f ca="1">-SUM(OFFSET(AC96,0,-MIN(AD$62-1,ROUNDDOWN($E102-1,0))):AC96)/$E102-IF(AD$62&gt;$E102,(OFFSET(AC96,0,-ROUNDUP($E102-1,0))-(ROUNDDOWN($E102,0)*(OFFSET(AC96,0,-ROUNDUP($E102-1,0))/$E102))),0)</f>
        <v>-27297.573636470795</v>
      </c>
      <c r="AE102" s="91">
        <f ca="1">-SUM(OFFSET(AD96,0,-MIN(AE$62-1,ROUNDDOWN($E102-1,0))):AD96)/$E102-IF(AE$62&gt;$E102,(OFFSET(AD96,0,-ROUNDUP($E102-1,0))-(ROUNDDOWN($E102,0)*(OFFSET(AD96,0,-ROUNDUP($E102-1,0))/$E102))),0)</f>
        <v>-27297.573636470795</v>
      </c>
      <c r="AF102" s="91">
        <f ca="1">-SUM(OFFSET(AE96,0,-MIN(AF$62-1,ROUNDDOWN($E102-1,0))):AE96)/$E102-IF(AF$62&gt;$E102,(OFFSET(AE96,0,-ROUNDUP($E102-1,0))-(ROUNDDOWN($E102,0)*(OFFSET(AE96,0,-ROUNDUP($E102-1,0))/$E102))),0)</f>
        <v>-27297.573636470795</v>
      </c>
      <c r="AG102" s="91">
        <f ca="1">-SUM(OFFSET(AF96,0,-MIN(AG$62-1,ROUNDDOWN($E102-1,0))):AF96)/$E102-IF(AG$62&gt;$E102,(OFFSET(AF96,0,-ROUNDUP($E102-1,0))-(ROUNDDOWN($E102,0)*(OFFSET(AF96,0,-ROUNDUP($E102-1,0))/$E102))),0)</f>
        <v>-27297.573636470795</v>
      </c>
      <c r="AH102" s="91">
        <f ca="1">-SUM(OFFSET(AG96,0,-MIN(AH$62-1,ROUNDDOWN($E102-1,0))):AG96)/$E102-IF(AH$62&gt;$E102,(OFFSET(AG96,0,-ROUNDUP($E102-1,0))-(ROUNDDOWN($E102,0)*(OFFSET(AG96,0,-ROUNDUP($E102-1,0))/$E102))),0)</f>
        <v>-27297.573636470795</v>
      </c>
      <c r="AI102" s="91">
        <f ca="1">-SUM(OFFSET(AH96,0,-MIN(AI$62-1,ROUNDDOWN($E102-1,0))):AH96)/$E102-IF(AI$62&gt;$E102,(OFFSET(AH96,0,-ROUNDUP($E102-1,0))-(ROUNDDOWN($E102,0)*(OFFSET(AH96,0,-ROUNDUP($E102-1,0))/$E102))),0)</f>
        <v>-27297.573636470795</v>
      </c>
      <c r="AJ102" s="91">
        <f ca="1">-SUM(OFFSET(AI96,0,-MIN(AJ$62-1,ROUNDDOWN($E102-1,0))):AI96)/$E102-IF(AJ$62&gt;$E102,(OFFSET(AI96,0,-ROUNDUP($E102-1,0))-(ROUNDDOWN($E102,0)*(OFFSET(AI96,0,-ROUNDUP($E102-1,0))/$E102))),0)</f>
        <v>-27297.573636470795</v>
      </c>
      <c r="AK102" s="91">
        <f ca="1">-SUM(OFFSET(AJ96,0,-MIN(AK$62-1,ROUNDDOWN($E102-1,0))):AJ96)/$E102-IF(AK$62&gt;$E102,(OFFSET(AJ96,0,-ROUNDUP($E102-1,0))-(ROUNDDOWN($E102,0)*(OFFSET(AJ96,0,-ROUNDUP($E102-1,0))/$E102))),0)</f>
        <v>-27297.573636470795</v>
      </c>
      <c r="AL102" s="91">
        <f ca="1">-SUM(OFFSET(AK96,0,-MIN(AL$62-1,ROUNDDOWN($E102-1,0))):AK96)/$E102-IF(AL$62&gt;$E102,(OFFSET(AK96,0,-ROUNDUP($E102-1,0))-(ROUNDDOWN($E102,0)*(OFFSET(AK96,0,-ROUNDUP($E102-1,0))/$E102))),0)</f>
        <v>-27297.573636470795</v>
      </c>
      <c r="AM102" s="91">
        <f ca="1">-SUM(OFFSET(AL96,0,-MIN(AM$62-1,ROUNDDOWN($E102-1,0))):AL96)/$E102-IF(AM$62&gt;$E102,(OFFSET(AL96,0,-ROUNDUP($E102-1,0))-(ROUNDDOWN($E102,0)*(OFFSET(AL96,0,-ROUNDUP($E102-1,0))/$E102))),0)</f>
        <v>-27297.573636470795</v>
      </c>
      <c r="AN102" s="91">
        <f ca="1">-SUM(OFFSET(AM96,0,-MIN(AN$62-1,ROUNDDOWN($E102-1,0))):AM96)/$E102-IF(AN$62&gt;$E102,(OFFSET(AM96,0,-ROUNDUP($E102-1,0))-(ROUNDDOWN($E102,0)*(OFFSET(AM96,0,-ROUNDUP($E102-1,0))/$E102))),0)</f>
        <v>-27297.573636470795</v>
      </c>
      <c r="AO102" s="91">
        <f ca="1">-SUM(OFFSET(AN96,0,-MIN(AO$62-1,ROUNDDOWN($E102-1,0))):AN96)/$E102-IF(AO$62&gt;$E102,(OFFSET(AN96,0,-ROUNDUP($E102-1,0))-(ROUNDDOWN($E102,0)*(OFFSET(AN96,0,-ROUNDUP($E102-1,0))/$E102))),0)</f>
        <v>-27297.573636470795</v>
      </c>
      <c r="AP102" s="91">
        <f ca="1">-SUM(OFFSET(AO96,0,-MIN(AP$62-1,ROUNDDOWN($E102-1,0))):AO96)/$E102-IF(AP$62&gt;$E102,(OFFSET(AO96,0,-ROUNDUP($E102-1,0))-(ROUNDDOWN($E102,0)*(OFFSET(AO96,0,-ROUNDUP($E102-1,0))/$E102))),0)</f>
        <v>-27297.573636470795</v>
      </c>
      <c r="AQ102" s="91">
        <f ca="1">-SUM(OFFSET(AP96,0,-MIN(AQ$62-1,ROUNDDOWN($E102-1,0))):AP96)/$E102-IF(AQ$62&gt;$E102,(OFFSET(AP96,0,-ROUNDUP($E102-1,0))-(ROUNDDOWN($E102,0)*(OFFSET(AP96,0,-ROUNDUP($E102-1,0))/$E102))),0)</f>
        <v>-27297.573636470795</v>
      </c>
      <c r="AR102" s="91">
        <f ca="1">-SUM(OFFSET(AQ96,0,-MIN(AR$62-1,ROUNDDOWN($E102-1,0))):AQ96)/$E102-IF(AR$62&gt;$E102,(OFFSET(AQ96,0,-ROUNDUP($E102-1,0))-(ROUNDDOWN($E102,0)*(OFFSET(AQ96,0,-ROUNDUP($E102-1,0))/$E102))),0)</f>
        <v>-27297.573636470795</v>
      </c>
      <c r="AS102" s="91">
        <f ca="1">-SUM(OFFSET(AR96,0,-MIN(AS$62-1,ROUNDDOWN($E102-1,0))):AR96)/$E102-IF(AS$62&gt;$E102,(OFFSET(AR96,0,-ROUNDUP($E102-1,0))-(ROUNDDOWN($E102,0)*(OFFSET(AR96,0,-ROUNDUP($E102-1,0))/$E102))),0)</f>
        <v>-27297.573636470795</v>
      </c>
      <c r="AT102" s="91">
        <f ca="1">-SUM(OFFSET(AS96,0,-MIN(AT$62-1,ROUNDDOWN($E102-1,0))):AS96)/$E102-IF(AT$62&gt;$E102,(OFFSET(AS96,0,-ROUNDUP($E102-1,0))-(ROUNDDOWN($E102,0)*(OFFSET(AS96,0,-ROUNDUP($E102-1,0))/$E102))),0)</f>
        <v>-27297.573636470795</v>
      </c>
      <c r="AU102" s="91">
        <f ca="1">-SUM(OFFSET(AT96,0,-MIN(AU$62-1,ROUNDDOWN($E102-1,0))):AT96)/$E102-IF(AU$62&gt;$E102,(OFFSET(AT96,0,-ROUNDUP($E102-1,0))-(ROUNDDOWN($E102,0)*(OFFSET(AT96,0,-ROUNDUP($E102-1,0))/$E102))),0)</f>
        <v>-27297.573636470795</v>
      </c>
    </row>
    <row r="103" spans="1:48" s="43" customFormat="1" ht="15.75" customHeight="1" outlineLevel="1">
      <c r="A103" s="18"/>
      <c r="B103" s="57" t="str">
        <f>"Amort. -  "&amp;B43</f>
        <v>Amort. -  Frais de branchements - Total</v>
      </c>
      <c r="C103" s="57"/>
      <c r="D103" s="55"/>
      <c r="E103" s="276">
        <f>$E$7</f>
        <v>21.028725238676031</v>
      </c>
      <c r="F103" s="86"/>
      <c r="G103" s="12"/>
      <c r="H103" s="91">
        <f ca="1">-SUM(OFFSET(G97,0,-MIN(H$62-1,ROUNDDOWN($E103-1,0))):G97)/$E103-IF(H$62&gt;$E103,(OFFSET(G97,0,-ROUNDUP($E103-1,0))-(ROUNDDOWN($E103,0)*(OFFSET(G97,0,-ROUNDUP($E103-1,0))/$E103))),0)</f>
        <v>-30656.523492652199</v>
      </c>
      <c r="I103" s="91">
        <f ca="1">-SUM(OFFSET(H97,0,-MIN(I$62-1,ROUNDDOWN($E103-1,0))):H97)/$E103-IF(I$62&gt;$E103,(OFFSET(H97,0,-ROUNDUP($E103-1,0))-(ROUNDDOWN($E103,0)*(OFFSET(H97,0,-ROUNDUP($E103-1,0))/$E103))),0)</f>
        <v>-30656.523492652199</v>
      </c>
      <c r="J103" s="91">
        <f ca="1">-SUM(OFFSET(I97,0,-MIN(J$62-1,ROUNDDOWN($E103-1,0))):I97)/$E103-IF(J$62&gt;$E103,(OFFSET(I97,0,-ROUNDUP($E103-1,0))-(ROUNDDOWN($E103,0)*(OFFSET(I97,0,-ROUNDUP($E103-1,0))/$E103))),0)</f>
        <v>-30656.523492652199</v>
      </c>
      <c r="K103" s="91">
        <f ca="1">-SUM(OFFSET(J97,0,-MIN(K$62-1,ROUNDDOWN($E103-1,0))):J97)/$E103-IF(K$62&gt;$E103,(OFFSET(J97,0,-ROUNDUP($E103-1,0))-(ROUNDDOWN($E103,0)*(OFFSET(J97,0,-ROUNDUP($E103-1,0))/$E103))),0)</f>
        <v>-30656.523492652199</v>
      </c>
      <c r="L103" s="91">
        <f ca="1">-SUM(OFFSET(K97,0,-MIN(L$62-1,ROUNDDOWN($E103-1,0))):K97)/$E103-IF(L$62&gt;$E103,(OFFSET(K97,0,-ROUNDUP($E103-1,0))-(ROUNDDOWN($E103,0)*(OFFSET(K97,0,-ROUNDUP($E103-1,0))/$E103))),0)</f>
        <v>-30656.523492652199</v>
      </c>
      <c r="M103" s="91">
        <f ca="1">-SUM(OFFSET(L97,0,-MIN(M$62-1,ROUNDDOWN($E103-1,0))):L97)/$E103-IF(M$62&gt;$E103,(OFFSET(L97,0,-ROUNDUP($E103-1,0))-(ROUNDDOWN($E103,0)*(OFFSET(L97,0,-ROUNDUP($E103-1,0))/$E103))),0)</f>
        <v>-30656.523492652199</v>
      </c>
      <c r="N103" s="91">
        <f ca="1">-SUM(OFFSET(M97,0,-MIN(N$62-1,ROUNDDOWN($E103-1,0))):M97)/$E103-IF(N$62&gt;$E103,(OFFSET(M97,0,-ROUNDUP($E103-1,0))-(ROUNDDOWN($E103,0)*(OFFSET(M97,0,-ROUNDUP($E103-1,0))/$E103))),0)</f>
        <v>-30656.523492652199</v>
      </c>
      <c r="O103" s="91">
        <f ca="1">-SUM(OFFSET(N97,0,-MIN(O$62-1,ROUNDDOWN($E103-1,0))):N97)/$E103-IF(O$62&gt;$E103,(OFFSET(N97,0,-ROUNDUP($E103-1,0))-(ROUNDDOWN($E103,0)*(OFFSET(N97,0,-ROUNDUP($E103-1,0))/$E103))),0)</f>
        <v>-30656.523492652199</v>
      </c>
      <c r="P103" s="91">
        <f ca="1">-SUM(OFFSET(O97,0,-MIN(P$62-1,ROUNDDOWN($E103-1,0))):O97)/$E103-IF(P$62&gt;$E103,(OFFSET(O97,0,-ROUNDUP($E103-1,0))-(ROUNDDOWN($E103,0)*(OFFSET(O97,0,-ROUNDUP($E103-1,0))/$E103))),0)</f>
        <v>-30656.523492652199</v>
      </c>
      <c r="Q103" s="91">
        <f ca="1">-SUM(OFFSET(P97,0,-MIN(Q$62-1,ROUNDDOWN($E103-1,0))):P97)/$E103-IF(Q$62&gt;$E103,(OFFSET(P97,0,-ROUNDUP($E103-1,0))-(ROUNDDOWN($E103,0)*(OFFSET(P97,0,-ROUNDUP($E103-1,0))/$E103))),0)</f>
        <v>-30656.523492652199</v>
      </c>
      <c r="R103" s="91">
        <f ca="1">-SUM(OFFSET(Q97,0,-MIN(R$62-1,ROUNDDOWN($E103-1,0))):Q97)/$E103-IF(R$62&gt;$E103,(OFFSET(Q97,0,-ROUNDUP($E103-1,0))-(ROUNDDOWN($E103,0)*(OFFSET(Q97,0,-ROUNDUP($E103-1,0))/$E103))),0)</f>
        <v>-30656.523492652199</v>
      </c>
      <c r="S103" s="91">
        <f ca="1">-SUM(OFFSET(R97,0,-MIN(S$62-1,ROUNDDOWN($E103-1,0))):R97)/$E103-IF(S$62&gt;$E103,(OFFSET(R97,0,-ROUNDUP($E103-1,0))-(ROUNDDOWN($E103,0)*(OFFSET(R97,0,-ROUNDUP($E103-1,0))/$E103))),0)</f>
        <v>-30656.523492652199</v>
      </c>
      <c r="T103" s="91">
        <f ca="1">-SUM(OFFSET(S97,0,-MIN(T$62-1,ROUNDDOWN($E103-1,0))):S97)/$E103-IF(T$62&gt;$E103,(OFFSET(S97,0,-ROUNDUP($E103-1,0))-(ROUNDDOWN($E103,0)*(OFFSET(S97,0,-ROUNDUP($E103-1,0))/$E103))),0)</f>
        <v>-30656.523492652199</v>
      </c>
      <c r="U103" s="91">
        <f ca="1">-SUM(OFFSET(T97,0,-MIN(U$62-1,ROUNDDOWN($E103-1,0))):T97)/$E103-IF(U$62&gt;$E103,(OFFSET(T97,0,-ROUNDUP($E103-1,0))-(ROUNDDOWN($E103,0)*(OFFSET(T97,0,-ROUNDUP($E103-1,0))/$E103))),0)</f>
        <v>-30656.523492652199</v>
      </c>
      <c r="V103" s="91">
        <f ca="1">-SUM(OFFSET(U97,0,-MIN(V$62-1,ROUNDDOWN($E103-1,0))):U97)/$E103-IF(V$62&gt;$E103,(OFFSET(U97,0,-ROUNDUP($E103-1,0))-(ROUNDDOWN($E103,0)*(OFFSET(U97,0,-ROUNDUP($E103-1,0))/$E103))),0)</f>
        <v>-30656.523492652199</v>
      </c>
      <c r="W103" s="91">
        <f ca="1">-SUM(OFFSET(V97,0,-MIN(W$62-1,ROUNDDOWN($E103-1,0))):V97)/$E103-IF(W$62&gt;$E103,(OFFSET(V97,0,-ROUNDUP($E103-1,0))-(ROUNDDOWN($E103,0)*(OFFSET(V97,0,-ROUNDUP($E103-1,0))/$E103))),0)</f>
        <v>-30656.523492652199</v>
      </c>
      <c r="X103" s="91">
        <f ca="1">-SUM(OFFSET(W97,0,-MIN(X$62-1,ROUNDDOWN($E103-1,0))):W97)/$E103-IF(X$62&gt;$E103,(OFFSET(W97,0,-ROUNDUP($E103-1,0))-(ROUNDDOWN($E103,0)*(OFFSET(W97,0,-ROUNDUP($E103-1,0))/$E103))),0)</f>
        <v>-30656.523492652199</v>
      </c>
      <c r="Y103" s="91">
        <f ca="1">-SUM(OFFSET(X97,0,-MIN(Y$62-1,ROUNDDOWN($E103-1,0))):X97)/$E103-IF(Y$62&gt;$E103,(OFFSET(X97,0,-ROUNDUP($E103-1,0))-(ROUNDDOWN($E103,0)*(OFFSET(X97,0,-ROUNDUP($E103-1,0))/$E103))),0)</f>
        <v>-30656.523492652199</v>
      </c>
      <c r="Z103" s="91">
        <f ca="1">-SUM(OFFSET(Y97,0,-MIN(Z$62-1,ROUNDDOWN($E103-1,0))):Y97)/$E103-IF(Z$62&gt;$E103,(OFFSET(Y97,0,-ROUNDUP($E103-1,0))-(ROUNDDOWN($E103,0)*(OFFSET(Y97,0,-ROUNDUP($E103-1,0))/$E103))),0)</f>
        <v>-30656.523492652199</v>
      </c>
      <c r="AA103" s="91">
        <f ca="1">-SUM(OFFSET(Z97,0,-MIN(AA$62-1,ROUNDDOWN($E103-1,0))):Z97)/$E103-IF(AA$62&gt;$E103,(OFFSET(Z97,0,-ROUNDUP($E103-1,0))-(ROUNDDOWN($E103,0)*(OFFSET(Z97,0,-ROUNDUP($E103-1,0))/$E103))),0)</f>
        <v>-30656.523492652199</v>
      </c>
      <c r="AB103" s="91">
        <f ca="1">-SUM(OFFSET(AA97,0,-MIN(AB$62-1,ROUNDDOWN($E103-1,0))):AA97)/$E103-IF(AB$62&gt;$E103,(OFFSET(AA97,0,-ROUNDUP($E103-1,0))-(ROUNDDOWN($E103,0)*(OFFSET(AA97,0,-ROUNDUP($E103-1,0))/$E103))),0)</f>
        <v>-30656.523492652199</v>
      </c>
      <c r="AC103" s="91">
        <f ca="1">-SUM(OFFSET(AB97,0,-MIN(AC$62-1,ROUNDDOWN($E103-1,0))):AB97)/$E103-IF(AC$62&gt;$E103,(OFFSET(AB97,0,-ROUNDUP($E103-1,0))-(ROUNDDOWN($E103,0)*(OFFSET(AB97,0,-ROUNDUP($E103-1,0))/$E103))),0)</f>
        <v>-880.61595430388115</v>
      </c>
      <c r="AD103" s="91">
        <f ca="1">-SUM(OFFSET(AC97,0,-MIN(AD$62-1,ROUNDDOWN($E103-1,0))):AC97)/$E103-IF(AD$62&gt;$E103,(OFFSET(AC97,0,-ROUNDUP($E103-1,0))-(ROUNDDOWN($E103,0)*(OFFSET(AC97,0,-ROUNDUP($E103-1,0))/$E103))),0)</f>
        <v>0</v>
      </c>
      <c r="AE103" s="91">
        <f ca="1">-SUM(OFFSET(AD97,0,-MIN(AE$62-1,ROUNDDOWN($E103-1,0))):AD97)/$E103-IF(AE$62&gt;$E103,(OFFSET(AD97,0,-ROUNDUP($E103-1,0))-(ROUNDDOWN($E103,0)*(OFFSET(AD97,0,-ROUNDUP($E103-1,0))/$E103))),0)</f>
        <v>0</v>
      </c>
      <c r="AF103" s="91">
        <f ca="1">-SUM(OFFSET(AE97,0,-MIN(AF$62-1,ROUNDDOWN($E103-1,0))):AE97)/$E103-IF(AF$62&gt;$E103,(OFFSET(AE97,0,-ROUNDUP($E103-1,0))-(ROUNDDOWN($E103,0)*(OFFSET(AE97,0,-ROUNDUP($E103-1,0))/$E103))),0)</f>
        <v>0</v>
      </c>
      <c r="AG103" s="91">
        <f ca="1">-SUM(OFFSET(AF97,0,-MIN(AG$62-1,ROUNDDOWN($E103-1,0))):AF97)/$E103-IF(AG$62&gt;$E103,(OFFSET(AF97,0,-ROUNDUP($E103-1,0))-(ROUNDDOWN($E103,0)*(OFFSET(AF97,0,-ROUNDUP($E103-1,0))/$E103))),0)</f>
        <v>0</v>
      </c>
      <c r="AH103" s="91">
        <f ca="1">-SUM(OFFSET(AG97,0,-MIN(AH$62-1,ROUNDDOWN($E103-1,0))):AG97)/$E103-IF(AH$62&gt;$E103,(OFFSET(AG97,0,-ROUNDUP($E103-1,0))-(ROUNDDOWN($E103,0)*(OFFSET(AG97,0,-ROUNDUP($E103-1,0))/$E103))),0)</f>
        <v>0</v>
      </c>
      <c r="AI103" s="91">
        <f ca="1">-SUM(OFFSET(AH97,0,-MIN(AI$62-1,ROUNDDOWN($E103-1,0))):AH97)/$E103-IF(AI$62&gt;$E103,(OFFSET(AH97,0,-ROUNDUP($E103-1,0))-(ROUNDDOWN($E103,0)*(OFFSET(AH97,0,-ROUNDUP($E103-1,0))/$E103))),0)</f>
        <v>0</v>
      </c>
      <c r="AJ103" s="91">
        <f ca="1">-SUM(OFFSET(AI97,0,-MIN(AJ$62-1,ROUNDDOWN($E103-1,0))):AI97)/$E103-IF(AJ$62&gt;$E103,(OFFSET(AI97,0,-ROUNDUP($E103-1,0))-(ROUNDDOWN($E103,0)*(OFFSET(AI97,0,-ROUNDUP($E103-1,0))/$E103))),0)</f>
        <v>0</v>
      </c>
      <c r="AK103" s="91">
        <f ca="1">-SUM(OFFSET(AJ97,0,-MIN(AK$62-1,ROUNDDOWN($E103-1,0))):AJ97)/$E103-IF(AK$62&gt;$E103,(OFFSET(AJ97,0,-ROUNDUP($E103-1,0))-(ROUNDDOWN($E103,0)*(OFFSET(AJ97,0,-ROUNDUP($E103-1,0))/$E103))),0)</f>
        <v>0</v>
      </c>
      <c r="AL103" s="91">
        <f ca="1">-SUM(OFFSET(AK97,0,-MIN(AL$62-1,ROUNDDOWN($E103-1,0))):AK97)/$E103-IF(AL$62&gt;$E103,(OFFSET(AK97,0,-ROUNDUP($E103-1,0))-(ROUNDDOWN($E103,0)*(OFFSET(AK97,0,-ROUNDUP($E103-1,0))/$E103))),0)</f>
        <v>0</v>
      </c>
      <c r="AM103" s="91">
        <f ca="1">-SUM(OFFSET(AL97,0,-MIN(AM$62-1,ROUNDDOWN($E103-1,0))):AL97)/$E103-IF(AM$62&gt;$E103,(OFFSET(AL97,0,-ROUNDUP($E103-1,0))-(ROUNDDOWN($E103,0)*(OFFSET(AL97,0,-ROUNDUP($E103-1,0))/$E103))),0)</f>
        <v>0</v>
      </c>
      <c r="AN103" s="91">
        <f ca="1">-SUM(OFFSET(AM97,0,-MIN(AN$62-1,ROUNDDOWN($E103-1,0))):AM97)/$E103-IF(AN$62&gt;$E103,(OFFSET(AM97,0,-ROUNDUP($E103-1,0))-(ROUNDDOWN($E103,0)*(OFFSET(AM97,0,-ROUNDUP($E103-1,0))/$E103))),0)</f>
        <v>0</v>
      </c>
      <c r="AO103" s="91">
        <f ca="1">-SUM(OFFSET(AN97,0,-MIN(AO$62-1,ROUNDDOWN($E103-1,0))):AN97)/$E103-IF(AO$62&gt;$E103,(OFFSET(AN97,0,-ROUNDUP($E103-1,0))-(ROUNDDOWN($E103,0)*(OFFSET(AN97,0,-ROUNDUP($E103-1,0))/$E103))),0)</f>
        <v>0</v>
      </c>
      <c r="AP103" s="91">
        <f ca="1">-SUM(OFFSET(AO97,0,-MIN(AP$62-1,ROUNDDOWN($E103-1,0))):AO97)/$E103-IF(AP$62&gt;$E103,(OFFSET(AO97,0,-ROUNDUP($E103-1,0))-(ROUNDDOWN($E103,0)*(OFFSET(AO97,0,-ROUNDUP($E103-1,0))/$E103))),0)</f>
        <v>0</v>
      </c>
      <c r="AQ103" s="91">
        <f ca="1">-SUM(OFFSET(AP97,0,-MIN(AQ$62-1,ROUNDDOWN($E103-1,0))):AP97)/$E103-IF(AQ$62&gt;$E103,(OFFSET(AP97,0,-ROUNDUP($E103-1,0))-(ROUNDDOWN($E103,0)*(OFFSET(AP97,0,-ROUNDUP($E103-1,0))/$E103))),0)</f>
        <v>0</v>
      </c>
      <c r="AR103" s="91">
        <f ca="1">-SUM(OFFSET(AQ97,0,-MIN(AR$62-1,ROUNDDOWN($E103-1,0))):AQ97)/$E103-IF(AR$62&gt;$E103,(OFFSET(AQ97,0,-ROUNDUP($E103-1,0))-(ROUNDDOWN($E103,0)*(OFFSET(AQ97,0,-ROUNDUP($E103-1,0))/$E103))),0)</f>
        <v>0</v>
      </c>
      <c r="AS103" s="91">
        <f ca="1">-SUM(OFFSET(AR97,0,-MIN(AS$62-1,ROUNDDOWN($E103-1,0))):AR97)/$E103-IF(AS$62&gt;$E103,(OFFSET(AR97,0,-ROUNDUP($E103-1,0))-(ROUNDDOWN($E103,0)*(OFFSET(AR97,0,-ROUNDUP($E103-1,0))/$E103))),0)</f>
        <v>0</v>
      </c>
      <c r="AT103" s="91">
        <f ca="1">-SUM(OFFSET(AS97,0,-MIN(AT$62-1,ROUNDDOWN($E103-1,0))):AS97)/$E103-IF(AT$62&gt;$E103,(OFFSET(AS97,0,-ROUNDUP($E103-1,0))-(ROUNDDOWN($E103,0)*(OFFSET(AS97,0,-ROUNDUP($E103-1,0))/$E103))),0)</f>
        <v>0</v>
      </c>
      <c r="AU103" s="91">
        <f ca="1">-SUM(OFFSET(AT97,0,-MIN(AU$62-1,ROUNDDOWN($E103-1,0))):AT97)/$E103-IF(AU$62&gt;$E103,(OFFSET(AT97,0,-ROUNDUP($E103-1,0))-(ROUNDDOWN($E103,0)*(OFFSET(AT97,0,-ROUNDUP($E103-1,0))/$E103))),0)</f>
        <v>0</v>
      </c>
      <c r="AV103" s="3"/>
    </row>
    <row r="104" spans="1:48" s="43" customFormat="1" ht="15.75" customHeight="1" outlineLevel="1">
      <c r="A104" s="18"/>
      <c r="B104" s="57" t="s">
        <v>157</v>
      </c>
      <c r="C104" s="57"/>
      <c r="D104" s="55"/>
      <c r="E104" s="276">
        <v>10</v>
      </c>
      <c r="F104" s="86"/>
      <c r="G104" s="12"/>
      <c r="H104" s="23">
        <f ca="1">-SUM(OFFSET(H99,0,-MIN(H$62-1,$E104-1)):H99)/$E104</f>
        <v>0</v>
      </c>
      <c r="I104" s="23">
        <f ca="1">-SUM(OFFSET(I99,0,-MIN(I$62-1,$E104-1)):I99)/$E104</f>
        <v>0</v>
      </c>
      <c r="J104" s="23">
        <f ca="1">-SUM(OFFSET(J99,0,-MIN(J$62-1,$E104-1)):J99)/$E104</f>
        <v>0</v>
      </c>
      <c r="K104" s="23">
        <f ca="1">-SUM(OFFSET(K99,0,-MIN(K$62-1,$E104-1)):K99)/$E104</f>
        <v>0</v>
      </c>
      <c r="L104" s="23">
        <f ca="1">-SUM(OFFSET(L99,0,-MIN(L$62-1,$E104-1)):L99)/$E104</f>
        <v>0</v>
      </c>
      <c r="M104" s="23">
        <f ca="1">-SUM(OFFSET(M99,0,-MIN(M$62-1,$E104-1)):M99)/$E104</f>
        <v>0</v>
      </c>
      <c r="N104" s="23">
        <f ca="1">-SUM(OFFSET(N99,0,-MIN(N$62-1,$E104-1)):N99)/$E104</f>
        <v>0</v>
      </c>
      <c r="O104" s="23">
        <f ca="1">-SUM(OFFSET(O99,0,-MIN(O$62-1,$E104-1)):O99)/$E104</f>
        <v>0</v>
      </c>
      <c r="P104" s="23">
        <f ca="1">-SUM(OFFSET(P99,0,-MIN(P$62-1,$E104-1)):P99)/$E104</f>
        <v>0</v>
      </c>
      <c r="Q104" s="23">
        <f ca="1">-SUM(OFFSET(Q99,0,-MIN(Q$62-1,$E104-1)):Q99)/$E104</f>
        <v>0</v>
      </c>
      <c r="R104" s="23">
        <f ca="1">-SUM(OFFSET(R99,0,-MIN(R$62-1,$E104-1)):R99)/$E104</f>
        <v>0</v>
      </c>
      <c r="S104" s="23">
        <f ca="1">-SUM(OFFSET(S99,0,-MIN(S$62-1,$E104-1)):S99)/$E104</f>
        <v>0</v>
      </c>
      <c r="T104" s="23">
        <f ca="1">-SUM(OFFSET(T99,0,-MIN(T$62-1,$E104-1)):T99)/$E104</f>
        <v>0</v>
      </c>
      <c r="U104" s="23">
        <f ca="1">-SUM(OFFSET(U99,0,-MIN(U$62-1,$E104-1)):U99)/$E104</f>
        <v>0</v>
      </c>
      <c r="V104" s="23">
        <f ca="1">-SUM(OFFSET(V99,0,-MIN(V$62-1,$E104-1)):V99)/$E104</f>
        <v>0</v>
      </c>
      <c r="W104" s="23">
        <f ca="1">-SUM(OFFSET(W99,0,-MIN(W$62-1,$E104-1)):W99)/$E104</f>
        <v>0</v>
      </c>
      <c r="X104" s="23">
        <f ca="1">-SUM(OFFSET(X99,0,-MIN(X$62-1,$E104-1)):X99)/$E104</f>
        <v>0</v>
      </c>
      <c r="Y104" s="23">
        <f ca="1">-SUM(OFFSET(Y99,0,-MIN(Y$62-1,$E104-1)):Y99)/$E104</f>
        <v>0</v>
      </c>
      <c r="Z104" s="23">
        <f ca="1">-SUM(OFFSET(Z99,0,-MIN(Z$62-1,$E104-1)):Z99)/$E104</f>
        <v>0</v>
      </c>
      <c r="AA104" s="23">
        <f ca="1">-SUM(OFFSET(AA99,0,-MIN(AA$62-1,$E104-1)):AA99)/$E104</f>
        <v>0</v>
      </c>
      <c r="AB104" s="23">
        <f ca="1">-SUM(OFFSET(AB99,0,-MIN(AB$62-1,$E104-1)):AB99)/$E104</f>
        <v>0</v>
      </c>
      <c r="AC104" s="23">
        <f ca="1">-SUM(OFFSET(AC99,0,-MIN(AC$62-1,$E104-1)):AC99)/$E104</f>
        <v>0</v>
      </c>
      <c r="AD104" s="23">
        <f ca="1">-SUM(OFFSET(AD99,0,-MIN(AD$62-1,$E104-1)):AD99)/$E104</f>
        <v>0</v>
      </c>
      <c r="AE104" s="23">
        <f ca="1">-SUM(OFFSET(AE99,0,-MIN(AE$62-1,$E104-1)):AE99)/$E104</f>
        <v>0</v>
      </c>
      <c r="AF104" s="23">
        <f ca="1">-SUM(OFFSET(AF99,0,-MIN(AF$62-1,$E104-1)):AF99)/$E104</f>
        <v>0</v>
      </c>
      <c r="AG104" s="23">
        <f ca="1">-SUM(OFFSET(AG99,0,-MIN(AG$62-1,$E104-1)):AG99)/$E104</f>
        <v>0</v>
      </c>
      <c r="AH104" s="23">
        <f ca="1">-SUM(OFFSET(AH99,0,-MIN(AH$62-1,$E104-1)):AH99)/$E104</f>
        <v>0</v>
      </c>
      <c r="AI104" s="23">
        <f ca="1">-SUM(OFFSET(AI99,0,-MIN(AI$62-1,$E104-1)):AI99)/$E104</f>
        <v>0</v>
      </c>
      <c r="AJ104" s="23">
        <f ca="1">-SUM(OFFSET(AJ99,0,-MIN(AJ$62-1,$E104-1)):AJ99)/$E104</f>
        <v>0</v>
      </c>
      <c r="AK104" s="23">
        <f ca="1">-SUM(OFFSET(AK99,0,-MIN(AK$62-1,$E104-1)):AK99)/$E104</f>
        <v>0</v>
      </c>
      <c r="AL104" s="23">
        <f ca="1">-SUM(OFFSET(AL99,0,-MIN(AL$62-1,$E104-1)):AL99)/$E104</f>
        <v>0</v>
      </c>
      <c r="AM104" s="23">
        <f ca="1">-SUM(OFFSET(AM99,0,-MIN(AM$62-1,$E104-1)):AM99)/$E104</f>
        <v>0</v>
      </c>
      <c r="AN104" s="23">
        <f ca="1">-SUM(OFFSET(AN99,0,-MIN(AN$62-1,$E104-1)):AN99)/$E104</f>
        <v>0</v>
      </c>
      <c r="AO104" s="23">
        <f ca="1">-SUM(OFFSET(AO99,0,-MIN(AO$62-1,$E104-1)):AO99)/$E104</f>
        <v>0</v>
      </c>
      <c r="AP104" s="23">
        <f ca="1">-SUM(OFFSET(AP99,0,-MIN(AP$62-1,$E104-1)):AP99)/$E104</f>
        <v>0</v>
      </c>
      <c r="AQ104" s="23">
        <f ca="1">-SUM(OFFSET(AQ99,0,-MIN(AQ$62-1,$E104-1)):AQ99)/$E104</f>
        <v>0</v>
      </c>
      <c r="AR104" s="23">
        <f ca="1">-SUM(OFFSET(AR99,0,-MIN(AR$62-1,$E104-1)):AR99)/$E104</f>
        <v>0</v>
      </c>
      <c r="AS104" s="23">
        <f ca="1">-SUM(OFFSET(AS99,0,-MIN(AS$62-1,$E104-1)):AS99)/$E104</f>
        <v>0</v>
      </c>
      <c r="AT104" s="23">
        <f ca="1">-SUM(OFFSET(AT99,0,-MIN(AT$62-1,$E104-1)):AT99)/$E104</f>
        <v>0</v>
      </c>
      <c r="AU104" s="23">
        <f ca="1">-SUM(OFFSET(AU99,0,-MIN(AU$62-1,$E104-1)):AU99)/$E104</f>
        <v>0</v>
      </c>
    </row>
    <row r="105" spans="1:48" s="43" customFormat="1" ht="15.75" customHeight="1" outlineLevel="1">
      <c r="A105" s="12"/>
      <c r="B105" s="12"/>
      <c r="C105" s="12"/>
      <c r="D105" s="58"/>
      <c r="E105" s="59"/>
      <c r="F105" s="59"/>
      <c r="G105" s="12"/>
      <c r="H105" s="17">
        <f t="shared" ref="H105:AU105" ca="1" si="79">SUM(H102:H104)</f>
        <v>-57954.097129122994</v>
      </c>
      <c r="I105" s="17">
        <f t="shared" ca="1" si="79"/>
        <v>-57954.097129122994</v>
      </c>
      <c r="J105" s="17">
        <f t="shared" ca="1" si="79"/>
        <v>-57954.097129122994</v>
      </c>
      <c r="K105" s="17">
        <f t="shared" ca="1" si="79"/>
        <v>-57954.097129122994</v>
      </c>
      <c r="L105" s="17">
        <f t="shared" ca="1" si="79"/>
        <v>-57954.097129122994</v>
      </c>
      <c r="M105" s="17">
        <f t="shared" ca="1" si="79"/>
        <v>-57954.097129122994</v>
      </c>
      <c r="N105" s="17">
        <f t="shared" ca="1" si="79"/>
        <v>-57954.097129122994</v>
      </c>
      <c r="O105" s="17">
        <f t="shared" ca="1" si="79"/>
        <v>-57954.097129122994</v>
      </c>
      <c r="P105" s="17">
        <f t="shared" ca="1" si="79"/>
        <v>-57954.097129122994</v>
      </c>
      <c r="Q105" s="17">
        <f t="shared" ca="1" si="79"/>
        <v>-57954.097129122994</v>
      </c>
      <c r="R105" s="17">
        <f t="shared" ca="1" si="79"/>
        <v>-57954.097129122994</v>
      </c>
      <c r="S105" s="17">
        <f t="shared" ca="1" si="79"/>
        <v>-57954.097129122994</v>
      </c>
      <c r="T105" s="17">
        <f t="shared" ca="1" si="79"/>
        <v>-57954.097129122994</v>
      </c>
      <c r="U105" s="17">
        <f t="shared" ca="1" si="79"/>
        <v>-57954.097129122994</v>
      </c>
      <c r="V105" s="17">
        <f t="shared" ca="1" si="79"/>
        <v>-57954.097129122994</v>
      </c>
      <c r="W105" s="17">
        <f t="shared" ca="1" si="79"/>
        <v>-57954.097129122994</v>
      </c>
      <c r="X105" s="17">
        <f t="shared" ca="1" si="79"/>
        <v>-57954.097129122994</v>
      </c>
      <c r="Y105" s="17">
        <f t="shared" ca="1" si="79"/>
        <v>-57954.097129122994</v>
      </c>
      <c r="Z105" s="17">
        <f t="shared" ca="1" si="79"/>
        <v>-57954.097129122994</v>
      </c>
      <c r="AA105" s="17">
        <f t="shared" ca="1" si="79"/>
        <v>-57954.097129122994</v>
      </c>
      <c r="AB105" s="17">
        <f t="shared" ca="1" si="79"/>
        <v>-57954.097129122994</v>
      </c>
      <c r="AC105" s="17">
        <f t="shared" ca="1" si="79"/>
        <v>-28178.189590774677</v>
      </c>
      <c r="AD105" s="17">
        <f t="shared" ca="1" si="79"/>
        <v>-27297.573636470795</v>
      </c>
      <c r="AE105" s="17">
        <f t="shared" ca="1" si="79"/>
        <v>-27297.573636470795</v>
      </c>
      <c r="AF105" s="17">
        <f t="shared" ca="1" si="79"/>
        <v>-27297.573636470795</v>
      </c>
      <c r="AG105" s="17">
        <f t="shared" ca="1" si="79"/>
        <v>-27297.573636470795</v>
      </c>
      <c r="AH105" s="17">
        <f t="shared" ca="1" si="79"/>
        <v>-27297.573636470795</v>
      </c>
      <c r="AI105" s="17">
        <f t="shared" ca="1" si="79"/>
        <v>-27297.573636470795</v>
      </c>
      <c r="AJ105" s="17">
        <f t="shared" ca="1" si="79"/>
        <v>-27297.573636470795</v>
      </c>
      <c r="AK105" s="17">
        <f t="shared" ca="1" si="79"/>
        <v>-27297.573636470795</v>
      </c>
      <c r="AL105" s="17">
        <f t="shared" ca="1" si="79"/>
        <v>-27297.573636470795</v>
      </c>
      <c r="AM105" s="17">
        <f t="shared" ca="1" si="79"/>
        <v>-27297.573636470795</v>
      </c>
      <c r="AN105" s="17">
        <f t="shared" ca="1" si="79"/>
        <v>-27297.573636470795</v>
      </c>
      <c r="AO105" s="17">
        <f t="shared" ca="1" si="79"/>
        <v>-27297.573636470795</v>
      </c>
      <c r="AP105" s="17">
        <f t="shared" ca="1" si="79"/>
        <v>-27297.573636470795</v>
      </c>
      <c r="AQ105" s="17">
        <f t="shared" ca="1" si="79"/>
        <v>-27297.573636470795</v>
      </c>
      <c r="AR105" s="17">
        <f t="shared" ca="1" si="79"/>
        <v>-27297.573636470795</v>
      </c>
      <c r="AS105" s="17">
        <f t="shared" ca="1" si="79"/>
        <v>-27297.573636470795</v>
      </c>
      <c r="AT105" s="17">
        <f t="shared" ca="1" si="79"/>
        <v>-27297.573636470795</v>
      </c>
      <c r="AU105" s="17">
        <f t="shared" ca="1" si="79"/>
        <v>-27297.573636470795</v>
      </c>
    </row>
    <row r="106" spans="1:48" ht="15.75" customHeight="1" outlineLevel="1">
      <c r="A106" s="8"/>
    </row>
    <row r="107" spans="1:48" s="43" customFormat="1" ht="15.75" customHeight="1" outlineLevel="1">
      <c r="A107" s="18"/>
      <c r="B107" s="12" t="s">
        <v>18</v>
      </c>
      <c r="C107" s="12"/>
      <c r="D107" s="12"/>
      <c r="E107" s="12"/>
      <c r="F107" s="12"/>
      <c r="G107" s="16">
        <f>+G100</f>
        <v>1855847.5559</v>
      </c>
      <c r="H107" s="16">
        <f t="shared" ref="H107:AU107" ca="1" si="80">G107+H100+H105</f>
        <v>1797893.458770877</v>
      </c>
      <c r="I107" s="16">
        <f t="shared" ca="1" si="80"/>
        <v>1739939.3616417539</v>
      </c>
      <c r="J107" s="16">
        <f t="shared" ca="1" si="80"/>
        <v>1681985.2645126309</v>
      </c>
      <c r="K107" s="16">
        <f t="shared" ca="1" si="80"/>
        <v>1624031.1673835078</v>
      </c>
      <c r="L107" s="16">
        <f t="shared" ca="1" si="80"/>
        <v>1566077.0702543848</v>
      </c>
      <c r="M107" s="16">
        <f t="shared" ca="1" si="80"/>
        <v>1508122.9731252617</v>
      </c>
      <c r="N107" s="16">
        <f t="shared" ca="1" si="80"/>
        <v>1450168.8759961387</v>
      </c>
      <c r="O107" s="16">
        <f t="shared" ca="1" si="80"/>
        <v>1392214.7788670156</v>
      </c>
      <c r="P107" s="16">
        <f t="shared" ca="1" si="80"/>
        <v>1334260.6817378926</v>
      </c>
      <c r="Q107" s="16">
        <f t="shared" ca="1" si="80"/>
        <v>1276306.5846087695</v>
      </c>
      <c r="R107" s="16">
        <f t="shared" ca="1" si="80"/>
        <v>1218352.4874796465</v>
      </c>
      <c r="S107" s="16">
        <f t="shared" ca="1" si="80"/>
        <v>1160398.3903505234</v>
      </c>
      <c r="T107" s="16">
        <f t="shared" ca="1" si="80"/>
        <v>1102444.2932214004</v>
      </c>
      <c r="U107" s="16">
        <f t="shared" ca="1" si="80"/>
        <v>1044490.1960922773</v>
      </c>
      <c r="V107" s="16">
        <f t="shared" ca="1" si="80"/>
        <v>986536.09896315425</v>
      </c>
      <c r="W107" s="16">
        <f t="shared" ca="1" si="80"/>
        <v>928582.00183403119</v>
      </c>
      <c r="X107" s="16">
        <f t="shared" ca="1" si="80"/>
        <v>870627.90470490814</v>
      </c>
      <c r="Y107" s="16">
        <f t="shared" ca="1" si="80"/>
        <v>812673.80757578509</v>
      </c>
      <c r="Z107" s="16">
        <f t="shared" ca="1" si="80"/>
        <v>754719.71044666204</v>
      </c>
      <c r="AA107" s="16">
        <f t="shared" ca="1" si="80"/>
        <v>696765.61331753898</v>
      </c>
      <c r="AB107" s="16">
        <f t="shared" ca="1" si="80"/>
        <v>638811.51618841593</v>
      </c>
      <c r="AC107" s="16">
        <f t="shared" ca="1" si="80"/>
        <v>610633.32659764122</v>
      </c>
      <c r="AD107" s="16">
        <f t="shared" ca="1" si="80"/>
        <v>583335.75296117039</v>
      </c>
      <c r="AE107" s="16">
        <f t="shared" ca="1" si="80"/>
        <v>556038.17932469957</v>
      </c>
      <c r="AF107" s="16">
        <f t="shared" ca="1" si="80"/>
        <v>528740.60568822874</v>
      </c>
      <c r="AG107" s="16">
        <f t="shared" ca="1" si="80"/>
        <v>501443.03205175797</v>
      </c>
      <c r="AH107" s="16">
        <f t="shared" ca="1" si="80"/>
        <v>474145.4584152872</v>
      </c>
      <c r="AI107" s="16">
        <f t="shared" ca="1" si="80"/>
        <v>446847.88477881643</v>
      </c>
      <c r="AJ107" s="16">
        <f t="shared" ca="1" si="80"/>
        <v>419550.31114234566</v>
      </c>
      <c r="AK107" s="16">
        <f t="shared" ca="1" si="80"/>
        <v>392252.73750587489</v>
      </c>
      <c r="AL107" s="16">
        <f t="shared" ca="1" si="80"/>
        <v>364955.16386940412</v>
      </c>
      <c r="AM107" s="16">
        <f t="shared" ca="1" si="80"/>
        <v>337657.59023293335</v>
      </c>
      <c r="AN107" s="16">
        <f t="shared" ca="1" si="80"/>
        <v>310360.01659646258</v>
      </c>
      <c r="AO107" s="16">
        <f t="shared" ca="1" si="80"/>
        <v>283062.44295999181</v>
      </c>
      <c r="AP107" s="16">
        <f t="shared" ca="1" si="80"/>
        <v>255764.86932352101</v>
      </c>
      <c r="AQ107" s="16">
        <f t="shared" ca="1" si="80"/>
        <v>228467.29568705021</v>
      </c>
      <c r="AR107" s="16">
        <f t="shared" ca="1" si="80"/>
        <v>201169.72205057941</v>
      </c>
      <c r="AS107" s="16">
        <f t="shared" ca="1" si="80"/>
        <v>173872.14841410861</v>
      </c>
      <c r="AT107" s="16">
        <f t="shared" ca="1" si="80"/>
        <v>146574.57477763781</v>
      </c>
      <c r="AU107" s="16">
        <f t="shared" ca="1" si="80"/>
        <v>119277.00114116701</v>
      </c>
    </row>
    <row r="108" spans="1:48" s="43" customFormat="1" ht="15.75" customHeight="1" outlineLevel="1">
      <c r="A108" s="41"/>
      <c r="B108" s="12" t="s">
        <v>104</v>
      </c>
      <c r="C108" s="12"/>
      <c r="D108" s="12"/>
      <c r="E108" s="11"/>
      <c r="F108" s="11"/>
      <c r="G108" s="16"/>
      <c r="H108" s="16">
        <f t="shared" ref="H108:AU108" ca="1" si="81">G108+SUM(G96:G97)+H99+H105</f>
        <v>1797893.458770877</v>
      </c>
      <c r="I108" s="16">
        <f t="shared" ca="1" si="81"/>
        <v>1739939.3616417539</v>
      </c>
      <c r="J108" s="16">
        <f t="shared" ca="1" si="81"/>
        <v>1681985.2645126309</v>
      </c>
      <c r="K108" s="16">
        <f t="shared" ca="1" si="81"/>
        <v>1624031.1673835078</v>
      </c>
      <c r="L108" s="16">
        <f t="shared" ca="1" si="81"/>
        <v>1566077.0702543848</v>
      </c>
      <c r="M108" s="16">
        <f t="shared" ca="1" si="81"/>
        <v>1508122.9731252617</v>
      </c>
      <c r="N108" s="16">
        <f t="shared" ca="1" si="81"/>
        <v>1450168.8759961387</v>
      </c>
      <c r="O108" s="16">
        <f t="shared" ca="1" si="81"/>
        <v>1392214.7788670156</v>
      </c>
      <c r="P108" s="16">
        <f t="shared" ca="1" si="81"/>
        <v>1334260.6817378926</v>
      </c>
      <c r="Q108" s="16">
        <f t="shared" ca="1" si="81"/>
        <v>1276306.5846087695</v>
      </c>
      <c r="R108" s="16">
        <f t="shared" ca="1" si="81"/>
        <v>1218352.4874796465</v>
      </c>
      <c r="S108" s="16">
        <f t="shared" ca="1" si="81"/>
        <v>1160398.3903505234</v>
      </c>
      <c r="T108" s="16">
        <f t="shared" ca="1" si="81"/>
        <v>1102444.2932214004</v>
      </c>
      <c r="U108" s="16">
        <f t="shared" ca="1" si="81"/>
        <v>1044490.1960922773</v>
      </c>
      <c r="V108" s="16">
        <f t="shared" ca="1" si="81"/>
        <v>986536.09896315425</v>
      </c>
      <c r="W108" s="16">
        <f t="shared" ca="1" si="81"/>
        <v>928582.00183403119</v>
      </c>
      <c r="X108" s="16">
        <f t="shared" ca="1" si="81"/>
        <v>870627.90470490814</v>
      </c>
      <c r="Y108" s="16">
        <f t="shared" ca="1" si="81"/>
        <v>812673.80757578509</v>
      </c>
      <c r="Z108" s="16">
        <f t="shared" ca="1" si="81"/>
        <v>754719.71044666204</v>
      </c>
      <c r="AA108" s="16">
        <f t="shared" ca="1" si="81"/>
        <v>696765.61331753898</v>
      </c>
      <c r="AB108" s="16">
        <f t="shared" ca="1" si="81"/>
        <v>638811.51618841593</v>
      </c>
      <c r="AC108" s="16">
        <f t="shared" ca="1" si="81"/>
        <v>610633.32659764122</v>
      </c>
      <c r="AD108" s="16">
        <f t="shared" ca="1" si="81"/>
        <v>583335.75296117039</v>
      </c>
      <c r="AE108" s="16">
        <f t="shared" ca="1" si="81"/>
        <v>556038.17932469957</v>
      </c>
      <c r="AF108" s="16">
        <f t="shared" ca="1" si="81"/>
        <v>528740.60568822874</v>
      </c>
      <c r="AG108" s="16">
        <f t="shared" ca="1" si="81"/>
        <v>501443.03205175797</v>
      </c>
      <c r="AH108" s="16">
        <f t="shared" ca="1" si="81"/>
        <v>474145.4584152872</v>
      </c>
      <c r="AI108" s="16">
        <f t="shared" ca="1" si="81"/>
        <v>446847.88477881643</v>
      </c>
      <c r="AJ108" s="16">
        <f t="shared" ca="1" si="81"/>
        <v>419550.31114234566</v>
      </c>
      <c r="AK108" s="16">
        <f t="shared" ca="1" si="81"/>
        <v>392252.73750587489</v>
      </c>
      <c r="AL108" s="16">
        <f t="shared" ca="1" si="81"/>
        <v>364955.16386940412</v>
      </c>
      <c r="AM108" s="16">
        <f t="shared" ca="1" si="81"/>
        <v>337657.59023293335</v>
      </c>
      <c r="AN108" s="16">
        <f t="shared" ca="1" si="81"/>
        <v>310360.01659646258</v>
      </c>
      <c r="AO108" s="16">
        <f t="shared" ca="1" si="81"/>
        <v>283062.44295999181</v>
      </c>
      <c r="AP108" s="16">
        <f t="shared" ca="1" si="81"/>
        <v>255764.86932352101</v>
      </c>
      <c r="AQ108" s="16">
        <f t="shared" ca="1" si="81"/>
        <v>228467.29568705021</v>
      </c>
      <c r="AR108" s="16">
        <f t="shared" ca="1" si="81"/>
        <v>201169.72205057941</v>
      </c>
      <c r="AS108" s="16">
        <f t="shared" ca="1" si="81"/>
        <v>173872.14841410861</v>
      </c>
      <c r="AT108" s="16">
        <f t="shared" ca="1" si="81"/>
        <v>146574.57477763781</v>
      </c>
      <c r="AU108" s="16">
        <f t="shared" ca="1" si="81"/>
        <v>119277.00114116701</v>
      </c>
    </row>
    <row r="109" spans="1:48" s="43" customFormat="1" ht="15.75" customHeight="1" outlineLevel="1">
      <c r="A109" s="41"/>
      <c r="B109" s="41"/>
      <c r="C109" s="41"/>
      <c r="D109" s="12"/>
      <c r="E109" s="11"/>
      <c r="F109" s="11"/>
      <c r="G109" s="12"/>
      <c r="H109" s="251"/>
      <c r="I109" s="251"/>
      <c r="J109" s="251"/>
      <c r="K109" s="251"/>
      <c r="L109" s="251"/>
      <c r="M109" s="251"/>
      <c r="N109" s="251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</row>
    <row r="110" spans="1:48" s="43" customFormat="1" ht="15.75" customHeight="1" outlineLevel="1">
      <c r="A110" s="18"/>
      <c r="B110" s="57" t="str">
        <f>"FNACC -  "&amp;B38</f>
        <v>FNACC -  Frais de conduites - Total</v>
      </c>
      <c r="C110" s="57"/>
      <c r="D110" s="42"/>
      <c r="E110" s="12"/>
      <c r="F110" s="12"/>
      <c r="G110" s="49">
        <f>G96</f>
        <v>1211179.9465999999</v>
      </c>
      <c r="H110" s="23">
        <f>G110+H114</f>
        <v>1174844.5482019999</v>
      </c>
      <c r="I110" s="23">
        <f t="shared" ref="I110:AU110" si="82">H110+I114+H96</f>
        <v>1104353.8753098799</v>
      </c>
      <c r="J110" s="23">
        <f t="shared" si="82"/>
        <v>1038092.642791287</v>
      </c>
      <c r="K110" s="23">
        <f t="shared" si="82"/>
        <v>975807.08422380977</v>
      </c>
      <c r="L110" s="23">
        <f t="shared" si="82"/>
        <v>917258.65917038114</v>
      </c>
      <c r="M110" s="23">
        <f t="shared" si="82"/>
        <v>862223.13962015824</v>
      </c>
      <c r="N110" s="23">
        <f t="shared" si="82"/>
        <v>810489.7512429487</v>
      </c>
      <c r="O110" s="23">
        <f t="shared" si="82"/>
        <v>761860.36616837175</v>
      </c>
      <c r="P110" s="23">
        <f t="shared" si="82"/>
        <v>716148.74419826944</v>
      </c>
      <c r="Q110" s="23">
        <f t="shared" si="82"/>
        <v>673179.81954637333</v>
      </c>
      <c r="R110" s="23">
        <f t="shared" si="82"/>
        <v>632789.03037359088</v>
      </c>
      <c r="S110" s="23">
        <f t="shared" si="82"/>
        <v>594821.68855117541</v>
      </c>
      <c r="T110" s="23">
        <f t="shared" si="82"/>
        <v>559132.38723810483</v>
      </c>
      <c r="U110" s="23">
        <f t="shared" si="82"/>
        <v>525584.44400381856</v>
      </c>
      <c r="V110" s="23">
        <f t="shared" si="82"/>
        <v>494049.37736358942</v>
      </c>
      <c r="W110" s="23">
        <f t="shared" si="82"/>
        <v>464406.41472177405</v>
      </c>
      <c r="X110" s="23">
        <f t="shared" si="82"/>
        <v>436542.0298384676</v>
      </c>
      <c r="Y110" s="23">
        <f t="shared" si="82"/>
        <v>410349.50804815954</v>
      </c>
      <c r="Z110" s="23">
        <f t="shared" si="82"/>
        <v>385728.53756526997</v>
      </c>
      <c r="AA110" s="23">
        <f t="shared" si="82"/>
        <v>362584.82531135378</v>
      </c>
      <c r="AB110" s="23">
        <f t="shared" si="82"/>
        <v>340829.73579267255</v>
      </c>
      <c r="AC110" s="23">
        <f t="shared" si="82"/>
        <v>320379.95164511219</v>
      </c>
      <c r="AD110" s="23">
        <f t="shared" si="82"/>
        <v>301157.15454640548</v>
      </c>
      <c r="AE110" s="23">
        <f t="shared" si="82"/>
        <v>283087.72527362115</v>
      </c>
      <c r="AF110" s="23">
        <f t="shared" si="82"/>
        <v>266102.46175720391</v>
      </c>
      <c r="AG110" s="23">
        <f t="shared" si="82"/>
        <v>250136.31405177168</v>
      </c>
      <c r="AH110" s="23">
        <f t="shared" si="82"/>
        <v>235128.13520866539</v>
      </c>
      <c r="AI110" s="23">
        <f t="shared" si="82"/>
        <v>221020.44709614548</v>
      </c>
      <c r="AJ110" s="23">
        <f t="shared" si="82"/>
        <v>207759.22027037674</v>
      </c>
      <c r="AK110" s="23">
        <f t="shared" si="82"/>
        <v>195293.66705415412</v>
      </c>
      <c r="AL110" s="23">
        <f t="shared" si="82"/>
        <v>183576.04703090488</v>
      </c>
      <c r="AM110" s="23">
        <f t="shared" si="82"/>
        <v>172561.4842090506</v>
      </c>
      <c r="AN110" s="23">
        <f t="shared" si="82"/>
        <v>162207.79515650758</v>
      </c>
      <c r="AO110" s="23">
        <f t="shared" si="82"/>
        <v>152475.32744711713</v>
      </c>
      <c r="AP110" s="23">
        <f t="shared" si="82"/>
        <v>143326.80780029012</v>
      </c>
      <c r="AQ110" s="23">
        <f t="shared" si="82"/>
        <v>134727.19933227272</v>
      </c>
      <c r="AR110" s="23">
        <f t="shared" si="82"/>
        <v>126643.56737233636</v>
      </c>
      <c r="AS110" s="23">
        <f t="shared" si="82"/>
        <v>119044.95332999618</v>
      </c>
      <c r="AT110" s="23">
        <f t="shared" si="82"/>
        <v>111902.2561301964</v>
      </c>
      <c r="AU110" s="23">
        <f t="shared" si="82"/>
        <v>105188.12076238461</v>
      </c>
    </row>
    <row r="111" spans="1:48" s="43" customFormat="1" ht="15.75" customHeight="1" outlineLevel="1">
      <c r="A111" s="18"/>
      <c r="B111" s="57" t="str">
        <f>"FNACC -  "&amp;B43</f>
        <v>FNACC -  Frais de branchements - Total</v>
      </c>
      <c r="C111" s="57"/>
      <c r="D111" s="12"/>
      <c r="E111" s="12"/>
      <c r="F111" s="12"/>
      <c r="G111" s="50">
        <f>G97</f>
        <v>644667.60930000001</v>
      </c>
      <c r="H111" s="23">
        <f>G111+H115</f>
        <v>625327.58102100005</v>
      </c>
      <c r="I111" s="23">
        <f t="shared" ref="I111:AU111" si="83">H111+I115+H97</f>
        <v>587807.92615974008</v>
      </c>
      <c r="J111" s="23">
        <f t="shared" si="83"/>
        <v>552539.45059015567</v>
      </c>
      <c r="K111" s="23">
        <f t="shared" si="83"/>
        <v>519387.08355474635</v>
      </c>
      <c r="L111" s="23">
        <f t="shared" si="83"/>
        <v>488223.85854146158</v>
      </c>
      <c r="M111" s="23">
        <f t="shared" si="83"/>
        <v>458930.42702897388</v>
      </c>
      <c r="N111" s="23">
        <f t="shared" si="83"/>
        <v>431394.60140723543</v>
      </c>
      <c r="O111" s="23">
        <f t="shared" si="83"/>
        <v>405510.92532280128</v>
      </c>
      <c r="P111" s="23">
        <f t="shared" si="83"/>
        <v>381180.26980343321</v>
      </c>
      <c r="Q111" s="23">
        <f t="shared" si="83"/>
        <v>358309.45361522725</v>
      </c>
      <c r="R111" s="23">
        <f t="shared" si="83"/>
        <v>336810.88639831363</v>
      </c>
      <c r="S111" s="23">
        <f t="shared" si="83"/>
        <v>316602.23321441479</v>
      </c>
      <c r="T111" s="23">
        <f t="shared" si="83"/>
        <v>297606.09922154993</v>
      </c>
      <c r="U111" s="23">
        <f t="shared" si="83"/>
        <v>279749.73326825694</v>
      </c>
      <c r="V111" s="23">
        <f t="shared" si="83"/>
        <v>262964.74927216151</v>
      </c>
      <c r="W111" s="23">
        <f t="shared" si="83"/>
        <v>247186.86431583183</v>
      </c>
      <c r="X111" s="23">
        <f t="shared" si="83"/>
        <v>232355.65245688191</v>
      </c>
      <c r="Y111" s="23">
        <f t="shared" si="83"/>
        <v>218414.313309469</v>
      </c>
      <c r="Z111" s="23">
        <f t="shared" si="83"/>
        <v>205309.45451090086</v>
      </c>
      <c r="AA111" s="23">
        <f t="shared" si="83"/>
        <v>192990.88724024681</v>
      </c>
      <c r="AB111" s="23">
        <f t="shared" si="83"/>
        <v>181411.43400583201</v>
      </c>
      <c r="AC111" s="23">
        <f t="shared" si="83"/>
        <v>170526.74796548209</v>
      </c>
      <c r="AD111" s="23">
        <f t="shared" si="83"/>
        <v>160295.14308755318</v>
      </c>
      <c r="AE111" s="23">
        <f t="shared" si="83"/>
        <v>150677.43450229999</v>
      </c>
      <c r="AF111" s="23">
        <f t="shared" si="83"/>
        <v>141636.78843216199</v>
      </c>
      <c r="AG111" s="23">
        <f t="shared" si="83"/>
        <v>133138.58112623228</v>
      </c>
      <c r="AH111" s="23">
        <f t="shared" si="83"/>
        <v>125150.26625865835</v>
      </c>
      <c r="AI111" s="23">
        <f t="shared" si="83"/>
        <v>117641.25028313884</v>
      </c>
      <c r="AJ111" s="23">
        <f t="shared" si="83"/>
        <v>110582.77526615051</v>
      </c>
      <c r="AK111" s="23">
        <f t="shared" si="83"/>
        <v>103947.80875018147</v>
      </c>
      <c r="AL111" s="23">
        <f t="shared" si="83"/>
        <v>97710.940225170591</v>
      </c>
      <c r="AM111" s="23">
        <f t="shared" si="83"/>
        <v>91848.283811660353</v>
      </c>
      <c r="AN111" s="23">
        <f t="shared" si="83"/>
        <v>86337.386782960733</v>
      </c>
      <c r="AO111" s="23">
        <f t="shared" si="83"/>
        <v>81157.143575983093</v>
      </c>
      <c r="AP111" s="23">
        <f t="shared" si="83"/>
        <v>76287.714961424106</v>
      </c>
      <c r="AQ111" s="23">
        <f t="shared" si="83"/>
        <v>71710.452063738659</v>
      </c>
      <c r="AR111" s="23">
        <f t="shared" si="83"/>
        <v>67407.824939914339</v>
      </c>
      <c r="AS111" s="23">
        <f t="shared" si="83"/>
        <v>63363.355443519482</v>
      </c>
      <c r="AT111" s="23">
        <f t="shared" si="83"/>
        <v>59561.554116908315</v>
      </c>
      <c r="AU111" s="23">
        <f t="shared" si="83"/>
        <v>55987.860869893819</v>
      </c>
    </row>
    <row r="112" spans="1:48" s="43" customFormat="1" ht="15.75" customHeight="1" outlineLevel="1">
      <c r="A112" s="18"/>
      <c r="B112" s="15"/>
      <c r="C112" s="15"/>
      <c r="D112" s="12"/>
      <c r="E112" s="12"/>
      <c r="F112" s="12"/>
      <c r="G112" s="52">
        <f t="shared" ref="G112:AU112" si="84">SUM(G110:G111)</f>
        <v>1855847.5559</v>
      </c>
      <c r="H112" s="17">
        <f t="shared" si="84"/>
        <v>1800172.1292229998</v>
      </c>
      <c r="I112" s="17">
        <f t="shared" si="84"/>
        <v>1692161.8014696199</v>
      </c>
      <c r="J112" s="17">
        <f t="shared" si="84"/>
        <v>1590632.0933814426</v>
      </c>
      <c r="K112" s="17">
        <f t="shared" si="84"/>
        <v>1495194.1677785562</v>
      </c>
      <c r="L112" s="17">
        <f t="shared" si="84"/>
        <v>1405482.5177118427</v>
      </c>
      <c r="M112" s="17">
        <f t="shared" si="84"/>
        <v>1321153.5666491322</v>
      </c>
      <c r="N112" s="17">
        <f t="shared" si="84"/>
        <v>1241884.3526501842</v>
      </c>
      <c r="O112" s="17">
        <f t="shared" si="84"/>
        <v>1167371.291491173</v>
      </c>
      <c r="P112" s="17">
        <f t="shared" si="84"/>
        <v>1097329.0140017027</v>
      </c>
      <c r="Q112" s="17">
        <f t="shared" si="84"/>
        <v>1031489.2731616006</v>
      </c>
      <c r="R112" s="17">
        <f t="shared" si="84"/>
        <v>969599.91677190457</v>
      </c>
      <c r="S112" s="17">
        <f t="shared" si="84"/>
        <v>911423.9217655902</v>
      </c>
      <c r="T112" s="17">
        <f t="shared" si="84"/>
        <v>856738.48645965476</v>
      </c>
      <c r="U112" s="17">
        <f t="shared" si="84"/>
        <v>805334.17727207555</v>
      </c>
      <c r="V112" s="17">
        <f t="shared" si="84"/>
        <v>757014.12663575099</v>
      </c>
      <c r="W112" s="17">
        <f t="shared" si="84"/>
        <v>711593.27903760585</v>
      </c>
      <c r="X112" s="17">
        <f t="shared" si="84"/>
        <v>668897.68229534954</v>
      </c>
      <c r="Y112" s="17">
        <f t="shared" si="84"/>
        <v>628763.82135762856</v>
      </c>
      <c r="Z112" s="17">
        <f t="shared" si="84"/>
        <v>591037.99207617086</v>
      </c>
      <c r="AA112" s="17">
        <f t="shared" si="84"/>
        <v>555575.71255160053</v>
      </c>
      <c r="AB112" s="17">
        <f t="shared" si="84"/>
        <v>522241.16979850456</v>
      </c>
      <c r="AC112" s="17">
        <f t="shared" si="84"/>
        <v>490906.69961059431</v>
      </c>
      <c r="AD112" s="17">
        <f t="shared" si="84"/>
        <v>461452.29763395863</v>
      </c>
      <c r="AE112" s="17">
        <f t="shared" si="84"/>
        <v>433765.15977592114</v>
      </c>
      <c r="AF112" s="17">
        <f t="shared" si="84"/>
        <v>407739.25018936594</v>
      </c>
      <c r="AG112" s="17">
        <f t="shared" si="84"/>
        <v>383274.89517800394</v>
      </c>
      <c r="AH112" s="17">
        <f t="shared" si="84"/>
        <v>360278.40146732377</v>
      </c>
      <c r="AI112" s="17">
        <f t="shared" si="84"/>
        <v>338661.69737928431</v>
      </c>
      <c r="AJ112" s="17">
        <f t="shared" si="84"/>
        <v>318341.99553652725</v>
      </c>
      <c r="AK112" s="17">
        <f t="shared" si="84"/>
        <v>299241.47580433561</v>
      </c>
      <c r="AL112" s="17">
        <f t="shared" si="84"/>
        <v>281286.98725607549</v>
      </c>
      <c r="AM112" s="17">
        <f t="shared" si="84"/>
        <v>264409.76802071097</v>
      </c>
      <c r="AN112" s="17">
        <f t="shared" si="84"/>
        <v>248545.18193946831</v>
      </c>
      <c r="AO112" s="17">
        <f t="shared" si="84"/>
        <v>233632.47102310022</v>
      </c>
      <c r="AP112" s="17">
        <f t="shared" si="84"/>
        <v>219614.52276171424</v>
      </c>
      <c r="AQ112" s="17">
        <f t="shared" si="84"/>
        <v>206437.65139601138</v>
      </c>
      <c r="AR112" s="17">
        <f t="shared" si="84"/>
        <v>194051.39231225068</v>
      </c>
      <c r="AS112" s="17">
        <f t="shared" si="84"/>
        <v>182408.30877351566</v>
      </c>
      <c r="AT112" s="17">
        <f t="shared" si="84"/>
        <v>171463.81024710473</v>
      </c>
      <c r="AU112" s="17">
        <f t="shared" si="84"/>
        <v>161175.98163227842</v>
      </c>
    </row>
    <row r="113" spans="1:47" s="43" customFormat="1" ht="15.75" customHeight="1" outlineLevel="1">
      <c r="A113" s="18"/>
      <c r="B113" s="68" t="s">
        <v>103</v>
      </c>
      <c r="C113" s="68"/>
      <c r="D113" s="12"/>
      <c r="E113" s="218" t="s">
        <v>8</v>
      </c>
      <c r="F113" s="3"/>
      <c r="G113" s="60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</row>
    <row r="114" spans="1:47" s="43" customFormat="1" ht="15.75" customHeight="1" outlineLevel="1">
      <c r="A114" s="18"/>
      <c r="B114" s="57" t="str">
        <f>"Amort. fiscal -  "&amp;B38</f>
        <v>Amort. fiscal -  Frais de conduites - Total</v>
      </c>
      <c r="C114" s="57"/>
      <c r="D114" s="12"/>
      <c r="E114" s="275">
        <f>$E$8</f>
        <v>0.06</v>
      </c>
      <c r="F114" s="3"/>
      <c r="G114" s="23"/>
      <c r="H114" s="23">
        <f>-G110*$E114/2</f>
        <v>-36335.398397999998</v>
      </c>
      <c r="I114" s="23">
        <f t="shared" ref="I114:AU114" si="85">-H110*$E114-H96*$E114/2</f>
        <v>-70490.672892119983</v>
      </c>
      <c r="J114" s="23">
        <f t="shared" si="85"/>
        <v>-66261.232518592791</v>
      </c>
      <c r="K114" s="23">
        <f t="shared" si="85"/>
        <v>-62285.558567477223</v>
      </c>
      <c r="L114" s="23">
        <f t="shared" si="85"/>
        <v>-58548.425053428582</v>
      </c>
      <c r="M114" s="23">
        <f t="shared" si="85"/>
        <v>-55035.519550222867</v>
      </c>
      <c r="N114" s="23">
        <f t="shared" si="85"/>
        <v>-51733.388377209492</v>
      </c>
      <c r="O114" s="23">
        <f t="shared" si="85"/>
        <v>-48629.385074576923</v>
      </c>
      <c r="P114" s="23">
        <f t="shared" si="85"/>
        <v>-45711.6219701023</v>
      </c>
      <c r="Q114" s="23">
        <f t="shared" si="85"/>
        <v>-42968.924651896166</v>
      </c>
      <c r="R114" s="23">
        <f t="shared" si="85"/>
        <v>-40390.789172782395</v>
      </c>
      <c r="S114" s="23">
        <f t="shared" si="85"/>
        <v>-37967.341822415452</v>
      </c>
      <c r="T114" s="23">
        <f t="shared" si="85"/>
        <v>-35689.301313070522</v>
      </c>
      <c r="U114" s="23">
        <f t="shared" si="85"/>
        <v>-33547.943234286286</v>
      </c>
      <c r="V114" s="23">
        <f t="shared" si="85"/>
        <v>-31535.066640229114</v>
      </c>
      <c r="W114" s="23">
        <f t="shared" si="85"/>
        <v>-29642.962641815364</v>
      </c>
      <c r="X114" s="23">
        <f t="shared" si="85"/>
        <v>-27864.384883306444</v>
      </c>
      <c r="Y114" s="23">
        <f t="shared" si="85"/>
        <v>-26192.521790308056</v>
      </c>
      <c r="Z114" s="23">
        <f t="shared" si="85"/>
        <v>-24620.97048288957</v>
      </c>
      <c r="AA114" s="23">
        <f t="shared" si="85"/>
        <v>-23143.712253916197</v>
      </c>
      <c r="AB114" s="23">
        <f t="shared" si="85"/>
        <v>-21755.089518681227</v>
      </c>
      <c r="AC114" s="23">
        <f t="shared" si="85"/>
        <v>-20449.784147560353</v>
      </c>
      <c r="AD114" s="23">
        <f t="shared" si="85"/>
        <v>-19222.797098706731</v>
      </c>
      <c r="AE114" s="23">
        <f t="shared" si="85"/>
        <v>-18069.429272784328</v>
      </c>
      <c r="AF114" s="23">
        <f t="shared" si="85"/>
        <v>-16985.263516417268</v>
      </c>
      <c r="AG114" s="23">
        <f t="shared" si="85"/>
        <v>-15966.147705432235</v>
      </c>
      <c r="AH114" s="23">
        <f t="shared" si="85"/>
        <v>-15008.1788431063</v>
      </c>
      <c r="AI114" s="23">
        <f t="shared" si="85"/>
        <v>-14107.688112519923</v>
      </c>
      <c r="AJ114" s="23">
        <f t="shared" si="85"/>
        <v>-13261.226825768728</v>
      </c>
      <c r="AK114" s="23">
        <f t="shared" si="85"/>
        <v>-12465.553216222605</v>
      </c>
      <c r="AL114" s="23">
        <f t="shared" si="85"/>
        <v>-11717.620023249247</v>
      </c>
      <c r="AM114" s="23">
        <f t="shared" si="85"/>
        <v>-11014.562821854293</v>
      </c>
      <c r="AN114" s="23">
        <f t="shared" si="85"/>
        <v>-10353.689052543035</v>
      </c>
      <c r="AO114" s="23">
        <f t="shared" si="85"/>
        <v>-9732.4677093904538</v>
      </c>
      <c r="AP114" s="23">
        <f t="shared" si="85"/>
        <v>-9148.5196468270278</v>
      </c>
      <c r="AQ114" s="23">
        <f t="shared" si="85"/>
        <v>-8599.6084680174063</v>
      </c>
      <c r="AR114" s="23">
        <f t="shared" si="85"/>
        <v>-8083.6319599363633</v>
      </c>
      <c r="AS114" s="23">
        <f t="shared" si="85"/>
        <v>-7598.6140423401812</v>
      </c>
      <c r="AT114" s="23">
        <f t="shared" si="85"/>
        <v>-7142.6971997997707</v>
      </c>
      <c r="AU114" s="23">
        <f t="shared" si="85"/>
        <v>-6714.1353678117839</v>
      </c>
    </row>
    <row r="115" spans="1:47" s="43" customFormat="1" ht="15.75" customHeight="1" outlineLevel="1">
      <c r="A115" s="18"/>
      <c r="B115" s="57" t="str">
        <f>"Amort. fiscal -  "&amp;B43</f>
        <v>Amort. fiscal -  Frais de branchements - Total</v>
      </c>
      <c r="C115" s="57"/>
      <c r="D115" s="12"/>
      <c r="E115" s="275">
        <f>$E$9</f>
        <v>0.06</v>
      </c>
      <c r="F115" s="3"/>
      <c r="G115" s="23"/>
      <c r="H115" s="23">
        <f>-G111*$E115/2</f>
        <v>-19340.028278999998</v>
      </c>
      <c r="I115" s="23">
        <f t="shared" ref="I115:AU115" si="86">-H111*$E115-H97*$E115/2</f>
        <v>-37519.654861260002</v>
      </c>
      <c r="J115" s="23">
        <f t="shared" si="86"/>
        <v>-35268.475569584407</v>
      </c>
      <c r="K115" s="23">
        <f t="shared" si="86"/>
        <v>-33152.367035409341</v>
      </c>
      <c r="L115" s="23">
        <f t="shared" si="86"/>
        <v>-31163.22501328478</v>
      </c>
      <c r="M115" s="23">
        <f t="shared" si="86"/>
        <v>-29293.431512487692</v>
      </c>
      <c r="N115" s="23">
        <f t="shared" si="86"/>
        <v>-27535.825621738433</v>
      </c>
      <c r="O115" s="23">
        <f t="shared" si="86"/>
        <v>-25883.676084434126</v>
      </c>
      <c r="P115" s="23">
        <f t="shared" si="86"/>
        <v>-24330.655519368076</v>
      </c>
      <c r="Q115" s="23">
        <f t="shared" si="86"/>
        <v>-22870.81618820599</v>
      </c>
      <c r="R115" s="23">
        <f t="shared" si="86"/>
        <v>-21498.567216913634</v>
      </c>
      <c r="S115" s="23">
        <f t="shared" si="86"/>
        <v>-20208.653183898816</v>
      </c>
      <c r="T115" s="23">
        <f t="shared" si="86"/>
        <v>-18996.133992864889</v>
      </c>
      <c r="U115" s="23">
        <f t="shared" si="86"/>
        <v>-17856.365953292996</v>
      </c>
      <c r="V115" s="23">
        <f t="shared" si="86"/>
        <v>-16784.983996095416</v>
      </c>
      <c r="W115" s="23">
        <f t="shared" si="86"/>
        <v>-15777.88495632969</v>
      </c>
      <c r="X115" s="23">
        <f t="shared" si="86"/>
        <v>-14831.21185894991</v>
      </c>
      <c r="Y115" s="23">
        <f t="shared" si="86"/>
        <v>-13941.339147412915</v>
      </c>
      <c r="Z115" s="23">
        <f t="shared" si="86"/>
        <v>-13104.858798568139</v>
      </c>
      <c r="AA115" s="23">
        <f t="shared" si="86"/>
        <v>-12318.567270654052</v>
      </c>
      <c r="AB115" s="23">
        <f t="shared" si="86"/>
        <v>-11579.453234414808</v>
      </c>
      <c r="AC115" s="23">
        <f t="shared" si="86"/>
        <v>-10884.686040349919</v>
      </c>
      <c r="AD115" s="23">
        <f t="shared" si="86"/>
        <v>-10231.604877928925</v>
      </c>
      <c r="AE115" s="23">
        <f t="shared" si="86"/>
        <v>-9617.7085852531909</v>
      </c>
      <c r="AF115" s="23">
        <f t="shared" si="86"/>
        <v>-9040.6460701379983</v>
      </c>
      <c r="AG115" s="23">
        <f t="shared" si="86"/>
        <v>-8498.20730592972</v>
      </c>
      <c r="AH115" s="23">
        <f t="shared" si="86"/>
        <v>-7988.3148675739367</v>
      </c>
      <c r="AI115" s="23">
        <f t="shared" si="86"/>
        <v>-7509.0159755195009</v>
      </c>
      <c r="AJ115" s="23">
        <f t="shared" si="86"/>
        <v>-7058.47501698833</v>
      </c>
      <c r="AK115" s="23">
        <f t="shared" si="86"/>
        <v>-6634.9665159690303</v>
      </c>
      <c r="AL115" s="23">
        <f t="shared" si="86"/>
        <v>-6236.8685250108883</v>
      </c>
      <c r="AM115" s="23">
        <f t="shared" si="86"/>
        <v>-5862.6564135102353</v>
      </c>
      <c r="AN115" s="23">
        <f t="shared" si="86"/>
        <v>-5510.8970286996209</v>
      </c>
      <c r="AO115" s="23">
        <f t="shared" si="86"/>
        <v>-5180.2432069776441</v>
      </c>
      <c r="AP115" s="23">
        <f t="shared" si="86"/>
        <v>-4869.4286145589858</v>
      </c>
      <c r="AQ115" s="23">
        <f t="shared" si="86"/>
        <v>-4577.2628976854458</v>
      </c>
      <c r="AR115" s="23">
        <f t="shared" si="86"/>
        <v>-4302.6271238243198</v>
      </c>
      <c r="AS115" s="23">
        <f t="shared" si="86"/>
        <v>-4044.46949639486</v>
      </c>
      <c r="AT115" s="23">
        <f t="shared" si="86"/>
        <v>-3801.8013266111689</v>
      </c>
      <c r="AU115" s="23">
        <f t="shared" si="86"/>
        <v>-3573.6932470144989</v>
      </c>
    </row>
    <row r="116" spans="1:47" s="43" customFormat="1" ht="15.75" customHeight="1" outlineLevel="1">
      <c r="A116" s="18"/>
      <c r="B116" s="15" t="s">
        <v>45</v>
      </c>
      <c r="C116" s="15"/>
      <c r="D116" s="12"/>
      <c r="E116" s="276">
        <v>10</v>
      </c>
      <c r="F116" s="3"/>
      <c r="G116" s="23"/>
      <c r="H116" s="23">
        <f t="shared" ref="H116:AU116" ca="1" si="87">H104</f>
        <v>0</v>
      </c>
      <c r="I116" s="23">
        <f t="shared" ca="1" si="87"/>
        <v>0</v>
      </c>
      <c r="J116" s="23">
        <f t="shared" ca="1" si="87"/>
        <v>0</v>
      </c>
      <c r="K116" s="23">
        <f t="shared" ca="1" si="87"/>
        <v>0</v>
      </c>
      <c r="L116" s="23">
        <f t="shared" ca="1" si="87"/>
        <v>0</v>
      </c>
      <c r="M116" s="23">
        <f t="shared" ca="1" si="87"/>
        <v>0</v>
      </c>
      <c r="N116" s="23">
        <f t="shared" ca="1" si="87"/>
        <v>0</v>
      </c>
      <c r="O116" s="23">
        <f t="shared" ca="1" si="87"/>
        <v>0</v>
      </c>
      <c r="P116" s="23">
        <f t="shared" ca="1" si="87"/>
        <v>0</v>
      </c>
      <c r="Q116" s="23">
        <f t="shared" ca="1" si="87"/>
        <v>0</v>
      </c>
      <c r="R116" s="23">
        <f t="shared" ca="1" si="87"/>
        <v>0</v>
      </c>
      <c r="S116" s="23">
        <f t="shared" ca="1" si="87"/>
        <v>0</v>
      </c>
      <c r="T116" s="23">
        <f t="shared" ca="1" si="87"/>
        <v>0</v>
      </c>
      <c r="U116" s="23">
        <f t="shared" ca="1" si="87"/>
        <v>0</v>
      </c>
      <c r="V116" s="23">
        <f t="shared" ca="1" si="87"/>
        <v>0</v>
      </c>
      <c r="W116" s="23">
        <f t="shared" ca="1" si="87"/>
        <v>0</v>
      </c>
      <c r="X116" s="23">
        <f t="shared" ca="1" si="87"/>
        <v>0</v>
      </c>
      <c r="Y116" s="23">
        <f t="shared" ca="1" si="87"/>
        <v>0</v>
      </c>
      <c r="Z116" s="23">
        <f t="shared" ca="1" si="87"/>
        <v>0</v>
      </c>
      <c r="AA116" s="23">
        <f t="shared" ca="1" si="87"/>
        <v>0</v>
      </c>
      <c r="AB116" s="23">
        <f t="shared" ca="1" si="87"/>
        <v>0</v>
      </c>
      <c r="AC116" s="23">
        <f t="shared" ca="1" si="87"/>
        <v>0</v>
      </c>
      <c r="AD116" s="23">
        <f t="shared" ca="1" si="87"/>
        <v>0</v>
      </c>
      <c r="AE116" s="23">
        <f t="shared" ca="1" si="87"/>
        <v>0</v>
      </c>
      <c r="AF116" s="23">
        <f t="shared" ca="1" si="87"/>
        <v>0</v>
      </c>
      <c r="AG116" s="23">
        <f t="shared" ca="1" si="87"/>
        <v>0</v>
      </c>
      <c r="AH116" s="23">
        <f t="shared" ca="1" si="87"/>
        <v>0</v>
      </c>
      <c r="AI116" s="23">
        <f t="shared" ca="1" si="87"/>
        <v>0</v>
      </c>
      <c r="AJ116" s="23">
        <f t="shared" ca="1" si="87"/>
        <v>0</v>
      </c>
      <c r="AK116" s="23">
        <f t="shared" ca="1" si="87"/>
        <v>0</v>
      </c>
      <c r="AL116" s="23">
        <f t="shared" ca="1" si="87"/>
        <v>0</v>
      </c>
      <c r="AM116" s="23">
        <f t="shared" ca="1" si="87"/>
        <v>0</v>
      </c>
      <c r="AN116" s="23">
        <f t="shared" ca="1" si="87"/>
        <v>0</v>
      </c>
      <c r="AO116" s="23">
        <f t="shared" ca="1" si="87"/>
        <v>0</v>
      </c>
      <c r="AP116" s="23">
        <f t="shared" ca="1" si="87"/>
        <v>0</v>
      </c>
      <c r="AQ116" s="23">
        <f t="shared" ca="1" si="87"/>
        <v>0</v>
      </c>
      <c r="AR116" s="23">
        <f t="shared" ca="1" si="87"/>
        <v>0</v>
      </c>
      <c r="AS116" s="23">
        <f t="shared" ca="1" si="87"/>
        <v>0</v>
      </c>
      <c r="AT116" s="23">
        <f t="shared" ca="1" si="87"/>
        <v>0</v>
      </c>
      <c r="AU116" s="23">
        <f t="shared" ca="1" si="87"/>
        <v>0</v>
      </c>
    </row>
    <row r="117" spans="1:47" s="43" customFormat="1" ht="15.75" customHeight="1" outlineLevel="1">
      <c r="A117" s="41"/>
      <c r="B117" s="41"/>
      <c r="C117" s="41"/>
      <c r="D117" s="12"/>
      <c r="E117" s="12"/>
      <c r="F117" s="12"/>
      <c r="G117" s="16"/>
      <c r="H117" s="17">
        <f t="shared" ref="H117:AU117" ca="1" si="88">SUM(H114:H116)</f>
        <v>-55675.426676999996</v>
      </c>
      <c r="I117" s="17">
        <f t="shared" ca="1" si="88"/>
        <v>-108010.32775337998</v>
      </c>
      <c r="J117" s="17">
        <f t="shared" ca="1" si="88"/>
        <v>-101529.7080881772</v>
      </c>
      <c r="K117" s="17">
        <f t="shared" ca="1" si="88"/>
        <v>-95437.925602886564</v>
      </c>
      <c r="L117" s="17">
        <f t="shared" ca="1" si="88"/>
        <v>-89711.650066713366</v>
      </c>
      <c r="M117" s="17">
        <f t="shared" ca="1" si="88"/>
        <v>-84328.951062710563</v>
      </c>
      <c r="N117" s="17">
        <f t="shared" ca="1" si="88"/>
        <v>-79269.213998947933</v>
      </c>
      <c r="O117" s="17">
        <f t="shared" ca="1" si="88"/>
        <v>-74513.061159011049</v>
      </c>
      <c r="P117" s="17">
        <f t="shared" ca="1" si="88"/>
        <v>-70042.277489470376</v>
      </c>
      <c r="Q117" s="17">
        <f t="shared" ca="1" si="88"/>
        <v>-65839.740840102153</v>
      </c>
      <c r="R117" s="17">
        <f t="shared" ca="1" si="88"/>
        <v>-61889.356389696026</v>
      </c>
      <c r="S117" s="17">
        <f t="shared" ca="1" si="88"/>
        <v>-58175.995006314268</v>
      </c>
      <c r="T117" s="17">
        <f t="shared" ca="1" si="88"/>
        <v>-54685.435305935411</v>
      </c>
      <c r="U117" s="17">
        <f t="shared" ca="1" si="88"/>
        <v>-51404.309187579282</v>
      </c>
      <c r="V117" s="17">
        <f t="shared" ca="1" si="88"/>
        <v>-48320.050636324529</v>
      </c>
      <c r="W117" s="17">
        <f t="shared" ca="1" si="88"/>
        <v>-45420.847598145054</v>
      </c>
      <c r="X117" s="17">
        <f t="shared" ca="1" si="88"/>
        <v>-42695.596742256355</v>
      </c>
      <c r="Y117" s="17">
        <f t="shared" ca="1" si="88"/>
        <v>-40133.860937720972</v>
      </c>
      <c r="Z117" s="17">
        <f t="shared" ca="1" si="88"/>
        <v>-37725.829281457707</v>
      </c>
      <c r="AA117" s="17">
        <f t="shared" ca="1" si="88"/>
        <v>-35462.279524570251</v>
      </c>
      <c r="AB117" s="17">
        <f t="shared" ca="1" si="88"/>
        <v>-33334.542753096037</v>
      </c>
      <c r="AC117" s="17">
        <f t="shared" ca="1" si="88"/>
        <v>-31334.470187910272</v>
      </c>
      <c r="AD117" s="17">
        <f t="shared" ca="1" si="88"/>
        <v>-29454.401976635658</v>
      </c>
      <c r="AE117" s="17">
        <f t="shared" ca="1" si="88"/>
        <v>-27687.137858037517</v>
      </c>
      <c r="AF117" s="17">
        <f t="shared" ca="1" si="88"/>
        <v>-26025.909586555266</v>
      </c>
      <c r="AG117" s="17">
        <f t="shared" ca="1" si="88"/>
        <v>-24464.355011361957</v>
      </c>
      <c r="AH117" s="17">
        <f t="shared" ca="1" si="88"/>
        <v>-22996.493710680235</v>
      </c>
      <c r="AI117" s="17">
        <f t="shared" ca="1" si="88"/>
        <v>-21616.704088039423</v>
      </c>
      <c r="AJ117" s="17">
        <f t="shared" ca="1" si="88"/>
        <v>-20319.701842757058</v>
      </c>
      <c r="AK117" s="17">
        <f t="shared" ca="1" si="88"/>
        <v>-19100.519732191635</v>
      </c>
      <c r="AL117" s="17">
        <f t="shared" ca="1" si="88"/>
        <v>-17954.488548260135</v>
      </c>
      <c r="AM117" s="17">
        <f t="shared" ca="1" si="88"/>
        <v>-16877.21923536453</v>
      </c>
      <c r="AN117" s="17">
        <f t="shared" ca="1" si="88"/>
        <v>-15864.586081242656</v>
      </c>
      <c r="AO117" s="17">
        <f t="shared" ca="1" si="88"/>
        <v>-14912.710916368098</v>
      </c>
      <c r="AP117" s="17">
        <f t="shared" ca="1" si="88"/>
        <v>-14017.948261386013</v>
      </c>
      <c r="AQ117" s="17">
        <f t="shared" ca="1" si="88"/>
        <v>-13176.871365702853</v>
      </c>
      <c r="AR117" s="17">
        <f t="shared" ca="1" si="88"/>
        <v>-12386.259083760684</v>
      </c>
      <c r="AS117" s="17">
        <f t="shared" ca="1" si="88"/>
        <v>-11643.083538735042</v>
      </c>
      <c r="AT117" s="17">
        <f t="shared" ca="1" si="88"/>
        <v>-10944.49852641094</v>
      </c>
      <c r="AU117" s="17">
        <f t="shared" ca="1" si="88"/>
        <v>-10287.828614826283</v>
      </c>
    </row>
    <row r="118" spans="1:47" s="43" customFormat="1" ht="15" customHeight="1">
      <c r="A118" s="41"/>
      <c r="B118" s="41"/>
      <c r="C118" s="41"/>
      <c r="D118" s="12"/>
      <c r="E118" s="12"/>
      <c r="F118" s="12"/>
      <c r="G118" s="12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</row>
    <row r="119" spans="1:47" s="257" customFormat="1" ht="18">
      <c r="A119" s="252" t="s">
        <v>134</v>
      </c>
      <c r="B119" s="253" t="s">
        <v>12</v>
      </c>
      <c r="C119" s="253"/>
      <c r="D119" s="254"/>
      <c r="E119" s="254"/>
      <c r="F119" s="254"/>
      <c r="G119" s="255"/>
      <c r="H119" s="256">
        <f>$H$27</f>
        <v>2018</v>
      </c>
      <c r="I119" s="256">
        <f>H119+1</f>
        <v>2019</v>
      </c>
      <c r="J119" s="256">
        <f t="shared" ref="J119:AU119" si="89">I119+1</f>
        <v>2020</v>
      </c>
      <c r="K119" s="256">
        <f t="shared" si="89"/>
        <v>2021</v>
      </c>
      <c r="L119" s="256">
        <f t="shared" si="89"/>
        <v>2022</v>
      </c>
      <c r="M119" s="256">
        <f t="shared" si="89"/>
        <v>2023</v>
      </c>
      <c r="N119" s="256">
        <f t="shared" si="89"/>
        <v>2024</v>
      </c>
      <c r="O119" s="256">
        <f t="shared" si="89"/>
        <v>2025</v>
      </c>
      <c r="P119" s="256">
        <f t="shared" si="89"/>
        <v>2026</v>
      </c>
      <c r="Q119" s="256">
        <f t="shared" si="89"/>
        <v>2027</v>
      </c>
      <c r="R119" s="256">
        <f t="shared" si="89"/>
        <v>2028</v>
      </c>
      <c r="S119" s="256">
        <f t="shared" si="89"/>
        <v>2029</v>
      </c>
      <c r="T119" s="256">
        <f t="shared" si="89"/>
        <v>2030</v>
      </c>
      <c r="U119" s="256">
        <f t="shared" si="89"/>
        <v>2031</v>
      </c>
      <c r="V119" s="256">
        <f t="shared" si="89"/>
        <v>2032</v>
      </c>
      <c r="W119" s="256">
        <f t="shared" si="89"/>
        <v>2033</v>
      </c>
      <c r="X119" s="256">
        <f t="shared" si="89"/>
        <v>2034</v>
      </c>
      <c r="Y119" s="256">
        <f t="shared" si="89"/>
        <v>2035</v>
      </c>
      <c r="Z119" s="256">
        <f t="shared" si="89"/>
        <v>2036</v>
      </c>
      <c r="AA119" s="256">
        <f t="shared" si="89"/>
        <v>2037</v>
      </c>
      <c r="AB119" s="256">
        <f t="shared" si="89"/>
        <v>2038</v>
      </c>
      <c r="AC119" s="256">
        <f t="shared" si="89"/>
        <v>2039</v>
      </c>
      <c r="AD119" s="256">
        <f t="shared" si="89"/>
        <v>2040</v>
      </c>
      <c r="AE119" s="256">
        <f t="shared" si="89"/>
        <v>2041</v>
      </c>
      <c r="AF119" s="256">
        <f t="shared" si="89"/>
        <v>2042</v>
      </c>
      <c r="AG119" s="256">
        <f t="shared" si="89"/>
        <v>2043</v>
      </c>
      <c r="AH119" s="256">
        <f t="shared" si="89"/>
        <v>2044</v>
      </c>
      <c r="AI119" s="256">
        <f t="shared" si="89"/>
        <v>2045</v>
      </c>
      <c r="AJ119" s="256">
        <f t="shared" si="89"/>
        <v>2046</v>
      </c>
      <c r="AK119" s="256">
        <f t="shared" si="89"/>
        <v>2047</v>
      </c>
      <c r="AL119" s="256">
        <f t="shared" si="89"/>
        <v>2048</v>
      </c>
      <c r="AM119" s="256">
        <f t="shared" si="89"/>
        <v>2049</v>
      </c>
      <c r="AN119" s="256">
        <f t="shared" si="89"/>
        <v>2050</v>
      </c>
      <c r="AO119" s="256">
        <f t="shared" si="89"/>
        <v>2051</v>
      </c>
      <c r="AP119" s="256">
        <f t="shared" si="89"/>
        <v>2052</v>
      </c>
      <c r="AQ119" s="256">
        <f t="shared" si="89"/>
        <v>2053</v>
      </c>
      <c r="AR119" s="256">
        <f t="shared" si="89"/>
        <v>2054</v>
      </c>
      <c r="AS119" s="256">
        <f t="shared" si="89"/>
        <v>2055</v>
      </c>
      <c r="AT119" s="256">
        <f t="shared" si="89"/>
        <v>2056</v>
      </c>
      <c r="AU119" s="256">
        <f t="shared" si="89"/>
        <v>2057</v>
      </c>
    </row>
    <row r="120" spans="1:47" s="3" customFormat="1" ht="15" customHeight="1">
      <c r="A120" s="11"/>
    </row>
    <row r="121" spans="1:47" s="11" customFormat="1" ht="15.75" customHeight="1" outlineLevel="1">
      <c r="A121" s="18"/>
      <c r="B121" s="15" t="s">
        <v>19</v>
      </c>
      <c r="C121" s="15"/>
      <c r="G121" s="60"/>
      <c r="H121" s="23">
        <f t="shared" ref="H121:AU121" ca="1" si="90">$E$18*H79</f>
        <v>68639.17940160213</v>
      </c>
      <c r="I121" s="23">
        <f t="shared" ca="1" si="90"/>
        <v>66461.728042060655</v>
      </c>
      <c r="J121" s="23">
        <f t="shared" ca="1" si="90"/>
        <v>64284.276682519194</v>
      </c>
      <c r="K121" s="23">
        <f t="shared" ca="1" si="90"/>
        <v>62106.825322977733</v>
      </c>
      <c r="L121" s="23">
        <f t="shared" ca="1" si="90"/>
        <v>59929.373963436265</v>
      </c>
      <c r="M121" s="23">
        <f t="shared" ca="1" si="90"/>
        <v>57751.922603894804</v>
      </c>
      <c r="N121" s="23">
        <f t="shared" ca="1" si="90"/>
        <v>55574.471244353335</v>
      </c>
      <c r="O121" s="23">
        <f t="shared" ca="1" si="90"/>
        <v>53397.019884811867</v>
      </c>
      <c r="P121" s="23">
        <f t="shared" ca="1" si="90"/>
        <v>51219.568525270406</v>
      </c>
      <c r="Q121" s="23">
        <f t="shared" ca="1" si="90"/>
        <v>49042.117165728938</v>
      </c>
      <c r="R121" s="23">
        <f t="shared" ca="1" si="90"/>
        <v>46864.665806187477</v>
      </c>
      <c r="S121" s="23">
        <f t="shared" ca="1" si="90"/>
        <v>44687.214446646009</v>
      </c>
      <c r="T121" s="23">
        <f t="shared" ca="1" si="90"/>
        <v>42509.763087104548</v>
      </c>
      <c r="U121" s="23">
        <f t="shared" ca="1" si="90"/>
        <v>40332.311727563087</v>
      </c>
      <c r="V121" s="23">
        <f t="shared" ca="1" si="90"/>
        <v>38154.860368021633</v>
      </c>
      <c r="W121" s="23">
        <f t="shared" ca="1" si="90"/>
        <v>35977.409008480172</v>
      </c>
      <c r="X121" s="23">
        <f t="shared" ca="1" si="90"/>
        <v>33799.957648938711</v>
      </c>
      <c r="Y121" s="23">
        <f t="shared" ca="1" si="90"/>
        <v>31622.50628939725</v>
      </c>
      <c r="Z121" s="23">
        <f t="shared" ca="1" si="90"/>
        <v>29445.054929855789</v>
      </c>
      <c r="AA121" s="23">
        <f t="shared" ca="1" si="90"/>
        <v>27267.603570314328</v>
      </c>
      <c r="AB121" s="23">
        <f t="shared" ca="1" si="90"/>
        <v>25090.152210772867</v>
      </c>
      <c r="AC121" s="23">
        <f t="shared" ca="1" si="90"/>
        <v>23472.071055951379</v>
      </c>
      <c r="AD121" s="23">
        <f t="shared" ca="1" si="90"/>
        <v>22429.90335733613</v>
      </c>
      <c r="AE121" s="23">
        <f t="shared" ca="1" si="90"/>
        <v>21404.27891020714</v>
      </c>
      <c r="AF121" s="23">
        <f t="shared" ca="1" si="90"/>
        <v>20378.654463078154</v>
      </c>
      <c r="AG121" s="23">
        <f t="shared" ca="1" si="90"/>
        <v>19353.030015949167</v>
      </c>
      <c r="AH121" s="23">
        <f t="shared" ca="1" si="90"/>
        <v>18327.405568820181</v>
      </c>
      <c r="AI121" s="23">
        <f t="shared" ca="1" si="90"/>
        <v>17301.78112169119</v>
      </c>
      <c r="AJ121" s="23">
        <f t="shared" ca="1" si="90"/>
        <v>16276.156674562206</v>
      </c>
      <c r="AK121" s="23">
        <f t="shared" ca="1" si="90"/>
        <v>15250.532227433217</v>
      </c>
      <c r="AL121" s="23">
        <f t="shared" ca="1" si="90"/>
        <v>14224.907780304231</v>
      </c>
      <c r="AM121" s="23">
        <f t="shared" ca="1" si="90"/>
        <v>13199.283333175243</v>
      </c>
      <c r="AN121" s="23">
        <f t="shared" ca="1" si="90"/>
        <v>12173.658886046256</v>
      </c>
      <c r="AO121" s="23">
        <f t="shared" ca="1" si="90"/>
        <v>11148.034438917268</v>
      </c>
      <c r="AP121" s="23">
        <f t="shared" ca="1" si="90"/>
        <v>10122.40999178828</v>
      </c>
      <c r="AQ121" s="23">
        <f t="shared" ca="1" si="90"/>
        <v>9096.7855446592912</v>
      </c>
      <c r="AR121" s="23">
        <f t="shared" ca="1" si="90"/>
        <v>8071.1610975303029</v>
      </c>
      <c r="AS121" s="23">
        <f t="shared" ca="1" si="90"/>
        <v>7045.5366504013145</v>
      </c>
      <c r="AT121" s="23">
        <f t="shared" ca="1" si="90"/>
        <v>6019.9122032723262</v>
      </c>
      <c r="AU121" s="23">
        <f t="shared" ca="1" si="90"/>
        <v>4994.2877561433379</v>
      </c>
    </row>
    <row r="122" spans="1:47" ht="9.75" customHeight="1" outlineLevel="1">
      <c r="A122" s="24"/>
      <c r="B122" s="27"/>
      <c r="C122" s="27"/>
      <c r="D122" s="24"/>
      <c r="E122" s="8"/>
      <c r="F122" s="8"/>
      <c r="G122" s="65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</row>
    <row r="123" spans="1:47" s="3" customFormat="1" ht="15.75" customHeight="1" outlineLevel="1">
      <c r="A123" s="18"/>
      <c r="B123" s="15" t="s">
        <v>20</v>
      </c>
      <c r="C123" s="15"/>
      <c r="D123" s="11"/>
      <c r="E123" s="11"/>
      <c r="F123" s="11"/>
      <c r="G123" s="60"/>
      <c r="H123" s="23">
        <f t="shared" ref="H123:AU123" ca="1" si="91">+H105</f>
        <v>-57954.097129122994</v>
      </c>
      <c r="I123" s="23">
        <f t="shared" ca="1" si="91"/>
        <v>-57954.097129122994</v>
      </c>
      <c r="J123" s="23">
        <f t="shared" ca="1" si="91"/>
        <v>-57954.097129122994</v>
      </c>
      <c r="K123" s="23">
        <f t="shared" ca="1" si="91"/>
        <v>-57954.097129122994</v>
      </c>
      <c r="L123" s="23">
        <f t="shared" ca="1" si="91"/>
        <v>-57954.097129122994</v>
      </c>
      <c r="M123" s="23">
        <f t="shared" ca="1" si="91"/>
        <v>-57954.097129122994</v>
      </c>
      <c r="N123" s="23">
        <f t="shared" ca="1" si="91"/>
        <v>-57954.097129122994</v>
      </c>
      <c r="O123" s="23">
        <f t="shared" ca="1" si="91"/>
        <v>-57954.097129122994</v>
      </c>
      <c r="P123" s="23">
        <f t="shared" ca="1" si="91"/>
        <v>-57954.097129122994</v>
      </c>
      <c r="Q123" s="23">
        <f t="shared" ca="1" si="91"/>
        <v>-57954.097129122994</v>
      </c>
      <c r="R123" s="23">
        <f t="shared" ca="1" si="91"/>
        <v>-57954.097129122994</v>
      </c>
      <c r="S123" s="23">
        <f t="shared" ca="1" si="91"/>
        <v>-57954.097129122994</v>
      </c>
      <c r="T123" s="23">
        <f t="shared" ca="1" si="91"/>
        <v>-57954.097129122994</v>
      </c>
      <c r="U123" s="23">
        <f t="shared" ca="1" si="91"/>
        <v>-57954.097129122994</v>
      </c>
      <c r="V123" s="23">
        <f t="shared" ca="1" si="91"/>
        <v>-57954.097129122994</v>
      </c>
      <c r="W123" s="23">
        <f t="shared" ca="1" si="91"/>
        <v>-57954.097129122994</v>
      </c>
      <c r="X123" s="23">
        <f t="shared" ca="1" si="91"/>
        <v>-57954.097129122994</v>
      </c>
      <c r="Y123" s="23">
        <f t="shared" ca="1" si="91"/>
        <v>-57954.097129122994</v>
      </c>
      <c r="Z123" s="23">
        <f t="shared" ca="1" si="91"/>
        <v>-57954.097129122994</v>
      </c>
      <c r="AA123" s="23">
        <f t="shared" ca="1" si="91"/>
        <v>-57954.097129122994</v>
      </c>
      <c r="AB123" s="23">
        <f t="shared" ca="1" si="91"/>
        <v>-57954.097129122994</v>
      </c>
      <c r="AC123" s="23">
        <f t="shared" ca="1" si="91"/>
        <v>-28178.189590774677</v>
      </c>
      <c r="AD123" s="23">
        <f t="shared" ca="1" si="91"/>
        <v>-27297.573636470795</v>
      </c>
      <c r="AE123" s="23">
        <f t="shared" ca="1" si="91"/>
        <v>-27297.573636470795</v>
      </c>
      <c r="AF123" s="23">
        <f t="shared" ca="1" si="91"/>
        <v>-27297.573636470795</v>
      </c>
      <c r="AG123" s="23">
        <f t="shared" ca="1" si="91"/>
        <v>-27297.573636470795</v>
      </c>
      <c r="AH123" s="23">
        <f t="shared" ca="1" si="91"/>
        <v>-27297.573636470795</v>
      </c>
      <c r="AI123" s="23">
        <f t="shared" ca="1" si="91"/>
        <v>-27297.573636470795</v>
      </c>
      <c r="AJ123" s="23">
        <f t="shared" ca="1" si="91"/>
        <v>-27297.573636470795</v>
      </c>
      <c r="AK123" s="23">
        <f t="shared" ca="1" si="91"/>
        <v>-27297.573636470795</v>
      </c>
      <c r="AL123" s="23">
        <f t="shared" ca="1" si="91"/>
        <v>-27297.573636470795</v>
      </c>
      <c r="AM123" s="23">
        <f t="shared" ca="1" si="91"/>
        <v>-27297.573636470795</v>
      </c>
      <c r="AN123" s="23">
        <f t="shared" ca="1" si="91"/>
        <v>-27297.573636470795</v>
      </c>
      <c r="AO123" s="23">
        <f t="shared" ca="1" si="91"/>
        <v>-27297.573636470795</v>
      </c>
      <c r="AP123" s="23">
        <f t="shared" ca="1" si="91"/>
        <v>-27297.573636470795</v>
      </c>
      <c r="AQ123" s="23">
        <f t="shared" ca="1" si="91"/>
        <v>-27297.573636470795</v>
      </c>
      <c r="AR123" s="23">
        <f t="shared" ca="1" si="91"/>
        <v>-27297.573636470795</v>
      </c>
      <c r="AS123" s="23">
        <f t="shared" ca="1" si="91"/>
        <v>-27297.573636470795</v>
      </c>
      <c r="AT123" s="23">
        <f t="shared" ca="1" si="91"/>
        <v>-27297.573636470795</v>
      </c>
      <c r="AU123" s="23">
        <f t="shared" ca="1" si="91"/>
        <v>-27297.573636470795</v>
      </c>
    </row>
    <row r="124" spans="1:47" s="3" customFormat="1" ht="15.75" customHeight="1" outlineLevel="1">
      <c r="A124" s="27"/>
      <c r="B124" s="22" t="s">
        <v>21</v>
      </c>
      <c r="C124" s="22"/>
      <c r="D124" s="18"/>
      <c r="E124" s="11"/>
      <c r="F124" s="11"/>
      <c r="G124" s="60"/>
      <c r="H124" s="23">
        <f t="shared" ref="H124:AU124" ca="1" si="92">H117</f>
        <v>-55675.426676999996</v>
      </c>
      <c r="I124" s="23">
        <f t="shared" ca="1" si="92"/>
        <v>-108010.32775337998</v>
      </c>
      <c r="J124" s="23">
        <f t="shared" ca="1" si="92"/>
        <v>-101529.7080881772</v>
      </c>
      <c r="K124" s="23">
        <f t="shared" ca="1" si="92"/>
        <v>-95437.925602886564</v>
      </c>
      <c r="L124" s="23">
        <f t="shared" ca="1" si="92"/>
        <v>-89711.650066713366</v>
      </c>
      <c r="M124" s="23">
        <f t="shared" ca="1" si="92"/>
        <v>-84328.951062710563</v>
      </c>
      <c r="N124" s="23">
        <f t="shared" ca="1" si="92"/>
        <v>-79269.213998947933</v>
      </c>
      <c r="O124" s="23">
        <f t="shared" ca="1" si="92"/>
        <v>-74513.061159011049</v>
      </c>
      <c r="P124" s="23">
        <f t="shared" ca="1" si="92"/>
        <v>-70042.277489470376</v>
      </c>
      <c r="Q124" s="23">
        <f t="shared" ca="1" si="92"/>
        <v>-65839.740840102153</v>
      </c>
      <c r="R124" s="23">
        <f t="shared" ca="1" si="92"/>
        <v>-61889.356389696026</v>
      </c>
      <c r="S124" s="23">
        <f t="shared" ca="1" si="92"/>
        <v>-58175.995006314268</v>
      </c>
      <c r="T124" s="23">
        <f t="shared" ca="1" si="92"/>
        <v>-54685.435305935411</v>
      </c>
      <c r="U124" s="23">
        <f t="shared" ca="1" si="92"/>
        <v>-51404.309187579282</v>
      </c>
      <c r="V124" s="23">
        <f t="shared" ca="1" si="92"/>
        <v>-48320.050636324529</v>
      </c>
      <c r="W124" s="23">
        <f t="shared" ca="1" si="92"/>
        <v>-45420.847598145054</v>
      </c>
      <c r="X124" s="23">
        <f t="shared" ca="1" si="92"/>
        <v>-42695.596742256355</v>
      </c>
      <c r="Y124" s="23">
        <f t="shared" ca="1" si="92"/>
        <v>-40133.860937720972</v>
      </c>
      <c r="Z124" s="23">
        <f t="shared" ca="1" si="92"/>
        <v>-37725.829281457707</v>
      </c>
      <c r="AA124" s="23">
        <f t="shared" ca="1" si="92"/>
        <v>-35462.279524570251</v>
      </c>
      <c r="AB124" s="23">
        <f t="shared" ca="1" si="92"/>
        <v>-33334.542753096037</v>
      </c>
      <c r="AC124" s="23">
        <f t="shared" ca="1" si="92"/>
        <v>-31334.470187910272</v>
      </c>
      <c r="AD124" s="23">
        <f t="shared" ca="1" si="92"/>
        <v>-29454.401976635658</v>
      </c>
      <c r="AE124" s="23">
        <f t="shared" ca="1" si="92"/>
        <v>-27687.137858037517</v>
      </c>
      <c r="AF124" s="23">
        <f t="shared" ca="1" si="92"/>
        <v>-26025.909586555266</v>
      </c>
      <c r="AG124" s="23">
        <f t="shared" ca="1" si="92"/>
        <v>-24464.355011361957</v>
      </c>
      <c r="AH124" s="23">
        <f t="shared" ca="1" si="92"/>
        <v>-22996.493710680235</v>
      </c>
      <c r="AI124" s="23">
        <f t="shared" ca="1" si="92"/>
        <v>-21616.704088039423</v>
      </c>
      <c r="AJ124" s="23">
        <f t="shared" ca="1" si="92"/>
        <v>-20319.701842757058</v>
      </c>
      <c r="AK124" s="23">
        <f t="shared" ca="1" si="92"/>
        <v>-19100.519732191635</v>
      </c>
      <c r="AL124" s="23">
        <f t="shared" ca="1" si="92"/>
        <v>-17954.488548260135</v>
      </c>
      <c r="AM124" s="23">
        <f t="shared" ca="1" si="92"/>
        <v>-16877.21923536453</v>
      </c>
      <c r="AN124" s="23">
        <f t="shared" ca="1" si="92"/>
        <v>-15864.586081242656</v>
      </c>
      <c r="AO124" s="23">
        <f t="shared" ca="1" si="92"/>
        <v>-14912.710916368098</v>
      </c>
      <c r="AP124" s="23">
        <f t="shared" ca="1" si="92"/>
        <v>-14017.948261386013</v>
      </c>
      <c r="AQ124" s="23">
        <f t="shared" ca="1" si="92"/>
        <v>-13176.871365702853</v>
      </c>
      <c r="AR124" s="23">
        <f t="shared" ca="1" si="92"/>
        <v>-12386.259083760684</v>
      </c>
      <c r="AS124" s="23">
        <f t="shared" ca="1" si="92"/>
        <v>-11643.083538735042</v>
      </c>
      <c r="AT124" s="23">
        <f t="shared" ca="1" si="92"/>
        <v>-10944.49852641094</v>
      </c>
      <c r="AU124" s="23">
        <f t="shared" ca="1" si="92"/>
        <v>-10287.828614826283</v>
      </c>
    </row>
    <row r="125" spans="1:47" ht="9.75" customHeight="1" outlineLevel="1">
      <c r="A125" s="24"/>
      <c r="B125" s="27"/>
      <c r="C125" s="27"/>
      <c r="D125" s="24"/>
      <c r="E125" s="8"/>
      <c r="F125" s="8"/>
      <c r="G125" s="65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</row>
    <row r="126" spans="1:47" s="3" customFormat="1" ht="15.75" customHeight="1" outlineLevel="1">
      <c r="A126" s="18"/>
      <c r="B126" s="15" t="s">
        <v>22</v>
      </c>
      <c r="C126" s="15"/>
      <c r="D126" s="18"/>
      <c r="E126" s="11"/>
      <c r="F126" s="11"/>
      <c r="G126" s="11"/>
      <c r="H126" s="61">
        <f>1-$E$15</f>
        <v>0.73099999999999998</v>
      </c>
      <c r="I126" s="61">
        <f>H126</f>
        <v>0.73099999999999998</v>
      </c>
      <c r="J126" s="61">
        <f>I126</f>
        <v>0.73099999999999998</v>
      </c>
      <c r="K126" s="61">
        <f t="shared" ref="K126:AU126" si="93">J126</f>
        <v>0.73099999999999998</v>
      </c>
      <c r="L126" s="61">
        <f t="shared" si="93"/>
        <v>0.73099999999999998</v>
      </c>
      <c r="M126" s="61">
        <f t="shared" si="93"/>
        <v>0.73099999999999998</v>
      </c>
      <c r="N126" s="61">
        <f t="shared" si="93"/>
        <v>0.73099999999999998</v>
      </c>
      <c r="O126" s="61">
        <f t="shared" si="93"/>
        <v>0.73099999999999998</v>
      </c>
      <c r="P126" s="61">
        <f t="shared" si="93"/>
        <v>0.73099999999999998</v>
      </c>
      <c r="Q126" s="61">
        <f t="shared" si="93"/>
        <v>0.73099999999999998</v>
      </c>
      <c r="R126" s="61">
        <f t="shared" si="93"/>
        <v>0.73099999999999998</v>
      </c>
      <c r="S126" s="61">
        <f t="shared" si="93"/>
        <v>0.73099999999999998</v>
      </c>
      <c r="T126" s="61">
        <f t="shared" si="93"/>
        <v>0.73099999999999998</v>
      </c>
      <c r="U126" s="61">
        <f t="shared" si="93"/>
        <v>0.73099999999999998</v>
      </c>
      <c r="V126" s="61">
        <f t="shared" si="93"/>
        <v>0.73099999999999998</v>
      </c>
      <c r="W126" s="61">
        <f t="shared" si="93"/>
        <v>0.73099999999999998</v>
      </c>
      <c r="X126" s="61">
        <f t="shared" si="93"/>
        <v>0.73099999999999998</v>
      </c>
      <c r="Y126" s="61">
        <f t="shared" si="93"/>
        <v>0.73099999999999998</v>
      </c>
      <c r="Z126" s="61">
        <f t="shared" si="93"/>
        <v>0.73099999999999998</v>
      </c>
      <c r="AA126" s="61">
        <f t="shared" si="93"/>
        <v>0.73099999999999998</v>
      </c>
      <c r="AB126" s="61">
        <f t="shared" si="93"/>
        <v>0.73099999999999998</v>
      </c>
      <c r="AC126" s="61">
        <f t="shared" si="93"/>
        <v>0.73099999999999998</v>
      </c>
      <c r="AD126" s="61">
        <f t="shared" si="93"/>
        <v>0.73099999999999998</v>
      </c>
      <c r="AE126" s="61">
        <f t="shared" si="93"/>
        <v>0.73099999999999998</v>
      </c>
      <c r="AF126" s="61">
        <f t="shared" si="93"/>
        <v>0.73099999999999998</v>
      </c>
      <c r="AG126" s="61">
        <f t="shared" si="93"/>
        <v>0.73099999999999998</v>
      </c>
      <c r="AH126" s="61">
        <f t="shared" si="93"/>
        <v>0.73099999999999998</v>
      </c>
      <c r="AI126" s="61">
        <f t="shared" si="93"/>
        <v>0.73099999999999998</v>
      </c>
      <c r="AJ126" s="61">
        <f t="shared" si="93"/>
        <v>0.73099999999999998</v>
      </c>
      <c r="AK126" s="61">
        <f t="shared" si="93"/>
        <v>0.73099999999999998</v>
      </c>
      <c r="AL126" s="61">
        <f t="shared" si="93"/>
        <v>0.73099999999999998</v>
      </c>
      <c r="AM126" s="61">
        <f t="shared" si="93"/>
        <v>0.73099999999999998</v>
      </c>
      <c r="AN126" s="61">
        <f t="shared" si="93"/>
        <v>0.73099999999999998</v>
      </c>
      <c r="AO126" s="61">
        <f t="shared" si="93"/>
        <v>0.73099999999999998</v>
      </c>
      <c r="AP126" s="61">
        <f t="shared" si="93"/>
        <v>0.73099999999999998</v>
      </c>
      <c r="AQ126" s="61">
        <f t="shared" si="93"/>
        <v>0.73099999999999998</v>
      </c>
      <c r="AR126" s="61">
        <f t="shared" si="93"/>
        <v>0.73099999999999998</v>
      </c>
      <c r="AS126" s="61">
        <f t="shared" si="93"/>
        <v>0.73099999999999998</v>
      </c>
      <c r="AT126" s="61">
        <f t="shared" si="93"/>
        <v>0.73099999999999998</v>
      </c>
      <c r="AU126" s="61">
        <f t="shared" si="93"/>
        <v>0.73099999999999998</v>
      </c>
    </row>
    <row r="127" spans="1:47" ht="9.75" customHeight="1" outlineLevel="1">
      <c r="A127" s="24"/>
      <c r="B127" s="27"/>
      <c r="C127" s="27"/>
      <c r="D127" s="24"/>
      <c r="E127" s="8"/>
      <c r="F127" s="8"/>
      <c r="G127" s="65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</row>
    <row r="128" spans="1:47" s="2" customFormat="1" ht="15.75" customHeight="1" outlineLevel="1">
      <c r="A128" s="12"/>
      <c r="B128" s="12" t="s">
        <v>46</v>
      </c>
      <c r="C128" s="12"/>
      <c r="D128" s="12"/>
      <c r="E128" s="19"/>
      <c r="F128" s="19"/>
      <c r="G128" s="62"/>
      <c r="H128" s="16">
        <f ca="1">((H121-H123+H124)/H126)-(H121-H123+H124)</f>
        <v>26096.992627430998</v>
      </c>
      <c r="I128" s="16">
        <f ca="1">((I121-I123+I124)/I126)-(I121-I123+I124)</f>
        <v>6037.043509424333</v>
      </c>
      <c r="J128" s="16">
        <f t="shared" ref="J128:AU128" ca="1" si="94">((J121-J123+J124)/J126)-(J121-J123+J124)</f>
        <v>7620.5623524105104</v>
      </c>
      <c r="K128" s="16">
        <f t="shared" ca="1" si="94"/>
        <v>9060.9933685890719</v>
      </c>
      <c r="L128" s="16">
        <f t="shared" ca="1" si="94"/>
        <v>10366.921827568462</v>
      </c>
      <c r="M128" s="16">
        <f t="shared" ca="1" si="94"/>
        <v>11546.417882780639</v>
      </c>
      <c r="N128" s="16">
        <f t="shared" ca="1" si="94"/>
        <v>12607.06747845163</v>
      </c>
      <c r="O128" s="16">
        <f t="shared" ca="1" si="94"/>
        <v>13556.001402153903</v>
      </c>
      <c r="P128" s="16">
        <f t="shared" ca="1" si="94"/>
        <v>14399.922594205607</v>
      </c>
      <c r="Q128" s="16">
        <f t="shared" ca="1" si="94"/>
        <v>15145.131818505732</v>
      </c>
      <c r="R128" s="16">
        <f t="shared" ca="1" si="94"/>
        <v>15797.551793119404</v>
      </c>
      <c r="S128" s="16">
        <f t="shared" ca="1" si="94"/>
        <v>16362.749873027809</v>
      </c>
      <c r="T128" s="16">
        <f t="shared" ca="1" si="94"/>
        <v>16845.959371913246</v>
      </c>
      <c r="U128" s="16">
        <f t="shared" ca="1" si="94"/>
        <v>17252.099604637115</v>
      </c>
      <c r="V128" s="16">
        <f t="shared" ca="1" si="94"/>
        <v>17585.794727169094</v>
      </c>
      <c r="W128" s="16">
        <f t="shared" ca="1" si="94"/>
        <v>17851.391446120695</v>
      </c>
      <c r="X128" s="16">
        <f t="shared" ca="1" si="94"/>
        <v>18052.975665706763</v>
      </c>
      <c r="Y128" s="16">
        <f t="shared" ca="1" si="94"/>
        <v>18194.388135889203</v>
      </c>
      <c r="Z128" s="16">
        <f t="shared" ca="1" si="94"/>
        <v>18279.239161632249</v>
      </c>
      <c r="AA128" s="16">
        <f t="shared" ca="1" si="94"/>
        <v>18310.922429602251</v>
      </c>
      <c r="AB128" s="16">
        <f t="shared" ca="1" si="94"/>
        <v>18292.6280052656</v>
      </c>
      <c r="AC128" s="16">
        <f t="shared" ca="1" si="94"/>
        <v>7475.9885546121004</v>
      </c>
      <c r="AD128" s="16">
        <f t="shared" ca="1" si="94"/>
        <v>7460.2697395609721</v>
      </c>
      <c r="AE128" s="16">
        <f t="shared" ca="1" si="94"/>
        <v>7733.1850222219909</v>
      </c>
      <c r="AF128" s="16">
        <f t="shared" ca="1" si="94"/>
        <v>7967.0802735913821</v>
      </c>
      <c r="AG128" s="16">
        <f t="shared" ca="1" si="94"/>
        <v>8164.2966955466509</v>
      </c>
      <c r="AH128" s="16">
        <f t="shared" ca="1" si="94"/>
        <v>8327.0350178526533</v>
      </c>
      <c r="AI128" s="16">
        <f t="shared" ca="1" si="94"/>
        <v>8457.3639264883313</v>
      </c>
      <c r="AJ128" s="16">
        <f t="shared" ca="1" si="94"/>
        <v>8557.2279862739124</v>
      </c>
      <c r="AK128" s="16">
        <f t="shared" ca="1" si="94"/>
        <v>8628.4550881403957</v>
      </c>
      <c r="AL128" s="16">
        <f t="shared" ca="1" si="94"/>
        <v>8672.7634495629391</v>
      </c>
      <c r="AM128" s="16">
        <f t="shared" ca="1" si="94"/>
        <v>8691.768194968161</v>
      </c>
      <c r="AN128" s="16">
        <f t="shared" ca="1" si="94"/>
        <v>8686.9875413171176</v>
      </c>
      <c r="AO128" s="16">
        <f t="shared" ca="1" si="94"/>
        <v>8659.8486125531781</v>
      </c>
      <c r="AP128" s="16">
        <f t="shared" ca="1" si="94"/>
        <v>8611.6929051831103</v>
      </c>
      <c r="AQ128" s="16">
        <f t="shared" ca="1" si="94"/>
        <v>8543.781425923291</v>
      </c>
      <c r="AR128" s="16">
        <f t="shared" ca="1" si="94"/>
        <v>8457.2995210871013</v>
      </c>
      <c r="AS128" s="16">
        <f t="shared" ca="1" si="94"/>
        <v>8353.3614162091253</v>
      </c>
      <c r="AT128" s="16">
        <f t="shared" ca="1" si="94"/>
        <v>8233.0144832918704</v>
      </c>
      <c r="AU128" s="16">
        <f t="shared" ca="1" si="94"/>
        <v>8097.2432520176917</v>
      </c>
    </row>
    <row r="129" spans="1:47" s="2" customFormat="1" ht="15.75" customHeight="1" outlineLevel="1">
      <c r="A129" s="12"/>
      <c r="B129" s="12" t="s">
        <v>47</v>
      </c>
      <c r="C129" s="12"/>
      <c r="D129" s="12"/>
      <c r="E129" s="19"/>
      <c r="F129" s="19"/>
      <c r="G129" s="62"/>
      <c r="H129" s="16">
        <f t="shared" ref="H129:AU129" ca="1" si="95">(1-H$126)*(H32-H66-H67-H68+H124)</f>
        <v>21913.939858746518</v>
      </c>
      <c r="I129" s="16">
        <f t="shared" ca="1" si="95"/>
        <v>8069.6962511163129</v>
      </c>
      <c r="J129" s="16">
        <f t="shared" ca="1" si="95"/>
        <v>10046.827722971875</v>
      </c>
      <c r="K129" s="16">
        <f t="shared" ca="1" si="95"/>
        <v>11919.361993431068</v>
      </c>
      <c r="L129" s="16">
        <f t="shared" ca="1" si="95"/>
        <v>13693.57489457767</v>
      </c>
      <c r="M129" s="16">
        <f t="shared" ca="1" si="95"/>
        <v>15375.365708570436</v>
      </c>
      <c r="N129" s="16">
        <f t="shared" ca="1" si="95"/>
        <v>16970.279760638598</v>
      </c>
      <c r="O129" s="16">
        <f t="shared" ca="1" si="95"/>
        <v>18483.529656497623</v>
      </c>
      <c r="P129" s="16">
        <f t="shared" ca="1" si="95"/>
        <v>19920.015245520084</v>
      </c>
      <c r="Q129" s="16">
        <f t="shared" ca="1" si="95"/>
        <v>21284.342386116139</v>
      </c>
      <c r="R129" s="16">
        <f t="shared" ca="1" si="95"/>
        <v>22580.840585191399</v>
      </c>
      <c r="S129" s="16">
        <f t="shared" ca="1" si="95"/>
        <v>23813.579579237103</v>
      </c>
      <c r="T129" s="16">
        <f t="shared" ca="1" si="95"/>
        <v>24986.384920555029</v>
      </c>
      <c r="U129" s="16">
        <f t="shared" ca="1" si="95"/>
        <v>26102.852628308839</v>
      </c>
      <c r="V129" s="16">
        <f t="shared" ca="1" si="95"/>
        <v>27166.362960512379</v>
      </c>
      <c r="W129" s="16">
        <f t="shared" ca="1" si="95"/>
        <v>28180.093359698676</v>
      </c>
      <c r="X129" s="16">
        <f t="shared" ca="1" si="95"/>
        <v>29147.030621848746</v>
      </c>
      <c r="Y129" s="16">
        <f t="shared" ca="1" si="95"/>
        <v>30069.982335184774</v>
      </c>
      <c r="Z129" s="16">
        <f t="shared" ca="1" si="95"/>
        <v>30951.587632635608</v>
      </c>
      <c r="AA129" s="16">
        <f t="shared" ca="1" si="95"/>
        <v>31794.327299154345</v>
      </c>
      <c r="AB129" s="16">
        <f t="shared" ca="1" si="95"/>
        <v>32600.533272596913</v>
      </c>
      <c r="AC129" s="16">
        <f t="shared" ca="1" si="95"/>
        <v>33252.251787630659</v>
      </c>
      <c r="AD129" s="16">
        <f t="shared" ca="1" si="95"/>
        <v>33868.135846086698</v>
      </c>
      <c r="AE129" s="16">
        <f t="shared" ca="1" si="95"/>
        <v>34453.675603612755</v>
      </c>
      <c r="AF129" s="16">
        <f t="shared" ca="1" si="95"/>
        <v>35010.691718264636</v>
      </c>
      <c r="AG129" s="16">
        <f t="shared" ca="1" si="95"/>
        <v>35540.895608614788</v>
      </c>
      <c r="AH129" s="16">
        <f t="shared" ca="1" si="95"/>
        <v>36045.896008121344</v>
      </c>
      <c r="AI129" s="16">
        <f t="shared" ca="1" si="95"/>
        <v>36527.205126234876</v>
      </c>
      <c r="AJ129" s="16">
        <f t="shared" ca="1" si="95"/>
        <v>36986.244439838993</v>
      </c>
      <c r="AK129" s="16">
        <f t="shared" ca="1" si="95"/>
        <v>37424.350137204252</v>
      </c>
      <c r="AL129" s="16">
        <f t="shared" ca="1" si="95"/>
        <v>37842.778235304992</v>
      </c>
      <c r="AM129" s="16">
        <f t="shared" ca="1" si="95"/>
        <v>38242.709390097065</v>
      </c>
      <c r="AN129" s="16">
        <f t="shared" ca="1" si="95"/>
        <v>38625.253418179003</v>
      </c>
      <c r="AO129" s="16">
        <f t="shared" ca="1" si="95"/>
        <v>38991.453547153425</v>
      </c>
      <c r="AP129" s="16">
        <f t="shared" ca="1" si="95"/>
        <v>39342.290410966765</v>
      </c>
      <c r="AQ129" s="16">
        <f t="shared" ca="1" si="95"/>
        <v>39678.685805528694</v>
      </c>
      <c r="AR129" s="16">
        <f t="shared" ca="1" si="95"/>
        <v>40001.506218994291</v>
      </c>
      <c r="AS129" s="16">
        <f t="shared" ca="1" si="95"/>
        <v>40311.566150229344</v>
      </c>
      <c r="AT129" s="16">
        <f t="shared" ca="1" si="95"/>
        <v>40609.631228167702</v>
      </c>
      <c r="AU129" s="16">
        <f t="shared" ca="1" si="95"/>
        <v>40896.42114400713</v>
      </c>
    </row>
    <row r="130" spans="1:47" ht="15" customHeight="1">
      <c r="A130" s="8"/>
      <c r="B130" s="18"/>
      <c r="C130" s="18"/>
      <c r="D130" s="8"/>
      <c r="E130" s="8"/>
      <c r="F130" s="8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</row>
    <row r="131" spans="1:47" ht="20.25" hidden="1">
      <c r="B131" s="64" t="s">
        <v>23</v>
      </c>
      <c r="C131" s="6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47" ht="6.75" hidden="1" customHeight="1">
      <c r="A132" s="8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47" s="257" customFormat="1" ht="18">
      <c r="A133" s="252" t="s">
        <v>146</v>
      </c>
      <c r="B133" s="253" t="s">
        <v>109</v>
      </c>
      <c r="C133" s="253"/>
      <c r="D133" s="254"/>
      <c r="E133" s="254"/>
      <c r="F133" s="254"/>
      <c r="G133" s="256">
        <f>H133-1</f>
        <v>2017</v>
      </c>
      <c r="H133" s="256">
        <f>$H$27</f>
        <v>2018</v>
      </c>
      <c r="I133" s="256">
        <f>H133+1</f>
        <v>2019</v>
      </c>
      <c r="J133" s="256">
        <f t="shared" ref="J133" si="96">I133+1</f>
        <v>2020</v>
      </c>
      <c r="K133" s="256">
        <f t="shared" ref="K133" si="97">J133+1</f>
        <v>2021</v>
      </c>
      <c r="L133" s="256">
        <f t="shared" ref="L133" si="98">K133+1</f>
        <v>2022</v>
      </c>
      <c r="M133" s="256">
        <f t="shared" ref="M133" si="99">L133+1</f>
        <v>2023</v>
      </c>
      <c r="N133" s="256">
        <f t="shared" ref="N133" si="100">M133+1</f>
        <v>2024</v>
      </c>
      <c r="O133" s="256">
        <f t="shared" ref="O133" si="101">N133+1</f>
        <v>2025</v>
      </c>
      <c r="P133" s="256">
        <f t="shared" ref="P133" si="102">O133+1</f>
        <v>2026</v>
      </c>
      <c r="Q133" s="256">
        <f t="shared" ref="Q133" si="103">P133+1</f>
        <v>2027</v>
      </c>
      <c r="R133" s="256">
        <f t="shared" ref="R133" si="104">Q133+1</f>
        <v>2028</v>
      </c>
      <c r="S133" s="256">
        <f t="shared" ref="S133" si="105">R133+1</f>
        <v>2029</v>
      </c>
      <c r="T133" s="256">
        <f t="shared" ref="T133" si="106">S133+1</f>
        <v>2030</v>
      </c>
      <c r="U133" s="256">
        <f t="shared" ref="U133" si="107">T133+1</f>
        <v>2031</v>
      </c>
      <c r="V133" s="256">
        <f t="shared" ref="V133" si="108">U133+1</f>
        <v>2032</v>
      </c>
      <c r="W133" s="256">
        <f t="shared" ref="W133" si="109">V133+1</f>
        <v>2033</v>
      </c>
      <c r="X133" s="256">
        <f t="shared" ref="X133" si="110">W133+1</f>
        <v>2034</v>
      </c>
      <c r="Y133" s="256">
        <f t="shared" ref="Y133" si="111">X133+1</f>
        <v>2035</v>
      </c>
      <c r="Z133" s="256">
        <f t="shared" ref="Z133" si="112">Y133+1</f>
        <v>2036</v>
      </c>
      <c r="AA133" s="256">
        <f t="shared" ref="AA133" si="113">Z133+1</f>
        <v>2037</v>
      </c>
      <c r="AB133" s="256">
        <f t="shared" ref="AB133" si="114">AA133+1</f>
        <v>2038</v>
      </c>
      <c r="AC133" s="256">
        <f t="shared" ref="AC133" si="115">AB133+1</f>
        <v>2039</v>
      </c>
      <c r="AD133" s="256">
        <f t="shared" ref="AD133" si="116">AC133+1</f>
        <v>2040</v>
      </c>
      <c r="AE133" s="256">
        <f t="shared" ref="AE133" si="117">AD133+1</f>
        <v>2041</v>
      </c>
      <c r="AF133" s="256">
        <f t="shared" ref="AF133" si="118">AE133+1</f>
        <v>2042</v>
      </c>
      <c r="AG133" s="256">
        <f t="shared" ref="AG133" si="119">AF133+1</f>
        <v>2043</v>
      </c>
      <c r="AH133" s="256">
        <f t="shared" ref="AH133" si="120">AG133+1</f>
        <v>2044</v>
      </c>
      <c r="AI133" s="256">
        <f t="shared" ref="AI133" si="121">AH133+1</f>
        <v>2045</v>
      </c>
      <c r="AJ133" s="256">
        <f t="shared" ref="AJ133" si="122">AI133+1</f>
        <v>2046</v>
      </c>
      <c r="AK133" s="256">
        <f t="shared" ref="AK133" si="123">AJ133+1</f>
        <v>2047</v>
      </c>
      <c r="AL133" s="256">
        <f t="shared" ref="AL133" si="124">AK133+1</f>
        <v>2048</v>
      </c>
      <c r="AM133" s="256">
        <f t="shared" ref="AM133" si="125">AL133+1</f>
        <v>2049</v>
      </c>
      <c r="AN133" s="256">
        <f t="shared" ref="AN133" si="126">AM133+1</f>
        <v>2050</v>
      </c>
      <c r="AO133" s="256">
        <f t="shared" ref="AO133" si="127">AN133+1</f>
        <v>2051</v>
      </c>
      <c r="AP133" s="256">
        <f t="shared" ref="AP133" si="128">AO133+1</f>
        <v>2052</v>
      </c>
      <c r="AQ133" s="256">
        <f t="shared" ref="AQ133" si="129">AP133+1</f>
        <v>2053</v>
      </c>
      <c r="AR133" s="256">
        <f t="shared" ref="AR133" si="130">AQ133+1</f>
        <v>2054</v>
      </c>
      <c r="AS133" s="256">
        <f t="shared" ref="AS133" si="131">AR133+1</f>
        <v>2055</v>
      </c>
      <c r="AT133" s="256">
        <f t="shared" ref="AT133" si="132">AS133+1</f>
        <v>2056</v>
      </c>
      <c r="AU133" s="256">
        <f t="shared" ref="AU133" si="133">AT133+1</f>
        <v>2057</v>
      </c>
    </row>
    <row r="134" spans="1:47">
      <c r="A134" s="280"/>
      <c r="G134" s="70">
        <v>0</v>
      </c>
      <c r="H134" s="70">
        <v>1</v>
      </c>
      <c r="I134" s="70">
        <v>2</v>
      </c>
      <c r="J134" s="70">
        <v>3</v>
      </c>
      <c r="K134" s="70">
        <v>4</v>
      </c>
      <c r="L134" s="70">
        <v>5</v>
      </c>
      <c r="M134" s="70">
        <v>6</v>
      </c>
      <c r="N134" s="70">
        <v>7</v>
      </c>
      <c r="O134" s="70">
        <v>8</v>
      </c>
      <c r="P134" s="70">
        <v>9</v>
      </c>
      <c r="Q134" s="70">
        <v>10</v>
      </c>
      <c r="R134" s="70">
        <v>11</v>
      </c>
      <c r="S134" s="70">
        <v>12</v>
      </c>
      <c r="T134" s="70">
        <v>13</v>
      </c>
      <c r="U134" s="70">
        <v>14</v>
      </c>
      <c r="V134" s="70">
        <v>15</v>
      </c>
      <c r="W134" s="70">
        <v>16</v>
      </c>
      <c r="X134" s="70">
        <v>17</v>
      </c>
      <c r="Y134" s="70">
        <v>18</v>
      </c>
      <c r="Z134" s="70">
        <v>19</v>
      </c>
      <c r="AA134" s="70">
        <v>20</v>
      </c>
      <c r="AB134" s="70">
        <v>21</v>
      </c>
      <c r="AC134" s="70">
        <v>22</v>
      </c>
      <c r="AD134" s="70">
        <v>23</v>
      </c>
      <c r="AE134" s="70">
        <v>24</v>
      </c>
      <c r="AF134" s="70">
        <v>25</v>
      </c>
      <c r="AG134" s="70">
        <v>26</v>
      </c>
      <c r="AH134" s="70">
        <v>27</v>
      </c>
      <c r="AI134" s="70">
        <v>28</v>
      </c>
      <c r="AJ134" s="70">
        <v>29</v>
      </c>
      <c r="AK134" s="70">
        <v>30</v>
      </c>
      <c r="AL134" s="70">
        <v>31</v>
      </c>
      <c r="AM134" s="70">
        <v>32</v>
      </c>
      <c r="AN134" s="70">
        <v>33</v>
      </c>
      <c r="AO134" s="70">
        <v>34</v>
      </c>
      <c r="AP134" s="70">
        <v>35</v>
      </c>
      <c r="AQ134" s="70">
        <v>36</v>
      </c>
      <c r="AR134" s="70">
        <v>37</v>
      </c>
      <c r="AS134" s="70">
        <v>38</v>
      </c>
      <c r="AT134" s="70">
        <v>39</v>
      </c>
      <c r="AU134" s="70">
        <v>40</v>
      </c>
    </row>
    <row r="136" spans="1:47" ht="14.25">
      <c r="B136" s="259" t="s">
        <v>107</v>
      </c>
      <c r="C136" s="259"/>
      <c r="G136" s="23">
        <f t="shared" ref="G136:AU136" si="134">-G100</f>
        <v>-1855847.5559</v>
      </c>
      <c r="H136" s="23">
        <f t="shared" si="134"/>
        <v>0</v>
      </c>
      <c r="I136" s="23">
        <f t="shared" si="134"/>
        <v>0</v>
      </c>
      <c r="J136" s="23">
        <f t="shared" si="134"/>
        <v>0</v>
      </c>
      <c r="K136" s="23">
        <f t="shared" si="134"/>
        <v>0</v>
      </c>
      <c r="L136" s="23">
        <f t="shared" si="134"/>
        <v>0</v>
      </c>
      <c r="M136" s="23">
        <f t="shared" si="134"/>
        <v>0</v>
      </c>
      <c r="N136" s="23">
        <f t="shared" si="134"/>
        <v>0</v>
      </c>
      <c r="O136" s="23">
        <f t="shared" si="134"/>
        <v>0</v>
      </c>
      <c r="P136" s="23">
        <f t="shared" si="134"/>
        <v>0</v>
      </c>
      <c r="Q136" s="23">
        <f t="shared" si="134"/>
        <v>0</v>
      </c>
      <c r="R136" s="23">
        <f t="shared" si="134"/>
        <v>0</v>
      </c>
      <c r="S136" s="23">
        <f t="shared" si="134"/>
        <v>0</v>
      </c>
      <c r="T136" s="23">
        <f t="shared" si="134"/>
        <v>0</v>
      </c>
      <c r="U136" s="23">
        <f t="shared" si="134"/>
        <v>0</v>
      </c>
      <c r="V136" s="23">
        <f t="shared" si="134"/>
        <v>0</v>
      </c>
      <c r="W136" s="23">
        <f t="shared" si="134"/>
        <v>0</v>
      </c>
      <c r="X136" s="23">
        <f t="shared" si="134"/>
        <v>0</v>
      </c>
      <c r="Y136" s="23">
        <f t="shared" si="134"/>
        <v>0</v>
      </c>
      <c r="Z136" s="23">
        <f t="shared" si="134"/>
        <v>0</v>
      </c>
      <c r="AA136" s="23">
        <f t="shared" si="134"/>
        <v>0</v>
      </c>
      <c r="AB136" s="23">
        <f t="shared" si="134"/>
        <v>0</v>
      </c>
      <c r="AC136" s="23">
        <f t="shared" si="134"/>
        <v>0</v>
      </c>
      <c r="AD136" s="23">
        <f t="shared" si="134"/>
        <v>0</v>
      </c>
      <c r="AE136" s="23">
        <f t="shared" si="134"/>
        <v>0</v>
      </c>
      <c r="AF136" s="23">
        <f t="shared" si="134"/>
        <v>0</v>
      </c>
      <c r="AG136" s="23">
        <f t="shared" si="134"/>
        <v>0</v>
      </c>
      <c r="AH136" s="23">
        <f t="shared" si="134"/>
        <v>0</v>
      </c>
      <c r="AI136" s="23">
        <f t="shared" si="134"/>
        <v>0</v>
      </c>
      <c r="AJ136" s="23">
        <f t="shared" si="134"/>
        <v>0</v>
      </c>
      <c r="AK136" s="23">
        <f t="shared" si="134"/>
        <v>0</v>
      </c>
      <c r="AL136" s="23">
        <f t="shared" si="134"/>
        <v>0</v>
      </c>
      <c r="AM136" s="23">
        <f t="shared" si="134"/>
        <v>0</v>
      </c>
      <c r="AN136" s="23">
        <f t="shared" si="134"/>
        <v>0</v>
      </c>
      <c r="AO136" s="23">
        <f t="shared" si="134"/>
        <v>0</v>
      </c>
      <c r="AP136" s="23">
        <f t="shared" si="134"/>
        <v>0</v>
      </c>
      <c r="AQ136" s="23">
        <f t="shared" si="134"/>
        <v>0</v>
      </c>
      <c r="AR136" s="23">
        <f t="shared" si="134"/>
        <v>0</v>
      </c>
      <c r="AS136" s="23">
        <f t="shared" si="134"/>
        <v>0</v>
      </c>
      <c r="AT136" s="23">
        <f t="shared" si="134"/>
        <v>0</v>
      </c>
      <c r="AU136" s="23">
        <f t="shared" si="134"/>
        <v>0</v>
      </c>
    </row>
    <row r="137" spans="1:47" ht="14.25">
      <c r="B137" s="259" t="s">
        <v>24</v>
      </c>
      <c r="C137" s="259"/>
      <c r="G137" s="23"/>
      <c r="H137" s="23">
        <f t="shared" ref="H137:AU137" si="135">H32</f>
        <v>166407.6</v>
      </c>
      <c r="I137" s="23">
        <f t="shared" si="135"/>
        <v>166407.6</v>
      </c>
      <c r="J137" s="23">
        <f t="shared" si="135"/>
        <v>166407.6</v>
      </c>
      <c r="K137" s="23">
        <f t="shared" si="135"/>
        <v>166407.6</v>
      </c>
      <c r="L137" s="23">
        <f t="shared" si="135"/>
        <v>166407.6</v>
      </c>
      <c r="M137" s="23">
        <f t="shared" si="135"/>
        <v>166407.6</v>
      </c>
      <c r="N137" s="23">
        <f t="shared" si="135"/>
        <v>166407.6</v>
      </c>
      <c r="O137" s="23">
        <f t="shared" si="135"/>
        <v>166407.6</v>
      </c>
      <c r="P137" s="23">
        <f t="shared" si="135"/>
        <v>166407.6</v>
      </c>
      <c r="Q137" s="23">
        <f t="shared" si="135"/>
        <v>166407.6</v>
      </c>
      <c r="R137" s="23">
        <f t="shared" si="135"/>
        <v>166407.6</v>
      </c>
      <c r="S137" s="23">
        <f t="shared" si="135"/>
        <v>166407.6</v>
      </c>
      <c r="T137" s="23">
        <f t="shared" si="135"/>
        <v>166407.6</v>
      </c>
      <c r="U137" s="23">
        <f t="shared" si="135"/>
        <v>166407.6</v>
      </c>
      <c r="V137" s="23">
        <f t="shared" si="135"/>
        <v>166407.6</v>
      </c>
      <c r="W137" s="23">
        <f t="shared" si="135"/>
        <v>166407.6</v>
      </c>
      <c r="X137" s="23">
        <f t="shared" si="135"/>
        <v>166407.6</v>
      </c>
      <c r="Y137" s="23">
        <f t="shared" si="135"/>
        <v>166407.6</v>
      </c>
      <c r="Z137" s="23">
        <f t="shared" si="135"/>
        <v>166407.6</v>
      </c>
      <c r="AA137" s="23">
        <f t="shared" si="135"/>
        <v>166407.6</v>
      </c>
      <c r="AB137" s="23">
        <f t="shared" si="135"/>
        <v>166407.6</v>
      </c>
      <c r="AC137" s="23">
        <f t="shared" si="135"/>
        <v>166407.6</v>
      </c>
      <c r="AD137" s="23">
        <f t="shared" si="135"/>
        <v>166407.6</v>
      </c>
      <c r="AE137" s="23">
        <f t="shared" si="135"/>
        <v>166407.6</v>
      </c>
      <c r="AF137" s="23">
        <f t="shared" si="135"/>
        <v>166407.6</v>
      </c>
      <c r="AG137" s="23">
        <f t="shared" si="135"/>
        <v>166407.6</v>
      </c>
      <c r="AH137" s="23">
        <f t="shared" si="135"/>
        <v>166407.6</v>
      </c>
      <c r="AI137" s="23">
        <f t="shared" si="135"/>
        <v>166407.6</v>
      </c>
      <c r="AJ137" s="23">
        <f t="shared" si="135"/>
        <v>166407.6</v>
      </c>
      <c r="AK137" s="23">
        <f t="shared" si="135"/>
        <v>166407.6</v>
      </c>
      <c r="AL137" s="23">
        <f t="shared" si="135"/>
        <v>166407.6</v>
      </c>
      <c r="AM137" s="23">
        <f t="shared" si="135"/>
        <v>166407.6</v>
      </c>
      <c r="AN137" s="23">
        <f t="shared" si="135"/>
        <v>166407.6</v>
      </c>
      <c r="AO137" s="23">
        <f t="shared" si="135"/>
        <v>166407.6</v>
      </c>
      <c r="AP137" s="23">
        <f t="shared" si="135"/>
        <v>166407.6</v>
      </c>
      <c r="AQ137" s="23">
        <f t="shared" si="135"/>
        <v>166407.6</v>
      </c>
      <c r="AR137" s="23">
        <f t="shared" si="135"/>
        <v>166407.6</v>
      </c>
      <c r="AS137" s="23">
        <f t="shared" si="135"/>
        <v>166407.6</v>
      </c>
      <c r="AT137" s="23">
        <f t="shared" si="135"/>
        <v>166407.6</v>
      </c>
      <c r="AU137" s="23">
        <f t="shared" si="135"/>
        <v>166407.6</v>
      </c>
    </row>
    <row r="138" spans="1:47" ht="14.25">
      <c r="B138" s="259" t="s">
        <v>106</v>
      </c>
      <c r="C138" s="259"/>
      <c r="G138" s="23"/>
      <c r="H138" s="23">
        <f t="shared" ref="H138:AU138" ca="1" si="136">-(H66+H67+H68)</f>
        <v>-29267.712881563155</v>
      </c>
      <c r="I138" s="23">
        <f t="shared" ca="1" si="136"/>
        <v>-28398.40142462631</v>
      </c>
      <c r="J138" s="23">
        <f t="shared" ca="1" si="136"/>
        <v>-27529.089967689462</v>
      </c>
      <c r="K138" s="23">
        <f t="shared" ca="1" si="136"/>
        <v>-26659.778510752618</v>
      </c>
      <c r="L138" s="23">
        <f t="shared" ca="1" si="136"/>
        <v>-25790.467053815773</v>
      </c>
      <c r="M138" s="23">
        <f t="shared" ca="1" si="136"/>
        <v>-24921.155596878925</v>
      </c>
      <c r="N138" s="23">
        <f t="shared" ca="1" si="136"/>
        <v>-24051.844139942081</v>
      </c>
      <c r="O138" s="23">
        <f t="shared" ca="1" si="136"/>
        <v>-23182.532683005236</v>
      </c>
      <c r="P138" s="23">
        <f t="shared" ca="1" si="136"/>
        <v>-22313.221226068388</v>
      </c>
      <c r="Q138" s="23">
        <f t="shared" ca="1" si="136"/>
        <v>-21443.909769131544</v>
      </c>
      <c r="R138" s="23">
        <f t="shared" ca="1" si="136"/>
        <v>-20574.598312194699</v>
      </c>
      <c r="S138" s="23">
        <f t="shared" ca="1" si="136"/>
        <v>-19705.286855257851</v>
      </c>
      <c r="T138" s="23">
        <f t="shared" ca="1" si="136"/>
        <v>-18835.975398321007</v>
      </c>
      <c r="U138" s="23">
        <f t="shared" ca="1" si="136"/>
        <v>-17966.663941384159</v>
      </c>
      <c r="V138" s="23">
        <f t="shared" ca="1" si="136"/>
        <v>-17097.352484447314</v>
      </c>
      <c r="W138" s="23">
        <f t="shared" ca="1" si="136"/>
        <v>-16228.041027510468</v>
      </c>
      <c r="X138" s="23">
        <f t="shared" ca="1" si="136"/>
        <v>-15358.729570573621</v>
      </c>
      <c r="Y138" s="23">
        <f t="shared" ca="1" si="136"/>
        <v>-14489.418113636775</v>
      </c>
      <c r="Z138" s="23">
        <f t="shared" ca="1" si="136"/>
        <v>-13620.106656699931</v>
      </c>
      <c r="AA138" s="23">
        <f t="shared" ca="1" si="136"/>
        <v>-12750.795199763084</v>
      </c>
      <c r="AB138" s="23">
        <f t="shared" ca="1" si="136"/>
        <v>-11881.483742826238</v>
      </c>
      <c r="AC138" s="23">
        <f t="shared" ca="1" si="136"/>
        <v>-11458.810898964617</v>
      </c>
      <c r="AD138" s="23">
        <f t="shared" ca="1" si="136"/>
        <v>-11049.347294417556</v>
      </c>
      <c r="AE138" s="23">
        <f t="shared" ca="1" si="136"/>
        <v>-10639.883689870492</v>
      </c>
      <c r="AF138" s="23">
        <f t="shared" ca="1" si="136"/>
        <v>-10230.420085323431</v>
      </c>
      <c r="AG138" s="23">
        <f t="shared" ca="1" si="136"/>
        <v>-9820.9564807763691</v>
      </c>
      <c r="AH138" s="23">
        <f t="shared" ca="1" si="136"/>
        <v>-9411.4928762293075</v>
      </c>
      <c r="AI138" s="23">
        <f t="shared" ca="1" si="136"/>
        <v>-9002.029271682246</v>
      </c>
      <c r="AJ138" s="23">
        <f t="shared" ca="1" si="136"/>
        <v>-8592.5656671351844</v>
      </c>
      <c r="AK138" s="23">
        <f t="shared" ca="1" si="136"/>
        <v>-8183.1020625881229</v>
      </c>
      <c r="AL138" s="23">
        <f t="shared" ca="1" si="136"/>
        <v>-7773.6384580410613</v>
      </c>
      <c r="AM138" s="23">
        <f t="shared" ca="1" si="136"/>
        <v>-7364.1748534939998</v>
      </c>
      <c r="AN138" s="23">
        <f t="shared" ca="1" si="136"/>
        <v>-6954.7112489469382</v>
      </c>
      <c r="AO138" s="23">
        <f t="shared" ca="1" si="136"/>
        <v>-6545.2476443998767</v>
      </c>
      <c r="AP138" s="23">
        <f t="shared" ca="1" si="136"/>
        <v>-6135.7840398528151</v>
      </c>
      <c r="AQ138" s="23">
        <f t="shared" ca="1" si="136"/>
        <v>-5726.3204353057536</v>
      </c>
      <c r="AR138" s="23">
        <f t="shared" ca="1" si="136"/>
        <v>-5316.8568307586911</v>
      </c>
      <c r="AS138" s="23">
        <f t="shared" ca="1" si="136"/>
        <v>-4907.3932262116286</v>
      </c>
      <c r="AT138" s="23">
        <f t="shared" ca="1" si="136"/>
        <v>-4497.9296216645671</v>
      </c>
      <c r="AU138" s="23">
        <f t="shared" ca="1" si="136"/>
        <v>-4088.4660171175055</v>
      </c>
    </row>
    <row r="139" spans="1:47" ht="14.25">
      <c r="B139" s="259" t="s">
        <v>127</v>
      </c>
      <c r="C139" s="259"/>
      <c r="G139" s="63"/>
      <c r="H139" s="63">
        <f t="shared" ref="H139:AU139" ca="1" si="137">-H129</f>
        <v>-21913.939858746518</v>
      </c>
      <c r="I139" s="63">
        <f t="shared" ca="1" si="137"/>
        <v>-8069.6962511163129</v>
      </c>
      <c r="J139" s="63">
        <f t="shared" ca="1" si="137"/>
        <v>-10046.827722971875</v>
      </c>
      <c r="K139" s="63">
        <f t="shared" ca="1" si="137"/>
        <v>-11919.361993431068</v>
      </c>
      <c r="L139" s="63">
        <f t="shared" ca="1" si="137"/>
        <v>-13693.57489457767</v>
      </c>
      <c r="M139" s="63">
        <f t="shared" ca="1" si="137"/>
        <v>-15375.365708570436</v>
      </c>
      <c r="N139" s="63">
        <f t="shared" ca="1" si="137"/>
        <v>-16970.279760638598</v>
      </c>
      <c r="O139" s="63">
        <f t="shared" ca="1" si="137"/>
        <v>-18483.529656497623</v>
      </c>
      <c r="P139" s="63">
        <f t="shared" ca="1" si="137"/>
        <v>-19920.015245520084</v>
      </c>
      <c r="Q139" s="63">
        <f t="shared" ca="1" si="137"/>
        <v>-21284.342386116139</v>
      </c>
      <c r="R139" s="63">
        <f t="shared" ca="1" si="137"/>
        <v>-22580.840585191399</v>
      </c>
      <c r="S139" s="63">
        <f t="shared" ca="1" si="137"/>
        <v>-23813.579579237103</v>
      </c>
      <c r="T139" s="63">
        <f t="shared" ca="1" si="137"/>
        <v>-24986.384920555029</v>
      </c>
      <c r="U139" s="63">
        <f t="shared" ca="1" si="137"/>
        <v>-26102.852628308839</v>
      </c>
      <c r="V139" s="63">
        <f t="shared" ca="1" si="137"/>
        <v>-27166.362960512379</v>
      </c>
      <c r="W139" s="63">
        <f t="shared" ca="1" si="137"/>
        <v>-28180.093359698676</v>
      </c>
      <c r="X139" s="63">
        <f t="shared" ca="1" si="137"/>
        <v>-29147.030621848746</v>
      </c>
      <c r="Y139" s="63">
        <f t="shared" ca="1" si="137"/>
        <v>-30069.982335184774</v>
      </c>
      <c r="Z139" s="63">
        <f t="shared" ca="1" si="137"/>
        <v>-30951.587632635608</v>
      </c>
      <c r="AA139" s="63">
        <f t="shared" ca="1" si="137"/>
        <v>-31794.327299154345</v>
      </c>
      <c r="AB139" s="63">
        <f t="shared" ca="1" si="137"/>
        <v>-32600.533272596913</v>
      </c>
      <c r="AC139" s="63">
        <f t="shared" ca="1" si="137"/>
        <v>-33252.251787630659</v>
      </c>
      <c r="AD139" s="63">
        <f t="shared" ca="1" si="137"/>
        <v>-33868.135846086698</v>
      </c>
      <c r="AE139" s="63">
        <f t="shared" ca="1" si="137"/>
        <v>-34453.675603612755</v>
      </c>
      <c r="AF139" s="63">
        <f t="shared" ca="1" si="137"/>
        <v>-35010.691718264636</v>
      </c>
      <c r="AG139" s="63">
        <f t="shared" ca="1" si="137"/>
        <v>-35540.895608614788</v>
      </c>
      <c r="AH139" s="63">
        <f t="shared" ca="1" si="137"/>
        <v>-36045.896008121344</v>
      </c>
      <c r="AI139" s="63">
        <f t="shared" ca="1" si="137"/>
        <v>-36527.205126234876</v>
      </c>
      <c r="AJ139" s="63">
        <f t="shared" ca="1" si="137"/>
        <v>-36986.244439838993</v>
      </c>
      <c r="AK139" s="63">
        <f t="shared" ca="1" si="137"/>
        <v>-37424.350137204252</v>
      </c>
      <c r="AL139" s="63">
        <f t="shared" ca="1" si="137"/>
        <v>-37842.778235304992</v>
      </c>
      <c r="AM139" s="63">
        <f t="shared" ca="1" si="137"/>
        <v>-38242.709390097065</v>
      </c>
      <c r="AN139" s="63">
        <f t="shared" ca="1" si="137"/>
        <v>-38625.253418179003</v>
      </c>
      <c r="AO139" s="63">
        <f t="shared" ca="1" si="137"/>
        <v>-38991.453547153425</v>
      </c>
      <c r="AP139" s="63">
        <f t="shared" ca="1" si="137"/>
        <v>-39342.290410966765</v>
      </c>
      <c r="AQ139" s="63">
        <f t="shared" ca="1" si="137"/>
        <v>-39678.685805528694</v>
      </c>
      <c r="AR139" s="63">
        <f t="shared" ca="1" si="137"/>
        <v>-40001.506218994291</v>
      </c>
      <c r="AS139" s="63">
        <f t="shared" ca="1" si="137"/>
        <v>-40311.566150229344</v>
      </c>
      <c r="AT139" s="63">
        <f t="shared" ca="1" si="137"/>
        <v>-40609.631228167702</v>
      </c>
      <c r="AU139" s="63">
        <f t="shared" ca="1" si="137"/>
        <v>-40896.42114400713</v>
      </c>
    </row>
    <row r="140" spans="1:47" ht="15">
      <c r="B140" s="2" t="s">
        <v>108</v>
      </c>
      <c r="C140" s="2"/>
      <c r="E140" s="99">
        <f ca="1">IFERROR(IRR(G140:AU140),"-")</f>
        <v>6.0087633107779759E-2</v>
      </c>
      <c r="G140" s="23">
        <f>SUM(G136:G139)</f>
        <v>-1855847.5559</v>
      </c>
      <c r="H140" s="23">
        <f ca="1">SUM(H136:H139)</f>
        <v>115225.94725969035</v>
      </c>
      <c r="I140" s="23">
        <f t="shared" ref="I140:AU140" ca="1" si="138">SUM(I136:I139)</f>
        <v>129939.50232425737</v>
      </c>
      <c r="J140" s="23">
        <f t="shared" ca="1" si="138"/>
        <v>128831.68230933868</v>
      </c>
      <c r="K140" s="23">
        <f t="shared" ca="1" si="138"/>
        <v>127828.45949581631</v>
      </c>
      <c r="L140" s="23">
        <f t="shared" ca="1" si="138"/>
        <v>126923.55805160655</v>
      </c>
      <c r="M140" s="23">
        <f t="shared" ca="1" si="138"/>
        <v>126111.07869455064</v>
      </c>
      <c r="N140" s="23">
        <f t="shared" ca="1" si="138"/>
        <v>125385.47609941932</v>
      </c>
      <c r="O140" s="23">
        <f t="shared" ca="1" si="138"/>
        <v>124741.53766049715</v>
      </c>
      <c r="P140" s="23">
        <f t="shared" ca="1" si="138"/>
        <v>124174.36352841153</v>
      </c>
      <c r="Q140" s="23">
        <f t="shared" ca="1" si="138"/>
        <v>123679.34784475232</v>
      </c>
      <c r="R140" s="23">
        <f t="shared" ca="1" si="138"/>
        <v>123252.16110261391</v>
      </c>
      <c r="S140" s="23">
        <f t="shared" ca="1" si="138"/>
        <v>122888.73356550506</v>
      </c>
      <c r="T140" s="23">
        <f t="shared" ca="1" si="138"/>
        <v>122585.23968112399</v>
      </c>
      <c r="U140" s="23">
        <f t="shared" ca="1" si="138"/>
        <v>122338.08343030702</v>
      </c>
      <c r="V140" s="23">
        <f t="shared" ca="1" si="138"/>
        <v>122143.88455504031</v>
      </c>
      <c r="W140" s="23">
        <f t="shared" ca="1" si="138"/>
        <v>121999.46561279085</v>
      </c>
      <c r="X140" s="23">
        <f t="shared" ca="1" si="138"/>
        <v>121901.83980757763</v>
      </c>
      <c r="Y140" s="23">
        <f t="shared" ca="1" si="138"/>
        <v>121848.19955117845</v>
      </c>
      <c r="Z140" s="23">
        <f t="shared" ca="1" si="138"/>
        <v>121835.90571066446</v>
      </c>
      <c r="AA140" s="23">
        <f t="shared" ca="1" si="138"/>
        <v>121862.47750108257</v>
      </c>
      <c r="AB140" s="23">
        <f t="shared" ca="1" si="138"/>
        <v>121925.58298457685</v>
      </c>
      <c r="AC140" s="23">
        <f t="shared" ca="1" si="138"/>
        <v>121696.53731340473</v>
      </c>
      <c r="AD140" s="23">
        <f t="shared" ca="1" si="138"/>
        <v>121490.11685949576</v>
      </c>
      <c r="AE140" s="23">
        <f t="shared" ca="1" si="138"/>
        <v>121314.04070651674</v>
      </c>
      <c r="AF140" s="23">
        <f t="shared" ca="1" si="138"/>
        <v>121166.48819641196</v>
      </c>
      <c r="AG140" s="23">
        <f t="shared" ca="1" si="138"/>
        <v>121045.74791060886</v>
      </c>
      <c r="AH140" s="23">
        <f t="shared" ca="1" si="138"/>
        <v>120950.21111564935</v>
      </c>
      <c r="AI140" s="23">
        <f t="shared" ca="1" si="138"/>
        <v>120878.36560208286</v>
      </c>
      <c r="AJ140" s="23">
        <f t="shared" ca="1" si="138"/>
        <v>120828.78989302584</v>
      </c>
      <c r="AK140" s="23">
        <f t="shared" ca="1" si="138"/>
        <v>120800.14780020763</v>
      </c>
      <c r="AL140" s="23">
        <f t="shared" ca="1" si="138"/>
        <v>120791.18330665395</v>
      </c>
      <c r="AM140" s="23">
        <f t="shared" ca="1" si="138"/>
        <v>120800.71575640893</v>
      </c>
      <c r="AN140" s="23">
        <f t="shared" ca="1" si="138"/>
        <v>120827.63533287408</v>
      </c>
      <c r="AO140" s="23">
        <f t="shared" ca="1" si="138"/>
        <v>120870.89880844671</v>
      </c>
      <c r="AP140" s="23">
        <f t="shared" ca="1" si="138"/>
        <v>120929.52554918043</v>
      </c>
      <c r="AQ140" s="23">
        <f t="shared" ca="1" si="138"/>
        <v>121002.59375916555</v>
      </c>
      <c r="AR140" s="23">
        <f t="shared" ca="1" si="138"/>
        <v>121089.23695024702</v>
      </c>
      <c r="AS140" s="23">
        <f t="shared" ca="1" si="138"/>
        <v>121188.64062355904</v>
      </c>
      <c r="AT140" s="23">
        <f t="shared" ca="1" si="138"/>
        <v>121300.03915016772</v>
      </c>
      <c r="AU140" s="23">
        <f t="shared" ca="1" si="138"/>
        <v>121422.71283887536</v>
      </c>
    </row>
    <row r="142" spans="1:47" ht="15">
      <c r="B142" s="68" t="s">
        <v>48</v>
      </c>
      <c r="C142" s="68"/>
      <c r="L142" s="260" t="s">
        <v>110</v>
      </c>
      <c r="Q142" s="260" t="s">
        <v>111</v>
      </c>
      <c r="V142" s="260" t="s">
        <v>112</v>
      </c>
      <c r="AA142" s="260" t="s">
        <v>113</v>
      </c>
      <c r="AF142" s="260" t="s">
        <v>114</v>
      </c>
      <c r="AK142" s="260" t="s">
        <v>115</v>
      </c>
      <c r="AP142" s="260" t="s">
        <v>116</v>
      </c>
      <c r="AU142" s="260" t="s">
        <v>117</v>
      </c>
    </row>
    <row r="143" spans="1:47" ht="6" customHeight="1"/>
    <row r="144" spans="1:47" ht="14.25">
      <c r="B144" s="259" t="s">
        <v>49</v>
      </c>
      <c r="C144" s="259"/>
      <c r="G144" s="23"/>
      <c r="H144" s="23">
        <f t="shared" ref="H144:AU144" ca="1" si="139">H72-H32</f>
        <v>43369.966125423351</v>
      </c>
      <c r="I144" s="23">
        <f t="shared" ca="1" si="139"/>
        <v>19380.729199856083</v>
      </c>
      <c r="J144" s="23">
        <f t="shared" ca="1" si="139"/>
        <v>17034.960235281644</v>
      </c>
      <c r="K144" s="23">
        <f t="shared" ca="1" si="139"/>
        <v>14546.103443899628</v>
      </c>
      <c r="L144" s="23">
        <f t="shared" ca="1" si="139"/>
        <v>11922.744095318456</v>
      </c>
      <c r="M144" s="23">
        <f t="shared" ca="1" si="139"/>
        <v>9172.9523429700057</v>
      </c>
      <c r="N144" s="23">
        <f t="shared" ca="1" si="139"/>
        <v>6304.3141310804058</v>
      </c>
      <c r="O144" s="23">
        <f t="shared" ca="1" si="139"/>
        <v>3323.9602472220722</v>
      </c>
      <c r="P144" s="23">
        <f t="shared" ca="1" si="139"/>
        <v>238.59363171318546</v>
      </c>
      <c r="Q144" s="23">
        <f t="shared" ca="1" si="139"/>
        <v>-2945.4849515472888</v>
      </c>
      <c r="R144" s="23">
        <f t="shared" ca="1" si="139"/>
        <v>-6222.3527844942</v>
      </c>
      <c r="S144" s="23">
        <f t="shared" ca="1" si="139"/>
        <v>-9586.442512146401</v>
      </c>
      <c r="T144" s="23">
        <f t="shared" ca="1" si="139"/>
        <v>-13032.520820821548</v>
      </c>
      <c r="U144" s="23">
        <f t="shared" ca="1" si="139"/>
        <v>-16555.668395658286</v>
      </c>
      <c r="V144" s="23">
        <f t="shared" ca="1" si="139"/>
        <v>-20151.261080686876</v>
      </c>
      <c r="W144" s="23">
        <f t="shared" ca="1" si="139"/>
        <v>-23814.952169295866</v>
      </c>
      <c r="X144" s="23">
        <f t="shared" ca="1" si="139"/>
        <v>-27542.655757270404</v>
      </c>
      <c r="Y144" s="23">
        <f t="shared" ca="1" si="139"/>
        <v>-31330.531094648555</v>
      </c>
      <c r="Z144" s="23">
        <f t="shared" ca="1" si="139"/>
        <v>-35174.967876466078</v>
      </c>
      <c r="AA144" s="23">
        <f t="shared" ca="1" si="139"/>
        <v>-39072.572416056675</v>
      </c>
      <c r="AB144" s="23">
        <f t="shared" ca="1" si="139"/>
        <v>-43020.154647953925</v>
      </c>
      <c r="AC144" s="23">
        <f t="shared" ca="1" si="139"/>
        <v>-86309.266866724152</v>
      </c>
      <c r="AD144" s="23">
        <f t="shared" ca="1" si="139"/>
        <v>-89079.625400453719</v>
      </c>
      <c r="AE144" s="23">
        <f t="shared" ca="1" si="139"/>
        <v>-90657.485620804917</v>
      </c>
      <c r="AF144" s="23">
        <f t="shared" ca="1" si="139"/>
        <v>-92274.365872447757</v>
      </c>
      <c r="AG144" s="23">
        <f t="shared" ca="1" si="139"/>
        <v>-93927.924953504727</v>
      </c>
      <c r="AH144" s="23">
        <f t="shared" ca="1" si="139"/>
        <v>-95615.962134210946</v>
      </c>
      <c r="AI144" s="23">
        <f t="shared" ca="1" si="139"/>
        <v>-97336.408728587499</v>
      </c>
      <c r="AJ144" s="23">
        <f t="shared" ca="1" si="139"/>
        <v>-99087.320171814135</v>
      </c>
      <c r="AK144" s="23">
        <f t="shared" ca="1" si="139"/>
        <v>-100866.86857295988</v>
      </c>
      <c r="AL144" s="23">
        <f t="shared" ca="1" si="139"/>
        <v>-102673.33571454957</v>
      </c>
      <c r="AM144" s="23">
        <f t="shared" ca="1" si="139"/>
        <v>-104505.10647215658</v>
      </c>
      <c r="AN144" s="23">
        <f t="shared" ca="1" si="139"/>
        <v>-106360.66262881985</v>
      </c>
      <c r="AO144" s="23">
        <f t="shared" ca="1" si="139"/>
        <v>-108238.57706059601</v>
      </c>
      <c r="AP144" s="23">
        <f t="shared" ca="1" si="139"/>
        <v>-110137.50827097832</v>
      </c>
      <c r="AQ144" s="23">
        <f t="shared" ca="1" si="139"/>
        <v>-112056.19525325036</v>
      </c>
      <c r="AR144" s="23">
        <f t="shared" ca="1" si="139"/>
        <v>-113993.45266109878</v>
      </c>
      <c r="AS144" s="23">
        <f t="shared" ca="1" si="139"/>
        <v>-115948.16626898898</v>
      </c>
      <c r="AT144" s="23">
        <f t="shared" ca="1" si="139"/>
        <v>-117919.28870491846</v>
      </c>
      <c r="AU144" s="23">
        <f t="shared" ca="1" si="139"/>
        <v>-119905.83543920488</v>
      </c>
    </row>
    <row r="145" spans="1:47" ht="14.25">
      <c r="B145" s="259" t="s">
        <v>50</v>
      </c>
      <c r="C145" s="259"/>
      <c r="D145" s="274">
        <f>$E$21</f>
        <v>5.28000003831662E-2</v>
      </c>
      <c r="G145" s="98" t="s">
        <v>53</v>
      </c>
      <c r="H145" s="23">
        <f t="shared" ref="H145:AU145" ca="1" si="140">H144/(1+$D$145)^H134</f>
        <v>41194.8766238971</v>
      </c>
      <c r="I145" s="23">
        <f t="shared" ca="1" si="140"/>
        <v>17485.512278580092</v>
      </c>
      <c r="J145" s="23">
        <f t="shared" ca="1" si="140"/>
        <v>14598.340691033709</v>
      </c>
      <c r="K145" s="23">
        <f t="shared" ca="1" si="140"/>
        <v>11840.312532068101</v>
      </c>
      <c r="L145" s="23">
        <f t="shared" ca="1" si="140"/>
        <v>9218.2151544955668</v>
      </c>
      <c r="M145" s="23">
        <f t="shared" ca="1" si="140"/>
        <v>6736.4932448019163</v>
      </c>
      <c r="N145" s="23">
        <f t="shared" ca="1" si="140"/>
        <v>4397.6099848395061</v>
      </c>
      <c r="O145" s="23">
        <f t="shared" ca="1" si="140"/>
        <v>2202.3625311805181</v>
      </c>
      <c r="P145" s="23">
        <f t="shared" ca="1" si="140"/>
        <v>150.15713035453268</v>
      </c>
      <c r="Q145" s="23">
        <f t="shared" ca="1" si="140"/>
        <v>-1760.7514065418457</v>
      </c>
      <c r="R145" s="23">
        <f t="shared" ca="1" si="140"/>
        <v>-3533.051675952715</v>
      </c>
      <c r="S145" s="23">
        <f t="shared" ca="1" si="140"/>
        <v>-5170.1953782635574</v>
      </c>
      <c r="T145" s="23">
        <f t="shared" ca="1" si="140"/>
        <v>-6676.241435761357</v>
      </c>
      <c r="U145" s="23">
        <f t="shared" ca="1" si="140"/>
        <v>-8055.7216029424244</v>
      </c>
      <c r="V145" s="23">
        <f t="shared" ca="1" si="140"/>
        <v>-9313.5249723203524</v>
      </c>
      <c r="W145" s="23">
        <f t="shared" ca="1" si="140"/>
        <v>-10454.799074570035</v>
      </c>
      <c r="X145" s="23">
        <f t="shared" ca="1" si="140"/>
        <v>-11484.865534835186</v>
      </c>
      <c r="Y145" s="23">
        <f t="shared" ca="1" si="140"/>
        <v>-12409.148480888749</v>
      </c>
      <c r="Z145" s="23">
        <f t="shared" ca="1" si="140"/>
        <v>-13233.114106741075</v>
      </c>
      <c r="AA145" s="23">
        <f t="shared" ca="1" si="140"/>
        <v>-13962.219980073711</v>
      </c>
      <c r="AB145" s="23">
        <f t="shared" ca="1" si="140"/>
        <v>-14601.872846061731</v>
      </c>
      <c r="AC145" s="23">
        <f t="shared" ca="1" si="140"/>
        <v>-27825.831197583968</v>
      </c>
      <c r="AD145" s="23">
        <f t="shared" ca="1" si="140"/>
        <v>-27278.672022430885</v>
      </c>
      <c r="AE145" s="23">
        <f t="shared" ca="1" si="140"/>
        <v>-26369.544956122929</v>
      </c>
      <c r="AF145" s="23">
        <f t="shared" ca="1" si="140"/>
        <v>-25493.775591609108</v>
      </c>
      <c r="AG145" s="23">
        <f t="shared" ca="1" si="140"/>
        <v>-24649.149616424816</v>
      </c>
      <c r="AH145" s="23">
        <f t="shared" ca="1" si="140"/>
        <v>-23833.714676667805</v>
      </c>
      <c r="AI145" s="23">
        <f t="shared" ca="1" si="140"/>
        <v>-23045.746411405082</v>
      </c>
      <c r="AJ145" s="23">
        <f t="shared" ca="1" si="140"/>
        <v>-22283.718655750643</v>
      </c>
      <c r="AK145" s="23">
        <f t="shared" ca="1" si="140"/>
        <v>-21546.27732769624</v>
      </c>
      <c r="AL145" s="23">
        <f t="shared" ca="1" si="140"/>
        <v>-20832.217568239783</v>
      </c>
      <c r="AM145" s="23">
        <f t="shared" ca="1" si="140"/>
        <v>-20140.463752828578</v>
      </c>
      <c r="AN145" s="23">
        <f t="shared" ca="1" si="140"/>
        <v>-19470.052035267305</v>
      </c>
      <c r="AO145" s="23">
        <f t="shared" ca="1" si="140"/>
        <v>-18820.115123614858</v>
      </c>
      <c r="AP145" s="23">
        <f t="shared" ca="1" si="140"/>
        <v>-18189.869021727984</v>
      </c>
      <c r="AQ145" s="23">
        <f t="shared" ca="1" si="140"/>
        <v>-17578.60150046472</v>
      </c>
      <c r="AR145" s="23">
        <f t="shared" ca="1" si="140"/>
        <v>-16985.662089549718</v>
      </c>
      <c r="AS145" s="23">
        <f t="shared" ca="1" si="140"/>
        <v>-16410.453405093474</v>
      </c>
      <c r="AT145" s="23">
        <f t="shared" ca="1" si="140"/>
        <v>-15852.423649076591</v>
      </c>
      <c r="AU145" s="23">
        <f t="shared" ca="1" si="140"/>
        <v>-15311.060136050488</v>
      </c>
    </row>
    <row r="146" spans="1:47" ht="15">
      <c r="B146" s="261" t="s">
        <v>51</v>
      </c>
      <c r="C146" s="261"/>
      <c r="E146" s="92"/>
      <c r="G146" s="213">
        <v>-1</v>
      </c>
      <c r="H146" s="16">
        <f ca="1">+H145</f>
        <v>41194.8766238971</v>
      </c>
      <c r="I146" s="16">
        <f ca="1">H146+I145</f>
        <v>58680.388902477192</v>
      </c>
      <c r="J146" s="16">
        <f t="shared" ref="J146:X146" ca="1" si="141">I146+J145</f>
        <v>73278.7295935109</v>
      </c>
      <c r="K146" s="16">
        <f t="shared" ca="1" si="141"/>
        <v>85119.042125578999</v>
      </c>
      <c r="L146" s="262">
        <f t="shared" ca="1" si="141"/>
        <v>94337.257280074569</v>
      </c>
      <c r="M146" s="16">
        <f t="shared" ca="1" si="141"/>
        <v>101073.75052487648</v>
      </c>
      <c r="N146" s="16">
        <f t="shared" ca="1" si="141"/>
        <v>105471.36050971599</v>
      </c>
      <c r="O146" s="16">
        <f t="shared" ca="1" si="141"/>
        <v>107673.72304089651</v>
      </c>
      <c r="P146" s="16">
        <f t="shared" ca="1" si="141"/>
        <v>107823.88017125105</v>
      </c>
      <c r="Q146" s="262">
        <f t="shared" ca="1" si="141"/>
        <v>106063.1287647092</v>
      </c>
      <c r="R146" s="16">
        <f t="shared" ca="1" si="141"/>
        <v>102530.07708875649</v>
      </c>
      <c r="S146" s="16">
        <f t="shared" ca="1" si="141"/>
        <v>97359.881710492933</v>
      </c>
      <c r="T146" s="16">
        <f t="shared" ca="1" si="141"/>
        <v>90683.640274731573</v>
      </c>
      <c r="U146" s="16">
        <f t="shared" ca="1" si="141"/>
        <v>82627.918671789143</v>
      </c>
      <c r="V146" s="262">
        <f t="shared" ca="1" si="141"/>
        <v>73314.393699468783</v>
      </c>
      <c r="W146" s="16">
        <f t="shared" ca="1" si="141"/>
        <v>62859.594624898746</v>
      </c>
      <c r="X146" s="16">
        <f t="shared" ca="1" si="141"/>
        <v>51374.729090063556</v>
      </c>
      <c r="Y146" s="16">
        <f t="shared" ref="Y146" ca="1" si="142">X146+Y145</f>
        <v>38965.580609174809</v>
      </c>
      <c r="Z146" s="16">
        <f t="shared" ref="Z146" ca="1" si="143">Y146+Z145</f>
        <v>25732.466502433734</v>
      </c>
      <c r="AA146" s="262">
        <f t="shared" ref="AA146" ca="1" si="144">Z146+AA145</f>
        <v>11770.246522360023</v>
      </c>
      <c r="AB146" s="16">
        <f t="shared" ref="AB146" ca="1" si="145">AA146+AB145</f>
        <v>-2831.6263237017083</v>
      </c>
      <c r="AC146" s="16">
        <f t="shared" ref="AC146" ca="1" si="146">AB146+AC145</f>
        <v>-30657.457521285676</v>
      </c>
      <c r="AD146" s="16">
        <f t="shared" ref="AD146" ca="1" si="147">AC146+AD145</f>
        <v>-57936.129543716561</v>
      </c>
      <c r="AE146" s="16">
        <f t="shared" ref="AE146" ca="1" si="148">AD146+AE145</f>
        <v>-84305.674499839486</v>
      </c>
      <c r="AF146" s="262">
        <f t="shared" ref="AF146" ca="1" si="149">AE146+AF145</f>
        <v>-109799.4500914486</v>
      </c>
      <c r="AG146" s="16">
        <f t="shared" ref="AG146" ca="1" si="150">AF146+AG145</f>
        <v>-134448.59970787342</v>
      </c>
      <c r="AH146" s="16">
        <f t="shared" ref="AH146" ca="1" si="151">AG146+AH145</f>
        <v>-158282.31438454124</v>
      </c>
      <c r="AI146" s="16">
        <f t="shared" ref="AI146" ca="1" si="152">AH146+AI145</f>
        <v>-181328.06079594634</v>
      </c>
      <c r="AJ146" s="16">
        <f t="shared" ref="AJ146" ca="1" si="153">AI146+AJ145</f>
        <v>-203611.77945169699</v>
      </c>
      <c r="AK146" s="262">
        <f t="shared" ref="AK146" ca="1" si="154">AJ146+AK145</f>
        <v>-225158.05677939323</v>
      </c>
      <c r="AL146" s="16">
        <f t="shared" ref="AL146" ca="1" si="155">AK146+AL145</f>
        <v>-245990.27434763301</v>
      </c>
      <c r="AM146" s="16">
        <f t="shared" ref="AM146" ca="1" si="156">AL146+AM145</f>
        <v>-266130.7381004616</v>
      </c>
      <c r="AN146" s="16">
        <f t="shared" ref="AN146" ca="1" si="157">AM146+AN145</f>
        <v>-285600.79013572889</v>
      </c>
      <c r="AO146" s="16">
        <f t="shared" ref="AO146" ca="1" si="158">AN146+AO145</f>
        <v>-304420.90525934374</v>
      </c>
      <c r="AP146" s="262">
        <f t="shared" ref="AP146" ca="1" si="159">AO146+AP145</f>
        <v>-322610.77428107173</v>
      </c>
      <c r="AQ146" s="16">
        <f t="shared" ref="AQ146" ca="1" si="160">AP146+AQ145</f>
        <v>-340189.37578153645</v>
      </c>
      <c r="AR146" s="16">
        <f t="shared" ref="AR146" ca="1" si="161">AQ146+AR145</f>
        <v>-357175.03787108616</v>
      </c>
      <c r="AS146" s="16">
        <f t="shared" ref="AS146" ca="1" si="162">AR146+AS145</f>
        <v>-373585.49127617961</v>
      </c>
      <c r="AT146" s="16">
        <f t="shared" ref="AT146" ca="1" si="163">AS146+AT145</f>
        <v>-389437.91492525622</v>
      </c>
      <c r="AU146" s="262">
        <f t="shared" ref="AU146" ca="1" si="164">AT146+AU145</f>
        <v>-404748.97506130673</v>
      </c>
    </row>
    <row r="147" spans="1:47" ht="15">
      <c r="B147" s="259" t="s">
        <v>52</v>
      </c>
      <c r="C147" s="259"/>
      <c r="E147" s="258">
        <f ca="1">IF(AND(MAX(H147:AU147)=0,H146&lt;=0),1,MAX(H147:AU147))</f>
        <v>20.806077867301425</v>
      </c>
      <c r="G147" s="93" t="s">
        <v>1</v>
      </c>
      <c r="H147" s="94" t="str">
        <f t="shared" ref="H147:AU147" ca="1" si="165">IF(AND(G147="-",OR(AND(G146&gt;0,H146&lt;=0),AND(G146&gt;=0,H146&lt;0))),H$134-1+G146/-H145,IF(G147="-","-",""))</f>
        <v>-</v>
      </c>
      <c r="I147" s="94" t="str">
        <f t="shared" ca="1" si="165"/>
        <v>-</v>
      </c>
      <c r="J147" s="94" t="str">
        <f t="shared" ca="1" si="165"/>
        <v>-</v>
      </c>
      <c r="K147" s="94" t="str">
        <f t="shared" ca="1" si="165"/>
        <v>-</v>
      </c>
      <c r="L147" s="94" t="str">
        <f t="shared" ca="1" si="165"/>
        <v>-</v>
      </c>
      <c r="M147" s="94" t="str">
        <f t="shared" ca="1" si="165"/>
        <v>-</v>
      </c>
      <c r="N147" s="94" t="str">
        <f t="shared" ca="1" si="165"/>
        <v>-</v>
      </c>
      <c r="O147" s="94" t="str">
        <f t="shared" ca="1" si="165"/>
        <v>-</v>
      </c>
      <c r="P147" s="94" t="str">
        <f t="shared" ca="1" si="165"/>
        <v>-</v>
      </c>
      <c r="Q147" s="94" t="str">
        <f t="shared" ca="1" si="165"/>
        <v>-</v>
      </c>
      <c r="R147" s="94" t="str">
        <f t="shared" ca="1" si="165"/>
        <v>-</v>
      </c>
      <c r="S147" s="94" t="str">
        <f t="shared" ca="1" si="165"/>
        <v>-</v>
      </c>
      <c r="T147" s="94" t="str">
        <f t="shared" ca="1" si="165"/>
        <v>-</v>
      </c>
      <c r="U147" s="94" t="str">
        <f t="shared" ca="1" si="165"/>
        <v>-</v>
      </c>
      <c r="V147" s="94" t="str">
        <f t="shared" ca="1" si="165"/>
        <v>-</v>
      </c>
      <c r="W147" s="94" t="str">
        <f t="shared" ca="1" si="165"/>
        <v>-</v>
      </c>
      <c r="X147" s="94" t="str">
        <f t="shared" ca="1" si="165"/>
        <v>-</v>
      </c>
      <c r="Y147" s="94" t="str">
        <f t="shared" ca="1" si="165"/>
        <v>-</v>
      </c>
      <c r="Z147" s="94" t="str">
        <f t="shared" ca="1" si="165"/>
        <v>-</v>
      </c>
      <c r="AA147" s="94" t="str">
        <f t="shared" ca="1" si="165"/>
        <v>-</v>
      </c>
      <c r="AB147" s="94">
        <f t="shared" ca="1" si="165"/>
        <v>20.806077867301425</v>
      </c>
      <c r="AC147" s="94" t="str">
        <f t="shared" ca="1" si="165"/>
        <v/>
      </c>
      <c r="AD147" s="94" t="str">
        <f t="shared" ca="1" si="165"/>
        <v/>
      </c>
      <c r="AE147" s="94" t="str">
        <f t="shared" ca="1" si="165"/>
        <v/>
      </c>
      <c r="AF147" s="94" t="str">
        <f t="shared" ca="1" si="165"/>
        <v/>
      </c>
      <c r="AG147" s="94" t="str">
        <f t="shared" ca="1" si="165"/>
        <v/>
      </c>
      <c r="AH147" s="94" t="str">
        <f t="shared" ca="1" si="165"/>
        <v/>
      </c>
      <c r="AI147" s="94" t="str">
        <f t="shared" ca="1" si="165"/>
        <v/>
      </c>
      <c r="AJ147" s="94" t="str">
        <f t="shared" ca="1" si="165"/>
        <v/>
      </c>
      <c r="AK147" s="94" t="str">
        <f t="shared" ca="1" si="165"/>
        <v/>
      </c>
      <c r="AL147" s="94" t="str">
        <f t="shared" ca="1" si="165"/>
        <v/>
      </c>
      <c r="AM147" s="94" t="str">
        <f t="shared" ca="1" si="165"/>
        <v/>
      </c>
      <c r="AN147" s="94" t="str">
        <f t="shared" ca="1" si="165"/>
        <v/>
      </c>
      <c r="AO147" s="94" t="str">
        <f t="shared" ca="1" si="165"/>
        <v/>
      </c>
      <c r="AP147" s="94" t="str">
        <f t="shared" ca="1" si="165"/>
        <v/>
      </c>
      <c r="AQ147" s="94" t="str">
        <f t="shared" ca="1" si="165"/>
        <v/>
      </c>
      <c r="AR147" s="94" t="str">
        <f t="shared" ca="1" si="165"/>
        <v/>
      </c>
      <c r="AS147" s="94" t="str">
        <f t="shared" ca="1" si="165"/>
        <v/>
      </c>
      <c r="AT147" s="94" t="str">
        <f t="shared" ca="1" si="165"/>
        <v/>
      </c>
      <c r="AU147" s="94" t="str">
        <f t="shared" ca="1" si="165"/>
        <v/>
      </c>
    </row>
    <row r="148" spans="1:47" ht="15" thickBot="1">
      <c r="A148" s="95"/>
      <c r="B148" s="95"/>
      <c r="C148" s="95"/>
      <c r="D148" s="95"/>
      <c r="E148" s="96"/>
      <c r="F148" s="96"/>
      <c r="G148" s="96"/>
      <c r="H148" s="97"/>
      <c r="I148" s="97"/>
      <c r="J148" s="97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</row>
    <row r="149" spans="1:47" ht="14.25">
      <c r="H149" s="23"/>
      <c r="I149" s="23"/>
      <c r="J149" s="23"/>
    </row>
    <row r="150" spans="1:47" ht="14.25">
      <c r="H150" s="23"/>
      <c r="I150" s="23"/>
      <c r="J150" s="23"/>
    </row>
    <row r="154" spans="1:47" ht="15">
      <c r="G154"/>
      <c r="H154"/>
      <c r="I154"/>
      <c r="J154"/>
      <c r="K154"/>
      <c r="L154"/>
      <c r="M154"/>
      <c r="N154"/>
    </row>
    <row r="155" spans="1:47" ht="15">
      <c r="G155"/>
      <c r="H155"/>
      <c r="I155"/>
      <c r="J155"/>
      <c r="K155"/>
      <c r="L155"/>
      <c r="M155"/>
      <c r="N155"/>
    </row>
    <row r="156" spans="1:47" ht="15">
      <c r="G156"/>
      <c r="H156"/>
      <c r="I156"/>
      <c r="J156"/>
      <c r="K156"/>
      <c r="L156"/>
      <c r="M156"/>
      <c r="N156"/>
    </row>
    <row r="157" spans="1:47" ht="15">
      <c r="G157"/>
      <c r="H157"/>
      <c r="I157"/>
      <c r="J157"/>
      <c r="K157"/>
      <c r="L157"/>
      <c r="M157"/>
      <c r="N157"/>
    </row>
    <row r="158" spans="1:47" ht="15">
      <c r="G158"/>
      <c r="H158"/>
      <c r="I158"/>
      <c r="J158"/>
      <c r="K158"/>
      <c r="L158"/>
      <c r="M158"/>
      <c r="N158"/>
    </row>
  </sheetData>
  <printOptions horizontalCentered="1"/>
  <pageMargins left="0.39370078740157483" right="0.39370078740157483" top="0.39370078740157483" bottom="0.35433070866141736" header="0.31496062992125984" footer="0.11811023622047245"/>
  <pageSetup paperSize="5" scale="45" orientation="landscape" r:id="rId1"/>
  <headerFooter scaleWithDoc="0" alignWithMargins="0">
    <oddHeader>&amp;R&amp;"Arial,Gras italique"Société en commandite Gaz Métro
Demande portant sur les coûts marginaux de prestation de services de long terme appliqués à l'analyse de rentabilité, R-3867-2013</oddHeader>
    <oddFooter>&amp;L&amp;"Arial,Gras italique"&amp;10Original : 2017.06.27
&amp;R&amp;"Arial,Gras italique"&amp;10Gaz Métro - 9, Document 6
Annexe Q-4.2</oddFooter>
  </headerFooter>
  <rowBreaks count="2" manualBreakCount="2">
    <brk id="60" max="20" man="1"/>
    <brk id="12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rgb="FF00B0F0"/>
    <pageSetUpPr fitToPage="1"/>
  </sheetPr>
  <dimension ref="A1:GCA393"/>
  <sheetViews>
    <sheetView showGridLines="0" zoomScale="70" zoomScaleNormal="70" workbookViewId="0">
      <selection activeCell="AX79" sqref="AX79"/>
    </sheetView>
  </sheetViews>
  <sheetFormatPr baseColWidth="10" defaultColWidth="11.42578125" defaultRowHeight="15"/>
  <cols>
    <col min="1" max="1" width="2.28515625" style="104" customWidth="1"/>
    <col min="2" max="2" width="14.85546875" style="104" customWidth="1"/>
    <col min="3" max="3" width="18.7109375" style="104" customWidth="1"/>
    <col min="4" max="4" width="16.5703125" style="104" customWidth="1"/>
    <col min="5" max="5" width="19" style="104" customWidth="1"/>
    <col min="6" max="6" width="4.85546875" style="104" customWidth="1"/>
    <col min="7" max="7" width="3.5703125" style="104" customWidth="1"/>
    <col min="8" max="8" width="16.28515625" style="104" customWidth="1"/>
    <col min="9" max="13" width="20.42578125" style="104" customWidth="1"/>
    <col min="14" max="14" width="4.7109375" customWidth="1"/>
    <col min="15" max="15" width="4.42578125" style="104" customWidth="1"/>
    <col min="16" max="16" width="14.85546875" style="104" customWidth="1"/>
    <col min="17" max="17" width="19" style="104" customWidth="1"/>
    <col min="18" max="18" width="15.85546875" style="104" customWidth="1"/>
    <col min="19" max="19" width="17.85546875" style="104" customWidth="1"/>
    <col min="20" max="20" width="7.42578125" style="104" customWidth="1"/>
    <col min="21" max="21" width="3.5703125" style="104" customWidth="1"/>
    <col min="22" max="22" width="16.28515625" style="104" customWidth="1"/>
    <col min="23" max="23" width="20.42578125" style="104" customWidth="1"/>
    <col min="24" max="25" width="20.28515625" style="104" customWidth="1"/>
    <col min="26" max="27" width="20.42578125" style="104" customWidth="1"/>
    <col min="28" max="28" width="4.7109375" customWidth="1"/>
    <col min="29" max="29" width="2.28515625" style="104" customWidth="1"/>
    <col min="30" max="30" width="14.85546875" style="104" customWidth="1"/>
    <col min="31" max="31" width="19" style="104" customWidth="1"/>
    <col min="32" max="32" width="14.85546875" style="104" customWidth="1"/>
    <col min="33" max="33" width="18" style="104" customWidth="1"/>
    <col min="34" max="34" width="7.42578125" style="104" customWidth="1"/>
    <col min="35" max="35" width="3.5703125" style="104" customWidth="1"/>
    <col min="36" max="36" width="16.28515625" style="104" customWidth="1"/>
    <col min="37" max="37" width="20.42578125" style="104" customWidth="1"/>
    <col min="38" max="39" width="20.28515625" style="104" customWidth="1"/>
    <col min="40" max="41" width="20.42578125" style="104" customWidth="1"/>
    <col min="42" max="42" width="4.7109375" customWidth="1"/>
    <col min="43" max="43" width="2.28515625" style="104" customWidth="1"/>
    <col min="44" max="44" width="14.85546875" style="104" customWidth="1"/>
    <col min="45" max="45" width="19" style="104" customWidth="1"/>
    <col min="46" max="46" width="16.28515625" style="104" customWidth="1"/>
    <col min="47" max="47" width="18.28515625" style="104" customWidth="1"/>
    <col min="48" max="48" width="7.42578125" style="104" customWidth="1"/>
    <col min="49" max="49" width="3.5703125" style="104" customWidth="1"/>
    <col min="50" max="50" width="16.28515625" style="104" customWidth="1"/>
    <col min="51" max="51" width="20.42578125" style="104" customWidth="1"/>
    <col min="52" max="53" width="20.28515625" style="104" customWidth="1"/>
    <col min="54" max="55" width="20.42578125" style="104" customWidth="1"/>
    <col min="56" max="56" width="4.7109375" customWidth="1"/>
    <col min="57" max="57" width="2.28515625" style="104" customWidth="1"/>
    <col min="58" max="58" width="14.85546875" style="104" customWidth="1"/>
    <col min="59" max="59" width="19" style="104" customWidth="1"/>
    <col min="60" max="60" width="16.5703125" style="104" customWidth="1"/>
    <col min="61" max="61" width="17.5703125" style="104" customWidth="1"/>
    <col min="62" max="62" width="7.42578125" style="104" customWidth="1"/>
    <col min="63" max="63" width="3.5703125" style="104" customWidth="1"/>
    <col min="64" max="64" width="16.28515625" style="104" customWidth="1"/>
    <col min="65" max="65" width="20.42578125" style="104" customWidth="1"/>
    <col min="66" max="67" width="20.28515625" style="104" customWidth="1"/>
    <col min="68" max="69" width="20.42578125" style="104" customWidth="1"/>
    <col min="70" max="70" width="4.7109375" customWidth="1"/>
    <col min="71" max="71" width="2.28515625" style="104" customWidth="1"/>
    <col min="72" max="72" width="14.85546875" style="104" customWidth="1"/>
    <col min="73" max="73" width="19" style="104" customWidth="1"/>
    <col min="74" max="74" width="16.5703125" style="104" customWidth="1"/>
    <col min="75" max="75" width="17.7109375" style="104" customWidth="1"/>
    <col min="76" max="76" width="7.42578125" style="104" customWidth="1"/>
    <col min="77" max="77" width="3.5703125" style="104" customWidth="1"/>
    <col min="78" max="78" width="16.28515625" style="104" customWidth="1"/>
    <col min="79" max="79" width="20.42578125" style="104" customWidth="1"/>
    <col min="80" max="81" width="20.28515625" style="104" customWidth="1"/>
    <col min="82" max="83" width="20.42578125" style="104" customWidth="1"/>
    <col min="84" max="84" width="4.7109375" customWidth="1"/>
    <col min="85" max="85" width="2.28515625" style="104" customWidth="1"/>
    <col min="86" max="86" width="14.85546875" style="104" customWidth="1"/>
    <col min="87" max="87" width="19" style="104" customWidth="1"/>
    <col min="88" max="88" width="16.5703125" style="104" customWidth="1"/>
    <col min="89" max="89" width="18.28515625" style="104" customWidth="1"/>
    <col min="90" max="90" width="7.42578125" style="104" customWidth="1"/>
    <col min="91" max="91" width="3.5703125" style="104" customWidth="1"/>
    <col min="92" max="92" width="16.28515625" style="104" customWidth="1"/>
    <col min="93" max="93" width="20.42578125" style="104" customWidth="1"/>
    <col min="94" max="95" width="20.28515625" style="104" customWidth="1"/>
    <col min="96" max="97" width="20.42578125" style="104" customWidth="1"/>
    <col min="98" max="98" width="4.7109375" customWidth="1"/>
    <col min="99" max="99" width="2.28515625" style="104" customWidth="1"/>
    <col min="100" max="100" width="14.85546875" style="104" customWidth="1"/>
    <col min="101" max="101" width="19" style="104" customWidth="1"/>
    <col min="102" max="102" width="15.85546875" style="104" customWidth="1"/>
    <col min="103" max="103" width="18.140625" style="104" customWidth="1"/>
    <col min="104" max="104" width="7.42578125" style="104" customWidth="1"/>
    <col min="105" max="105" width="3.5703125" style="104" customWidth="1"/>
    <col min="106" max="106" width="16.28515625" style="104" customWidth="1"/>
    <col min="107" max="107" width="20.42578125" style="104" customWidth="1"/>
    <col min="108" max="109" width="20.28515625" style="104" customWidth="1"/>
    <col min="110" max="111" width="20.42578125" style="104" customWidth="1"/>
    <col min="112" max="112" width="4.7109375" customWidth="1"/>
    <col min="113" max="132" width="11.42578125" style="104"/>
    <col min="133" max="16384" width="11.42578125" style="3"/>
  </cols>
  <sheetData>
    <row r="1" spans="1:653" s="104" customFormat="1" ht="12.75" customHeight="1" thickTop="1">
      <c r="A1" s="100"/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0"/>
      <c r="M1" s="103"/>
      <c r="N1"/>
      <c r="O1" s="100"/>
      <c r="P1" s="101"/>
      <c r="Q1" s="102"/>
      <c r="R1" s="101"/>
      <c r="S1" s="101"/>
      <c r="T1" s="101"/>
      <c r="U1" s="101"/>
      <c r="V1" s="101"/>
      <c r="W1" s="101"/>
      <c r="X1" s="101"/>
      <c r="Y1" s="101"/>
      <c r="Z1" s="100"/>
      <c r="AA1" s="103"/>
      <c r="AB1"/>
      <c r="AC1" s="100"/>
      <c r="AD1" s="101"/>
      <c r="AE1" s="102"/>
      <c r="AF1" s="101"/>
      <c r="AG1" s="101"/>
      <c r="AH1" s="101"/>
      <c r="AI1" s="101"/>
      <c r="AJ1" s="101"/>
      <c r="AK1" s="101"/>
      <c r="AL1" s="101"/>
      <c r="AM1" s="101"/>
      <c r="AN1" s="100"/>
      <c r="AO1" s="103"/>
      <c r="AP1"/>
      <c r="AQ1" s="100"/>
      <c r="AR1" s="101"/>
      <c r="AS1" s="102"/>
      <c r="AT1" s="101"/>
      <c r="AU1" s="101"/>
      <c r="AV1" s="101"/>
      <c r="AW1" s="101"/>
      <c r="AX1" s="101"/>
      <c r="AY1" s="101"/>
      <c r="AZ1" s="101"/>
      <c r="BA1" s="101"/>
      <c r="BB1" s="100"/>
      <c r="BC1" s="103"/>
      <c r="BD1"/>
      <c r="BE1" s="100"/>
      <c r="BF1" s="101"/>
      <c r="BG1" s="102"/>
      <c r="BH1" s="101"/>
      <c r="BI1" s="101"/>
      <c r="BJ1" s="101"/>
      <c r="BK1" s="101"/>
      <c r="BL1" s="101"/>
      <c r="BM1" s="101"/>
      <c r="BN1" s="101"/>
      <c r="BO1" s="101"/>
      <c r="BP1" s="100"/>
      <c r="BQ1" s="103"/>
      <c r="BR1"/>
      <c r="BS1" s="100"/>
      <c r="BT1" s="101"/>
      <c r="BU1" s="102"/>
      <c r="BV1" s="101"/>
      <c r="BW1" s="101"/>
      <c r="BX1" s="101"/>
      <c r="BY1" s="101"/>
      <c r="BZ1" s="101"/>
      <c r="CA1" s="101"/>
      <c r="CB1" s="101"/>
      <c r="CC1" s="101"/>
      <c r="CD1" s="100"/>
      <c r="CE1" s="103"/>
      <c r="CF1"/>
      <c r="CG1" s="100"/>
      <c r="CH1" s="101"/>
      <c r="CI1" s="102"/>
      <c r="CJ1" s="101"/>
      <c r="CK1" s="101"/>
      <c r="CL1" s="101"/>
      <c r="CM1" s="101"/>
      <c r="CN1" s="101"/>
      <c r="CO1" s="101"/>
      <c r="CP1" s="101"/>
      <c r="CQ1" s="101"/>
      <c r="CR1" s="100"/>
      <c r="CS1" s="103"/>
      <c r="CT1"/>
      <c r="CU1" s="100"/>
      <c r="CV1" s="101"/>
      <c r="CW1" s="102"/>
      <c r="CX1" s="101"/>
      <c r="CY1" s="101"/>
      <c r="CZ1" s="101"/>
      <c r="DA1" s="101"/>
      <c r="DB1" s="101"/>
      <c r="DC1" s="101"/>
      <c r="DD1" s="101"/>
      <c r="DE1" s="101"/>
      <c r="DF1" s="100"/>
      <c r="DG1" s="103"/>
      <c r="DH1"/>
      <c r="DI1" s="126"/>
      <c r="YB1"/>
      <c r="YC1"/>
    </row>
    <row r="2" spans="1:653" s="104" customFormat="1">
      <c r="A2" s="105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95" t="s">
        <v>55</v>
      </c>
      <c r="M2" s="108"/>
      <c r="N2"/>
      <c r="O2" s="105" t="s">
        <v>54</v>
      </c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95" t="str">
        <f t="shared" ref="Z2:Z3" si="0">L2</f>
        <v>REVENU REQUIS</v>
      </c>
      <c r="AA2" s="108"/>
      <c r="AB2"/>
      <c r="AC2" s="105" t="s">
        <v>54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95" t="str">
        <f t="shared" ref="AN2:AN3" si="1">Z2</f>
        <v>REVENU REQUIS</v>
      </c>
      <c r="AO2" s="108"/>
      <c r="AP2"/>
      <c r="AQ2" s="105" t="s">
        <v>54</v>
      </c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95" t="str">
        <f t="shared" ref="BB2:BB3" si="2">AN2</f>
        <v>REVENU REQUIS</v>
      </c>
      <c r="BC2" s="108"/>
      <c r="BD2"/>
      <c r="BE2" s="105" t="s">
        <v>54</v>
      </c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95" t="str">
        <f t="shared" ref="BP2:BP3" si="3">BB2</f>
        <v>REVENU REQUIS</v>
      </c>
      <c r="BQ2" s="108"/>
      <c r="BR2"/>
      <c r="BS2" s="105" t="s">
        <v>54</v>
      </c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95" t="str">
        <f t="shared" ref="CD2:CD3" si="4">BP2</f>
        <v>REVENU REQUIS</v>
      </c>
      <c r="CE2" s="108"/>
      <c r="CF2"/>
      <c r="CG2" s="105" t="s">
        <v>54</v>
      </c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95" t="str">
        <f t="shared" ref="CR2:CR3" si="5">CD2</f>
        <v>REVENU REQUIS</v>
      </c>
      <c r="CS2" s="108"/>
      <c r="CT2"/>
      <c r="CU2" s="105" t="s">
        <v>54</v>
      </c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95" t="str">
        <f t="shared" ref="DF2:DF3" si="6">CR2</f>
        <v>REVENU REQUIS</v>
      </c>
      <c r="DG2" s="108"/>
      <c r="DH2"/>
    </row>
    <row r="3" spans="1:653" s="104" customFormat="1" ht="15.75">
      <c r="A3" s="105" t="s">
        <v>56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96" t="s">
        <v>135</v>
      </c>
      <c r="M3" s="108"/>
      <c r="N3"/>
      <c r="O3" s="105" t="s">
        <v>56</v>
      </c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96" t="str">
        <f t="shared" si="0"/>
        <v>Paramètres 2016-2017</v>
      </c>
      <c r="AA3" s="108"/>
      <c r="AB3"/>
      <c r="AC3" s="105" t="s">
        <v>56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96" t="str">
        <f t="shared" si="1"/>
        <v>Paramètres 2016-2017</v>
      </c>
      <c r="AO3" s="108"/>
      <c r="AP3"/>
      <c r="AQ3" s="105" t="s">
        <v>56</v>
      </c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96" t="str">
        <f t="shared" si="2"/>
        <v>Paramètres 2016-2017</v>
      </c>
      <c r="BC3" s="108"/>
      <c r="BD3"/>
      <c r="BE3" s="105" t="s">
        <v>56</v>
      </c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96" t="str">
        <f t="shared" si="3"/>
        <v>Paramètres 2016-2017</v>
      </c>
      <c r="BQ3" s="108"/>
      <c r="BR3"/>
      <c r="BS3" s="105" t="s">
        <v>56</v>
      </c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96" t="str">
        <f t="shared" si="4"/>
        <v>Paramètres 2016-2017</v>
      </c>
      <c r="CE3" s="108"/>
      <c r="CF3"/>
      <c r="CG3" s="105" t="s">
        <v>56</v>
      </c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96" t="str">
        <f t="shared" si="5"/>
        <v>Paramètres 2016-2017</v>
      </c>
      <c r="CS3" s="108"/>
      <c r="CT3"/>
      <c r="CU3" s="105" t="s">
        <v>56</v>
      </c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96" t="str">
        <f t="shared" si="6"/>
        <v>Paramètres 2016-2017</v>
      </c>
      <c r="DG3" s="108"/>
      <c r="DH3"/>
    </row>
    <row r="4" spans="1:653" s="104" customFormat="1" ht="15.75">
      <c r="A4" s="105" t="s">
        <v>57</v>
      </c>
      <c r="B4" s="106"/>
      <c r="C4" s="106"/>
      <c r="D4" s="106"/>
      <c r="E4" s="106"/>
      <c r="F4" s="106"/>
      <c r="G4" s="106"/>
      <c r="H4" s="106"/>
      <c r="I4" s="106"/>
      <c r="J4" s="110"/>
      <c r="K4" s="106"/>
      <c r="L4" s="196" t="s">
        <v>137</v>
      </c>
      <c r="M4" s="108"/>
      <c r="N4"/>
      <c r="O4" s="105" t="s">
        <v>57</v>
      </c>
      <c r="P4" s="106"/>
      <c r="Q4" s="106"/>
      <c r="R4" s="106"/>
      <c r="S4" s="106"/>
      <c r="T4" s="106"/>
      <c r="U4" s="106"/>
      <c r="V4" s="106"/>
      <c r="W4" s="106"/>
      <c r="X4" s="110"/>
      <c r="Y4" s="106"/>
      <c r="Z4" s="196" t="str">
        <f>L4</f>
        <v>SRR-VERSION 17.0</v>
      </c>
      <c r="AA4" s="108"/>
      <c r="AB4"/>
      <c r="AC4" s="105" t="s">
        <v>57</v>
      </c>
      <c r="AD4" s="106"/>
      <c r="AE4" s="106"/>
      <c r="AF4" s="106"/>
      <c r="AG4" s="106"/>
      <c r="AH4" s="106"/>
      <c r="AI4" s="106"/>
      <c r="AJ4" s="106"/>
      <c r="AK4" s="106"/>
      <c r="AL4" s="110"/>
      <c r="AM4" s="106"/>
      <c r="AN4" s="196" t="str">
        <f>Z4</f>
        <v>SRR-VERSION 17.0</v>
      </c>
      <c r="AO4" s="108"/>
      <c r="AP4"/>
      <c r="AQ4" s="105" t="s">
        <v>57</v>
      </c>
      <c r="AR4" s="106"/>
      <c r="AS4" s="106"/>
      <c r="AT4" s="106"/>
      <c r="AU4" s="106"/>
      <c r="AV4" s="106"/>
      <c r="AW4" s="106"/>
      <c r="AX4" s="106"/>
      <c r="AY4" s="106"/>
      <c r="AZ4" s="110"/>
      <c r="BA4" s="106"/>
      <c r="BB4" s="196" t="str">
        <f>AN4</f>
        <v>SRR-VERSION 17.0</v>
      </c>
      <c r="BC4" s="108"/>
      <c r="BD4"/>
      <c r="BE4" s="105" t="s">
        <v>57</v>
      </c>
      <c r="BF4" s="106"/>
      <c r="BG4" s="106"/>
      <c r="BH4" s="106"/>
      <c r="BI4" s="106"/>
      <c r="BJ4" s="106"/>
      <c r="BK4" s="106"/>
      <c r="BL4" s="106"/>
      <c r="BM4" s="106"/>
      <c r="BN4" s="110"/>
      <c r="BO4" s="106"/>
      <c r="BP4" s="196" t="str">
        <f>BB4</f>
        <v>SRR-VERSION 17.0</v>
      </c>
      <c r="BQ4" s="108"/>
      <c r="BR4"/>
      <c r="BS4" s="105" t="s">
        <v>57</v>
      </c>
      <c r="BT4" s="106"/>
      <c r="BU4" s="106"/>
      <c r="BV4" s="106"/>
      <c r="BW4" s="106"/>
      <c r="BX4" s="106"/>
      <c r="BY4" s="106"/>
      <c r="BZ4" s="106"/>
      <c r="CA4" s="106"/>
      <c r="CB4" s="110"/>
      <c r="CC4" s="106"/>
      <c r="CD4" s="196" t="str">
        <f>BP4</f>
        <v>SRR-VERSION 17.0</v>
      </c>
      <c r="CE4" s="108"/>
      <c r="CF4"/>
      <c r="CG4" s="105" t="s">
        <v>57</v>
      </c>
      <c r="CH4" s="106"/>
      <c r="CI4" s="106"/>
      <c r="CJ4" s="106"/>
      <c r="CK4" s="106"/>
      <c r="CL4" s="106"/>
      <c r="CM4" s="106"/>
      <c r="CN4" s="106"/>
      <c r="CO4" s="106"/>
      <c r="CP4" s="110"/>
      <c r="CQ4" s="106"/>
      <c r="CR4" s="196" t="str">
        <f>CD4</f>
        <v>SRR-VERSION 17.0</v>
      </c>
      <c r="CS4" s="108"/>
      <c r="CT4"/>
      <c r="CU4" s="105" t="s">
        <v>57</v>
      </c>
      <c r="CV4" s="106"/>
      <c r="CW4" s="106"/>
      <c r="CX4" s="106"/>
      <c r="CY4" s="106"/>
      <c r="CZ4" s="106"/>
      <c r="DA4" s="106"/>
      <c r="DB4" s="106"/>
      <c r="DC4" s="106"/>
      <c r="DD4" s="110"/>
      <c r="DE4" s="106"/>
      <c r="DF4" s="196" t="str">
        <f>CR4</f>
        <v>SRR-VERSION 17.0</v>
      </c>
      <c r="DG4" s="108"/>
      <c r="DH4"/>
    </row>
    <row r="5" spans="1:653" s="104" customFormat="1" ht="8.25" customHeight="1" thickBo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1"/>
      <c r="M5" s="113"/>
      <c r="N5"/>
      <c r="O5" s="111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1"/>
      <c r="AA5" s="113"/>
      <c r="AB5"/>
      <c r="AC5" s="111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1"/>
      <c r="AO5" s="113"/>
      <c r="AP5"/>
      <c r="AQ5" s="111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1"/>
      <c r="BC5" s="113"/>
      <c r="BD5"/>
      <c r="BE5" s="111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1"/>
      <c r="BQ5" s="113"/>
      <c r="BR5"/>
      <c r="BS5" s="111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1"/>
      <c r="CE5" s="113"/>
      <c r="CF5"/>
      <c r="CG5" s="111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1"/>
      <c r="CS5" s="113"/>
      <c r="CT5"/>
      <c r="CU5" s="111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1"/>
      <c r="DG5" s="113"/>
      <c r="DH5"/>
    </row>
    <row r="6" spans="1:653" s="104" customFormat="1" ht="15.75" thickTop="1">
      <c r="N6"/>
      <c r="AB6"/>
      <c r="AP6"/>
      <c r="BD6"/>
      <c r="BR6"/>
      <c r="CF6"/>
      <c r="CT6"/>
      <c r="DH6"/>
    </row>
    <row r="7" spans="1:653" s="104" customFormat="1" ht="9.9499999999999993" customHeight="1">
      <c r="A7" s="114"/>
      <c r="B7" s="115"/>
      <c r="C7" s="115"/>
      <c r="D7" s="115"/>
      <c r="E7" s="115"/>
      <c r="F7" s="115"/>
      <c r="G7" s="114"/>
      <c r="H7" s="115"/>
      <c r="I7" s="115"/>
      <c r="J7" s="116"/>
      <c r="K7" s="210"/>
      <c r="L7" s="115"/>
      <c r="M7" s="187"/>
      <c r="N7"/>
      <c r="O7" s="114"/>
      <c r="P7" s="115"/>
      <c r="Q7" s="115"/>
      <c r="R7" s="115"/>
      <c r="S7" s="115"/>
      <c r="T7" s="115"/>
      <c r="U7" s="114"/>
      <c r="V7" s="115"/>
      <c r="W7" s="115"/>
      <c r="X7" s="116"/>
      <c r="Y7" s="210"/>
      <c r="Z7" s="115"/>
      <c r="AA7" s="187"/>
      <c r="AB7"/>
      <c r="AC7" s="114"/>
      <c r="AD7" s="115"/>
      <c r="AE7" s="115"/>
      <c r="AF7" s="115"/>
      <c r="AG7" s="115"/>
      <c r="AH7" s="115"/>
      <c r="AI7" s="114"/>
      <c r="AJ7" s="115"/>
      <c r="AK7" s="115"/>
      <c r="AL7" s="116"/>
      <c r="AM7" s="210"/>
      <c r="AN7" s="115"/>
      <c r="AO7" s="187"/>
      <c r="AP7"/>
      <c r="AQ7" s="114"/>
      <c r="AR7" s="115"/>
      <c r="AS7" s="115"/>
      <c r="AT7" s="115"/>
      <c r="AU7" s="115"/>
      <c r="AV7" s="115"/>
      <c r="AW7" s="114"/>
      <c r="AX7" s="115"/>
      <c r="AY7" s="115"/>
      <c r="AZ7" s="116"/>
      <c r="BA7" s="210"/>
      <c r="BB7" s="115"/>
      <c r="BC7" s="187"/>
      <c r="BD7"/>
      <c r="BE7" s="114"/>
      <c r="BF7" s="115"/>
      <c r="BG7" s="115"/>
      <c r="BH7" s="115"/>
      <c r="BI7" s="115"/>
      <c r="BJ7" s="115"/>
      <c r="BK7" s="114"/>
      <c r="BL7" s="115"/>
      <c r="BM7" s="115"/>
      <c r="BN7" s="116"/>
      <c r="BO7" s="210"/>
      <c r="BP7" s="115"/>
      <c r="BQ7" s="187"/>
      <c r="BR7"/>
      <c r="BS7" s="114"/>
      <c r="BT7" s="115"/>
      <c r="BU7" s="115"/>
      <c r="BV7" s="115"/>
      <c r="BW7" s="115"/>
      <c r="BX7" s="115"/>
      <c r="BY7" s="114"/>
      <c r="BZ7" s="115"/>
      <c r="CA7" s="115"/>
      <c r="CB7" s="116"/>
      <c r="CC7" s="210"/>
      <c r="CD7" s="115"/>
      <c r="CE7" s="187"/>
      <c r="CF7"/>
      <c r="CG7" s="114"/>
      <c r="CH7" s="115"/>
      <c r="CI7" s="115"/>
      <c r="CJ7" s="115"/>
      <c r="CK7" s="115"/>
      <c r="CL7" s="115"/>
      <c r="CM7" s="114"/>
      <c r="CN7" s="115"/>
      <c r="CO7" s="115"/>
      <c r="CP7" s="116"/>
      <c r="CQ7" s="210"/>
      <c r="CR7" s="115"/>
      <c r="CS7" s="187"/>
      <c r="CT7"/>
      <c r="CU7" s="114"/>
      <c r="CV7" s="115"/>
      <c r="CW7" s="115"/>
      <c r="CX7" s="115"/>
      <c r="CY7" s="115"/>
      <c r="CZ7" s="115"/>
      <c r="DA7" s="114"/>
      <c r="DB7" s="115"/>
      <c r="DC7" s="115"/>
      <c r="DD7" s="116"/>
      <c r="DE7" s="210"/>
      <c r="DF7" s="115"/>
      <c r="DG7" s="187"/>
      <c r="DH7"/>
    </row>
    <row r="8" spans="1:653" s="104" customFormat="1" ht="16.5" customHeight="1">
      <c r="A8" s="118"/>
      <c r="B8" s="119" t="str">
        <f>'GM-9Doc6-Annexe Q-4.2Modèle DaQ'!A1</f>
        <v>Projet Drummondville</v>
      </c>
      <c r="D8" s="107"/>
      <c r="F8" s="107"/>
      <c r="G8" s="118"/>
      <c r="H8" s="120" t="s">
        <v>58</v>
      </c>
      <c r="J8" s="263"/>
      <c r="K8" s="211" t="s">
        <v>59</v>
      </c>
      <c r="L8" s="121"/>
      <c r="M8" s="264"/>
      <c r="N8"/>
      <c r="O8" s="118"/>
      <c r="P8" s="265" t="str">
        <f>B8</f>
        <v>Projet Drummondville</v>
      </c>
      <c r="R8" s="107"/>
      <c r="T8" s="107"/>
      <c r="U8" s="118"/>
      <c r="V8" s="120" t="s">
        <v>58</v>
      </c>
      <c r="X8" s="263">
        <f t="shared" ref="X8:X10" si="7">J8</f>
        <v>0</v>
      </c>
      <c r="Y8" s="266" t="str">
        <f>K8</f>
        <v>Représentant</v>
      </c>
      <c r="Z8" s="121"/>
      <c r="AA8" s="264">
        <f t="shared" ref="AA8:AA11" si="8">M8</f>
        <v>0</v>
      </c>
      <c r="AB8"/>
      <c r="AC8" s="118"/>
      <c r="AD8" s="265" t="str">
        <f>P8</f>
        <v>Projet Drummondville</v>
      </c>
      <c r="AF8" s="107"/>
      <c r="AH8" s="107"/>
      <c r="AI8" s="118"/>
      <c r="AJ8" s="120" t="s">
        <v>58</v>
      </c>
      <c r="AL8" s="263">
        <f t="shared" ref="AL8:AL11" si="9">X8</f>
        <v>0</v>
      </c>
      <c r="AM8" s="266" t="str">
        <f>Y8</f>
        <v>Représentant</v>
      </c>
      <c r="AN8" s="121"/>
      <c r="AO8" s="264">
        <f t="shared" ref="AO8:AO11" si="10">AA8</f>
        <v>0</v>
      </c>
      <c r="AP8"/>
      <c r="AQ8" s="118"/>
      <c r="AR8" s="265" t="str">
        <f>AD8</f>
        <v>Projet Drummondville</v>
      </c>
      <c r="AT8" s="107"/>
      <c r="AV8" s="107"/>
      <c r="AW8" s="118"/>
      <c r="AX8" s="120" t="s">
        <v>58</v>
      </c>
      <c r="AZ8" s="263">
        <f t="shared" ref="AZ8:AZ11" si="11">AL8</f>
        <v>0</v>
      </c>
      <c r="BA8" s="266" t="str">
        <f>AM8</f>
        <v>Représentant</v>
      </c>
      <c r="BB8" s="121"/>
      <c r="BC8" s="264">
        <f t="shared" ref="BC8:BC11" si="12">AO8</f>
        <v>0</v>
      </c>
      <c r="BD8"/>
      <c r="BE8" s="118"/>
      <c r="BF8" s="265" t="str">
        <f>AR8</f>
        <v>Projet Drummondville</v>
      </c>
      <c r="BH8" s="107"/>
      <c r="BJ8" s="107"/>
      <c r="BK8" s="118"/>
      <c r="BL8" s="120" t="s">
        <v>58</v>
      </c>
      <c r="BN8" s="263">
        <f t="shared" ref="BN8:BN11" si="13">AZ8</f>
        <v>0</v>
      </c>
      <c r="BO8" s="266" t="str">
        <f>BA8</f>
        <v>Représentant</v>
      </c>
      <c r="BP8" s="121"/>
      <c r="BQ8" s="264">
        <f t="shared" ref="BQ8:BQ11" si="14">BC8</f>
        <v>0</v>
      </c>
      <c r="BR8"/>
      <c r="BS8" s="118"/>
      <c r="BT8" s="265" t="str">
        <f>BF8</f>
        <v>Projet Drummondville</v>
      </c>
      <c r="BV8" s="107"/>
      <c r="BX8" s="107"/>
      <c r="BY8" s="118"/>
      <c r="BZ8" s="120" t="s">
        <v>58</v>
      </c>
      <c r="CB8" s="263">
        <f t="shared" ref="CB8:CB11" si="15">BN8</f>
        <v>0</v>
      </c>
      <c r="CC8" s="266" t="str">
        <f>BO8</f>
        <v>Représentant</v>
      </c>
      <c r="CD8" s="121"/>
      <c r="CE8" s="264">
        <f t="shared" ref="CE8:CE13" si="16">BQ8</f>
        <v>0</v>
      </c>
      <c r="CF8"/>
      <c r="CG8" s="118"/>
      <c r="CH8" s="265" t="str">
        <f>BT8</f>
        <v>Projet Drummondville</v>
      </c>
      <c r="CJ8" s="107"/>
      <c r="CL8" s="107"/>
      <c r="CM8" s="118"/>
      <c r="CN8" s="120" t="s">
        <v>58</v>
      </c>
      <c r="CP8" s="263">
        <f t="shared" ref="CP8:CP11" si="17">CB8</f>
        <v>0</v>
      </c>
      <c r="CQ8" s="266" t="str">
        <f>CC8</f>
        <v>Représentant</v>
      </c>
      <c r="CR8" s="121"/>
      <c r="CS8" s="264">
        <f t="shared" ref="CS8:CS13" si="18">CE8</f>
        <v>0</v>
      </c>
      <c r="CT8"/>
      <c r="CU8" s="118"/>
      <c r="CV8" s="265" t="str">
        <f>CH8</f>
        <v>Projet Drummondville</v>
      </c>
      <c r="CX8" s="107"/>
      <c r="CZ8" s="107"/>
      <c r="DA8" s="118"/>
      <c r="DB8" s="120" t="s">
        <v>58</v>
      </c>
      <c r="DD8" s="263">
        <f t="shared" ref="DD8:DD11" si="19">CP8</f>
        <v>0</v>
      </c>
      <c r="DE8" s="266" t="str">
        <f>CQ8</f>
        <v>Représentant</v>
      </c>
      <c r="DF8" s="121"/>
      <c r="DG8" s="264">
        <f t="shared" ref="DG8:DG13" si="20">CS8</f>
        <v>0</v>
      </c>
      <c r="DH8"/>
    </row>
    <row r="9" spans="1:653" s="104" customFormat="1" ht="16.5" customHeight="1">
      <c r="A9" s="123"/>
      <c r="B9" s="119"/>
      <c r="F9" s="107"/>
      <c r="G9" s="118"/>
      <c r="H9" s="120" t="s">
        <v>60</v>
      </c>
      <c r="J9" s="263"/>
      <c r="K9" s="211" t="s">
        <v>61</v>
      </c>
      <c r="L9" s="121"/>
      <c r="M9" s="264"/>
      <c r="N9"/>
      <c r="O9" s="123"/>
      <c r="P9" s="265">
        <f t="shared" ref="P9:P11" si="21">B9</f>
        <v>0</v>
      </c>
      <c r="T9" s="107"/>
      <c r="U9" s="118"/>
      <c r="V9" s="120" t="s">
        <v>60</v>
      </c>
      <c r="X9" s="263">
        <f t="shared" si="7"/>
        <v>0</v>
      </c>
      <c r="Y9" s="266" t="str">
        <f t="shared" ref="Y9:Y13" si="22">K9</f>
        <v>Conseiller</v>
      </c>
      <c r="Z9" s="121"/>
      <c r="AA9" s="264">
        <f t="shared" si="8"/>
        <v>0</v>
      </c>
      <c r="AB9"/>
      <c r="AC9" s="123"/>
      <c r="AD9" s="265">
        <f t="shared" ref="AD9:AD11" si="23">P9</f>
        <v>0</v>
      </c>
      <c r="AH9" s="107"/>
      <c r="AI9" s="118"/>
      <c r="AJ9" s="120" t="s">
        <v>60</v>
      </c>
      <c r="AL9" s="263">
        <f t="shared" si="9"/>
        <v>0</v>
      </c>
      <c r="AM9" s="266" t="str">
        <f t="shared" ref="AM9:AM11" si="24">Y9</f>
        <v>Conseiller</v>
      </c>
      <c r="AN9" s="121"/>
      <c r="AO9" s="264">
        <f t="shared" si="10"/>
        <v>0</v>
      </c>
      <c r="AP9"/>
      <c r="AQ9" s="123"/>
      <c r="AR9" s="265">
        <f t="shared" ref="AR9:AR11" si="25">AD9</f>
        <v>0</v>
      </c>
      <c r="AV9" s="107"/>
      <c r="AW9" s="118"/>
      <c r="AX9" s="120" t="s">
        <v>60</v>
      </c>
      <c r="AZ9" s="263">
        <f t="shared" si="11"/>
        <v>0</v>
      </c>
      <c r="BA9" s="266" t="str">
        <f t="shared" ref="BA9:BA11" si="26">AM9</f>
        <v>Conseiller</v>
      </c>
      <c r="BB9" s="121"/>
      <c r="BC9" s="264">
        <f t="shared" si="12"/>
        <v>0</v>
      </c>
      <c r="BD9"/>
      <c r="BE9" s="123"/>
      <c r="BF9" s="265">
        <f t="shared" ref="BF9:BF11" si="27">AR9</f>
        <v>0</v>
      </c>
      <c r="BJ9" s="107"/>
      <c r="BK9" s="118"/>
      <c r="BL9" s="120" t="s">
        <v>60</v>
      </c>
      <c r="BN9" s="263">
        <f t="shared" si="13"/>
        <v>0</v>
      </c>
      <c r="BO9" s="266" t="str">
        <f t="shared" ref="BO9:BO11" si="28">BA9</f>
        <v>Conseiller</v>
      </c>
      <c r="BP9" s="121"/>
      <c r="BQ9" s="264">
        <f t="shared" si="14"/>
        <v>0</v>
      </c>
      <c r="BR9"/>
      <c r="BS9" s="123"/>
      <c r="BT9" s="265">
        <f t="shared" ref="BT9:BT11" si="29">BF9</f>
        <v>0</v>
      </c>
      <c r="BX9" s="107"/>
      <c r="BY9" s="118"/>
      <c r="BZ9" s="120" t="s">
        <v>60</v>
      </c>
      <c r="CB9" s="263">
        <f t="shared" si="15"/>
        <v>0</v>
      </c>
      <c r="CC9" s="266" t="str">
        <f t="shared" ref="CC9:CC11" si="30">BO9</f>
        <v>Conseiller</v>
      </c>
      <c r="CD9" s="121"/>
      <c r="CE9" s="264">
        <f t="shared" si="16"/>
        <v>0</v>
      </c>
      <c r="CF9"/>
      <c r="CG9" s="123"/>
      <c r="CH9" s="265">
        <f t="shared" ref="CH9:CH11" si="31">BT9</f>
        <v>0</v>
      </c>
      <c r="CL9" s="107"/>
      <c r="CM9" s="118"/>
      <c r="CN9" s="120" t="s">
        <v>60</v>
      </c>
      <c r="CP9" s="263">
        <f t="shared" si="17"/>
        <v>0</v>
      </c>
      <c r="CQ9" s="266" t="str">
        <f t="shared" ref="CQ9:CQ11" si="32">CC9</f>
        <v>Conseiller</v>
      </c>
      <c r="CR9" s="121"/>
      <c r="CS9" s="264">
        <f t="shared" si="18"/>
        <v>0</v>
      </c>
      <c r="CT9"/>
      <c r="CU9" s="123"/>
      <c r="CV9" s="265">
        <f t="shared" ref="CV9:CV11" si="33">CH9</f>
        <v>0</v>
      </c>
      <c r="CZ9" s="107"/>
      <c r="DA9" s="118"/>
      <c r="DB9" s="120" t="s">
        <v>60</v>
      </c>
      <c r="DD9" s="263">
        <f t="shared" si="19"/>
        <v>0</v>
      </c>
      <c r="DE9" s="266" t="str">
        <f t="shared" ref="DE9:DE11" si="34">CQ9</f>
        <v>Conseiller</v>
      </c>
      <c r="DF9" s="121"/>
      <c r="DG9" s="264">
        <f t="shared" si="20"/>
        <v>0</v>
      </c>
      <c r="DH9"/>
    </row>
    <row r="10" spans="1:653" s="104" customFormat="1" ht="16.5" customHeight="1">
      <c r="A10" s="118"/>
      <c r="B10" s="119"/>
      <c r="F10" s="107"/>
      <c r="G10" s="118"/>
      <c r="H10" s="124" t="s">
        <v>62</v>
      </c>
      <c r="I10" s="121"/>
      <c r="J10" s="263"/>
      <c r="K10" s="211" t="s">
        <v>63</v>
      </c>
      <c r="L10" s="121"/>
      <c r="M10" s="264"/>
      <c r="N10"/>
      <c r="O10" s="118"/>
      <c r="P10" s="265">
        <f t="shared" si="21"/>
        <v>0</v>
      </c>
      <c r="T10" s="107"/>
      <c r="U10" s="118"/>
      <c r="V10" s="124" t="s">
        <v>62</v>
      </c>
      <c r="W10" s="121"/>
      <c r="X10" s="263">
        <f t="shared" si="7"/>
        <v>0</v>
      </c>
      <c r="Y10" s="266" t="str">
        <f t="shared" si="22"/>
        <v>OTP</v>
      </c>
      <c r="Z10" s="121"/>
      <c r="AA10" s="264">
        <f t="shared" si="8"/>
        <v>0</v>
      </c>
      <c r="AB10"/>
      <c r="AC10" s="118"/>
      <c r="AD10" s="265">
        <f t="shared" si="23"/>
        <v>0</v>
      </c>
      <c r="AH10" s="107"/>
      <c r="AI10" s="118"/>
      <c r="AJ10" s="124" t="s">
        <v>62</v>
      </c>
      <c r="AK10" s="121"/>
      <c r="AL10" s="263">
        <f t="shared" si="9"/>
        <v>0</v>
      </c>
      <c r="AM10" s="266" t="str">
        <f t="shared" si="24"/>
        <v>OTP</v>
      </c>
      <c r="AN10" s="121"/>
      <c r="AO10" s="264">
        <f t="shared" si="10"/>
        <v>0</v>
      </c>
      <c r="AP10"/>
      <c r="AQ10" s="118"/>
      <c r="AR10" s="265">
        <f t="shared" si="25"/>
        <v>0</v>
      </c>
      <c r="AV10" s="107"/>
      <c r="AW10" s="118"/>
      <c r="AX10" s="124" t="s">
        <v>62</v>
      </c>
      <c r="AY10" s="121"/>
      <c r="AZ10" s="263">
        <f t="shared" si="11"/>
        <v>0</v>
      </c>
      <c r="BA10" s="266" t="str">
        <f t="shared" si="26"/>
        <v>OTP</v>
      </c>
      <c r="BB10" s="121"/>
      <c r="BC10" s="264">
        <f t="shared" si="12"/>
        <v>0</v>
      </c>
      <c r="BD10"/>
      <c r="BE10" s="118"/>
      <c r="BF10" s="265">
        <f t="shared" si="27"/>
        <v>0</v>
      </c>
      <c r="BJ10" s="107"/>
      <c r="BK10" s="118"/>
      <c r="BL10" s="124" t="s">
        <v>62</v>
      </c>
      <c r="BM10" s="121"/>
      <c r="BN10" s="263">
        <f t="shared" si="13"/>
        <v>0</v>
      </c>
      <c r="BO10" s="266" t="str">
        <f t="shared" si="28"/>
        <v>OTP</v>
      </c>
      <c r="BP10" s="121"/>
      <c r="BQ10" s="264">
        <f t="shared" si="14"/>
        <v>0</v>
      </c>
      <c r="BR10"/>
      <c r="BS10" s="118"/>
      <c r="BT10" s="265">
        <f t="shared" si="29"/>
        <v>0</v>
      </c>
      <c r="BX10" s="107"/>
      <c r="BY10" s="118"/>
      <c r="BZ10" s="124" t="s">
        <v>62</v>
      </c>
      <c r="CA10" s="121"/>
      <c r="CB10" s="263">
        <f t="shared" si="15"/>
        <v>0</v>
      </c>
      <c r="CC10" s="266" t="str">
        <f t="shared" si="30"/>
        <v>OTP</v>
      </c>
      <c r="CD10" s="121"/>
      <c r="CE10" s="264">
        <f t="shared" si="16"/>
        <v>0</v>
      </c>
      <c r="CF10"/>
      <c r="CG10" s="118"/>
      <c r="CH10" s="265">
        <f t="shared" si="31"/>
        <v>0</v>
      </c>
      <c r="CL10" s="107"/>
      <c r="CM10" s="118"/>
      <c r="CN10" s="124" t="s">
        <v>62</v>
      </c>
      <c r="CO10" s="121"/>
      <c r="CP10" s="263">
        <f t="shared" si="17"/>
        <v>0</v>
      </c>
      <c r="CQ10" s="266" t="str">
        <f t="shared" si="32"/>
        <v>OTP</v>
      </c>
      <c r="CR10" s="121"/>
      <c r="CS10" s="264">
        <f t="shared" si="18"/>
        <v>0</v>
      </c>
      <c r="CT10"/>
      <c r="CU10" s="118"/>
      <c r="CV10" s="265">
        <f t="shared" si="33"/>
        <v>0</v>
      </c>
      <c r="CZ10" s="107"/>
      <c r="DA10" s="118"/>
      <c r="DB10" s="124" t="s">
        <v>62</v>
      </c>
      <c r="DC10" s="121"/>
      <c r="DD10" s="263">
        <f t="shared" si="19"/>
        <v>0</v>
      </c>
      <c r="DE10" s="266" t="str">
        <f t="shared" si="34"/>
        <v>OTP</v>
      </c>
      <c r="DF10" s="121"/>
      <c r="DG10" s="264">
        <f t="shared" si="20"/>
        <v>0</v>
      </c>
      <c r="DH10"/>
    </row>
    <row r="11" spans="1:653" s="104" customFormat="1" ht="16.5" customHeight="1">
      <c r="A11" s="118"/>
      <c r="B11" s="107"/>
      <c r="C11" s="119"/>
      <c r="F11" s="107"/>
      <c r="G11" s="118"/>
      <c r="H11" s="124" t="s">
        <v>90</v>
      </c>
      <c r="I11" s="121"/>
      <c r="J11" s="263">
        <v>0</v>
      </c>
      <c r="K11" s="211" t="s">
        <v>91</v>
      </c>
      <c r="L11" s="121"/>
      <c r="M11" s="264"/>
      <c r="N11"/>
      <c r="O11" s="118"/>
      <c r="P11" s="265">
        <f t="shared" si="21"/>
        <v>0</v>
      </c>
      <c r="Q11" s="119"/>
      <c r="T11" s="107"/>
      <c r="U11" s="118"/>
      <c r="V11" s="124" t="s">
        <v>90</v>
      </c>
      <c r="W11" s="121"/>
      <c r="X11" s="263">
        <f t="shared" ref="X11:X13" si="35">J11</f>
        <v>0</v>
      </c>
      <c r="Y11" s="266" t="str">
        <f t="shared" si="22"/>
        <v>Longueur en mètres linéaires</v>
      </c>
      <c r="Z11" s="121"/>
      <c r="AA11" s="264">
        <f t="shared" si="8"/>
        <v>0</v>
      </c>
      <c r="AB11"/>
      <c r="AC11" s="118"/>
      <c r="AD11" s="265">
        <f t="shared" si="23"/>
        <v>0</v>
      </c>
      <c r="AE11" s="119"/>
      <c r="AH11" s="107"/>
      <c r="AI11" s="118"/>
      <c r="AJ11" s="124" t="s">
        <v>90</v>
      </c>
      <c r="AK11" s="121"/>
      <c r="AL11" s="263">
        <f t="shared" si="9"/>
        <v>0</v>
      </c>
      <c r="AM11" s="266" t="str">
        <f t="shared" si="24"/>
        <v>Longueur en mètres linéaires</v>
      </c>
      <c r="AN11" s="121"/>
      <c r="AO11" s="264">
        <f t="shared" si="10"/>
        <v>0</v>
      </c>
      <c r="AP11"/>
      <c r="AQ11" s="118"/>
      <c r="AR11" s="265">
        <f t="shared" si="25"/>
        <v>0</v>
      </c>
      <c r="AS11" s="119"/>
      <c r="AV11" s="107"/>
      <c r="AW11" s="118"/>
      <c r="AX11" s="124" t="s">
        <v>90</v>
      </c>
      <c r="AY11" s="121"/>
      <c r="AZ11" s="263">
        <f t="shared" si="11"/>
        <v>0</v>
      </c>
      <c r="BA11" s="266" t="str">
        <f t="shared" si="26"/>
        <v>Longueur en mètres linéaires</v>
      </c>
      <c r="BB11" s="121"/>
      <c r="BC11" s="264">
        <f t="shared" si="12"/>
        <v>0</v>
      </c>
      <c r="BD11"/>
      <c r="BE11" s="118"/>
      <c r="BF11" s="265">
        <f t="shared" si="27"/>
        <v>0</v>
      </c>
      <c r="BG11" s="119"/>
      <c r="BJ11" s="107"/>
      <c r="BK11" s="118"/>
      <c r="BL11" s="124" t="s">
        <v>90</v>
      </c>
      <c r="BM11" s="121"/>
      <c r="BN11" s="263">
        <f t="shared" si="13"/>
        <v>0</v>
      </c>
      <c r="BO11" s="266" t="str">
        <f t="shared" si="28"/>
        <v>Longueur en mètres linéaires</v>
      </c>
      <c r="BP11" s="121"/>
      <c r="BQ11" s="264">
        <f t="shared" si="14"/>
        <v>0</v>
      </c>
      <c r="BR11"/>
      <c r="BS11" s="118"/>
      <c r="BT11" s="265">
        <f t="shared" si="29"/>
        <v>0</v>
      </c>
      <c r="BU11" s="119"/>
      <c r="BX11" s="107"/>
      <c r="BY11" s="118"/>
      <c r="BZ11" s="124" t="s">
        <v>90</v>
      </c>
      <c r="CA11" s="121"/>
      <c r="CB11" s="263">
        <f t="shared" si="15"/>
        <v>0</v>
      </c>
      <c r="CC11" s="266" t="str">
        <f t="shared" si="30"/>
        <v>Longueur en mètres linéaires</v>
      </c>
      <c r="CD11" s="121"/>
      <c r="CE11" s="264">
        <f t="shared" si="16"/>
        <v>0</v>
      </c>
      <c r="CF11"/>
      <c r="CG11" s="118"/>
      <c r="CH11" s="265">
        <f t="shared" si="31"/>
        <v>0</v>
      </c>
      <c r="CI11" s="119"/>
      <c r="CL11" s="107"/>
      <c r="CM11" s="118"/>
      <c r="CN11" s="124" t="s">
        <v>90</v>
      </c>
      <c r="CO11" s="121"/>
      <c r="CP11" s="263">
        <f t="shared" si="17"/>
        <v>0</v>
      </c>
      <c r="CQ11" s="266" t="str">
        <f t="shared" si="32"/>
        <v>Longueur en mètres linéaires</v>
      </c>
      <c r="CR11" s="121"/>
      <c r="CS11" s="264">
        <f t="shared" si="18"/>
        <v>0</v>
      </c>
      <c r="CT11"/>
      <c r="CU11" s="118"/>
      <c r="CV11" s="265">
        <f t="shared" si="33"/>
        <v>0</v>
      </c>
      <c r="CW11" s="119"/>
      <c r="CZ11" s="107"/>
      <c r="DA11" s="118"/>
      <c r="DB11" s="124" t="s">
        <v>90</v>
      </c>
      <c r="DC11" s="121"/>
      <c r="DD11" s="263">
        <f t="shared" si="19"/>
        <v>0</v>
      </c>
      <c r="DE11" s="266" t="str">
        <f t="shared" si="34"/>
        <v>Longueur en mètres linéaires</v>
      </c>
      <c r="DF11" s="121"/>
      <c r="DG11" s="264">
        <f t="shared" si="20"/>
        <v>0</v>
      </c>
      <c r="DH11"/>
    </row>
    <row r="12" spans="1:653" s="104" customFormat="1" ht="16.5" customHeight="1">
      <c r="A12" s="118"/>
      <c r="C12" s="125"/>
      <c r="D12" s="126"/>
      <c r="E12" s="126"/>
      <c r="F12" s="107"/>
      <c r="G12" s="118"/>
      <c r="H12" s="107" t="s">
        <v>136</v>
      </c>
      <c r="I12" s="107"/>
      <c r="J12" s="248">
        <v>6.4199999999999993E-2</v>
      </c>
      <c r="K12" s="211" t="s">
        <v>92</v>
      </c>
      <c r="L12" s="121"/>
      <c r="M12" s="189"/>
      <c r="N12"/>
      <c r="O12" s="118"/>
      <c r="Q12" s="125"/>
      <c r="R12" s="126"/>
      <c r="S12" s="126"/>
      <c r="T12" s="107"/>
      <c r="U12" s="118"/>
      <c r="V12" s="107" t="str">
        <f>H12</f>
        <v>Coût en capital   D-2016-156</v>
      </c>
      <c r="W12" s="107"/>
      <c r="X12" s="248">
        <f t="shared" si="35"/>
        <v>6.4199999999999993E-2</v>
      </c>
      <c r="Y12" s="266" t="str">
        <f t="shared" si="22"/>
        <v>Coût d'été/hiver</v>
      </c>
      <c r="Z12" s="121"/>
      <c r="AA12" s="189">
        <f>M12</f>
        <v>0</v>
      </c>
      <c r="AB12"/>
      <c r="AC12" s="118"/>
      <c r="AE12" s="125"/>
      <c r="AF12" s="126"/>
      <c r="AG12" s="126"/>
      <c r="AH12" s="107"/>
      <c r="AI12" s="118"/>
      <c r="AJ12" s="107" t="str">
        <f>H12</f>
        <v>Coût en capital   D-2016-156</v>
      </c>
      <c r="AK12" s="107"/>
      <c r="AL12" s="248">
        <f>J12</f>
        <v>6.4199999999999993E-2</v>
      </c>
      <c r="AM12" s="211" t="s">
        <v>92</v>
      </c>
      <c r="AN12" s="121"/>
      <c r="AO12" s="189">
        <f>M12</f>
        <v>0</v>
      </c>
      <c r="AP12"/>
      <c r="AQ12" s="118"/>
      <c r="AS12" s="125"/>
      <c r="AT12" s="126"/>
      <c r="AU12" s="126"/>
      <c r="AV12" s="107"/>
      <c r="AW12" s="118"/>
      <c r="AX12" s="107" t="str">
        <f>H12</f>
        <v>Coût en capital   D-2016-156</v>
      </c>
      <c r="AY12" s="107"/>
      <c r="AZ12" s="248">
        <f>J12</f>
        <v>6.4199999999999993E-2</v>
      </c>
      <c r="BA12" s="211" t="s">
        <v>92</v>
      </c>
      <c r="BB12" s="121"/>
      <c r="BC12" s="189">
        <f>M12</f>
        <v>0</v>
      </c>
      <c r="BD12"/>
      <c r="BE12" s="118"/>
      <c r="BG12" s="125"/>
      <c r="BH12" s="126"/>
      <c r="BI12" s="126"/>
      <c r="BJ12" s="107"/>
      <c r="BK12" s="118"/>
      <c r="BL12" s="107" t="str">
        <f>H12</f>
        <v>Coût en capital   D-2016-156</v>
      </c>
      <c r="BM12" s="107"/>
      <c r="BN12" s="248">
        <f>J12</f>
        <v>6.4199999999999993E-2</v>
      </c>
      <c r="BO12" s="211" t="s">
        <v>92</v>
      </c>
      <c r="BP12" s="121"/>
      <c r="BQ12" s="189">
        <f>M12</f>
        <v>0</v>
      </c>
      <c r="BR12"/>
      <c r="BS12" s="118"/>
      <c r="BU12" s="125"/>
      <c r="BV12" s="126"/>
      <c r="BW12" s="126"/>
      <c r="BX12" s="107"/>
      <c r="BY12" s="118"/>
      <c r="BZ12" s="107" t="str">
        <f>H12</f>
        <v>Coût en capital   D-2016-156</v>
      </c>
      <c r="CA12" s="107"/>
      <c r="CB12" s="248">
        <f>J12</f>
        <v>6.4199999999999993E-2</v>
      </c>
      <c r="CC12" s="211" t="s">
        <v>92</v>
      </c>
      <c r="CD12" s="121"/>
      <c r="CE12" s="189">
        <f t="shared" si="16"/>
        <v>0</v>
      </c>
      <c r="CF12"/>
      <c r="CG12" s="118"/>
      <c r="CI12" s="125"/>
      <c r="CJ12" s="126"/>
      <c r="CK12" s="126"/>
      <c r="CL12" s="107"/>
      <c r="CM12" s="118"/>
      <c r="CN12" s="107" t="str">
        <f>H12</f>
        <v>Coût en capital   D-2016-156</v>
      </c>
      <c r="CO12" s="107"/>
      <c r="CP12" s="248">
        <f>J12</f>
        <v>6.4199999999999993E-2</v>
      </c>
      <c r="CQ12" s="211" t="s">
        <v>92</v>
      </c>
      <c r="CR12" s="121"/>
      <c r="CS12" s="189">
        <f t="shared" si="18"/>
        <v>0</v>
      </c>
      <c r="CT12"/>
      <c r="CU12" s="118"/>
      <c r="CW12" s="125"/>
      <c r="CX12" s="126"/>
      <c r="CY12" s="126"/>
      <c r="CZ12" s="107"/>
      <c r="DA12" s="118"/>
      <c r="DB12" s="107" t="str">
        <f>H12</f>
        <v>Coût en capital   D-2016-156</v>
      </c>
      <c r="DC12" s="107"/>
      <c r="DD12" s="248">
        <f>J12</f>
        <v>6.4199999999999993E-2</v>
      </c>
      <c r="DE12" s="211" t="s">
        <v>92</v>
      </c>
      <c r="DF12" s="121"/>
      <c r="DG12" s="189">
        <f t="shared" si="20"/>
        <v>0</v>
      </c>
      <c r="DH12"/>
    </row>
    <row r="13" spans="1:653" s="104" customFormat="1" ht="16.5" customHeight="1">
      <c r="A13" s="118"/>
      <c r="B13" s="127"/>
      <c r="C13" s="126"/>
      <c r="E13" s="127"/>
      <c r="F13" s="107"/>
      <c r="G13" s="118"/>
      <c r="H13" s="107" t="s">
        <v>64</v>
      </c>
      <c r="J13" s="248">
        <v>5.28E-2</v>
      </c>
      <c r="K13" s="211" t="s">
        <v>93</v>
      </c>
      <c r="L13" s="121"/>
      <c r="M13" s="188"/>
      <c r="N13"/>
      <c r="O13" s="118"/>
      <c r="P13" s="127"/>
      <c r="Q13" s="126"/>
      <c r="S13" s="127"/>
      <c r="T13" s="107"/>
      <c r="U13" s="118"/>
      <c r="V13" s="107" t="s">
        <v>64</v>
      </c>
      <c r="X13" s="248">
        <f t="shared" si="35"/>
        <v>5.28E-2</v>
      </c>
      <c r="Y13" s="266" t="str">
        <f t="shared" si="22"/>
        <v>Coût unit. conduites ($/mln)</v>
      </c>
      <c r="Z13" s="121"/>
      <c r="AA13" s="188"/>
      <c r="AB13"/>
      <c r="AC13" s="118"/>
      <c r="AD13" s="127"/>
      <c r="AE13" s="126"/>
      <c r="AG13" s="127"/>
      <c r="AH13" s="107"/>
      <c r="AI13" s="118"/>
      <c r="AJ13" s="107" t="s">
        <v>64</v>
      </c>
      <c r="AL13" s="248">
        <f>J13</f>
        <v>5.28E-2</v>
      </c>
      <c r="AM13" s="211" t="s">
        <v>93</v>
      </c>
      <c r="AN13" s="121"/>
      <c r="AO13" s="188"/>
      <c r="AP13"/>
      <c r="AQ13" s="118"/>
      <c r="AR13" s="127"/>
      <c r="AS13" s="126"/>
      <c r="AU13" s="127"/>
      <c r="AV13" s="107"/>
      <c r="AW13" s="118"/>
      <c r="AX13" s="107" t="s">
        <v>64</v>
      </c>
      <c r="AZ13" s="248">
        <f>J13</f>
        <v>5.28E-2</v>
      </c>
      <c r="BA13" s="211" t="s">
        <v>93</v>
      </c>
      <c r="BB13" s="121"/>
      <c r="BC13" s="188"/>
      <c r="BD13"/>
      <c r="BE13" s="118"/>
      <c r="BF13" s="127"/>
      <c r="BG13" s="126"/>
      <c r="BI13" s="127"/>
      <c r="BJ13" s="107"/>
      <c r="BK13" s="118"/>
      <c r="BL13" s="107" t="s">
        <v>64</v>
      </c>
      <c r="BN13" s="248">
        <f>J13</f>
        <v>5.28E-2</v>
      </c>
      <c r="BO13" s="211" t="s">
        <v>93</v>
      </c>
      <c r="BP13" s="121"/>
      <c r="BQ13" s="188"/>
      <c r="BR13"/>
      <c r="BS13" s="118"/>
      <c r="BT13" s="127"/>
      <c r="BU13" s="126"/>
      <c r="BW13" s="127"/>
      <c r="BX13" s="107"/>
      <c r="BY13" s="118"/>
      <c r="BZ13" s="107" t="s">
        <v>64</v>
      </c>
      <c r="CB13" s="248">
        <f>J13</f>
        <v>5.28E-2</v>
      </c>
      <c r="CC13" s="211" t="s">
        <v>93</v>
      </c>
      <c r="CD13" s="121"/>
      <c r="CE13" s="264">
        <f t="shared" si="16"/>
        <v>0</v>
      </c>
      <c r="CF13"/>
      <c r="CG13" s="118"/>
      <c r="CH13" s="127"/>
      <c r="CI13" s="126"/>
      <c r="CK13" s="127"/>
      <c r="CL13" s="107"/>
      <c r="CM13" s="118"/>
      <c r="CN13" s="107" t="s">
        <v>64</v>
      </c>
      <c r="CP13" s="248">
        <f>J13</f>
        <v>5.28E-2</v>
      </c>
      <c r="CQ13" s="211" t="s">
        <v>93</v>
      </c>
      <c r="CR13" s="121"/>
      <c r="CS13" s="264">
        <f t="shared" si="18"/>
        <v>0</v>
      </c>
      <c r="CT13"/>
      <c r="CU13" s="118"/>
      <c r="CV13" s="127"/>
      <c r="CW13" s="126"/>
      <c r="CY13" s="127"/>
      <c r="CZ13" s="107"/>
      <c r="DA13" s="118"/>
      <c r="DB13" s="107" t="s">
        <v>64</v>
      </c>
      <c r="DD13" s="248">
        <f>J13</f>
        <v>5.28E-2</v>
      </c>
      <c r="DE13" s="211" t="s">
        <v>93</v>
      </c>
      <c r="DF13" s="121"/>
      <c r="DG13" s="264">
        <f t="shared" si="20"/>
        <v>0</v>
      </c>
      <c r="DH13"/>
    </row>
    <row r="14" spans="1:653" s="104" customFormat="1" ht="9.9499999999999993" customHeight="1">
      <c r="A14" s="128"/>
      <c r="B14" s="129"/>
      <c r="C14" s="129"/>
      <c r="D14" s="129"/>
      <c r="E14" s="129"/>
      <c r="F14" s="129"/>
      <c r="G14" s="128"/>
      <c r="H14" s="129"/>
      <c r="I14" s="129"/>
      <c r="J14" s="209"/>
      <c r="K14" s="212"/>
      <c r="L14" s="129"/>
      <c r="M14" s="190"/>
      <c r="N14"/>
      <c r="O14" s="128"/>
      <c r="P14" s="129"/>
      <c r="Q14" s="129"/>
      <c r="R14" s="129"/>
      <c r="S14" s="129"/>
      <c r="T14" s="129"/>
      <c r="U14" s="128"/>
      <c r="V14" s="129"/>
      <c r="W14" s="129"/>
      <c r="X14" s="209"/>
      <c r="Y14" s="212"/>
      <c r="Z14" s="129"/>
      <c r="AA14" s="190"/>
      <c r="AB14"/>
      <c r="AC14" s="128"/>
      <c r="AD14" s="129"/>
      <c r="AE14" s="129"/>
      <c r="AF14" s="129"/>
      <c r="AG14" s="129"/>
      <c r="AH14" s="129"/>
      <c r="AI14" s="128"/>
      <c r="AJ14" s="129"/>
      <c r="AK14" s="129"/>
      <c r="AL14" s="209"/>
      <c r="AM14" s="212"/>
      <c r="AN14" s="129"/>
      <c r="AO14" s="190"/>
      <c r="AP14"/>
      <c r="AQ14" s="128"/>
      <c r="AR14" s="129"/>
      <c r="AS14" s="129"/>
      <c r="AT14" s="129"/>
      <c r="AU14" s="129"/>
      <c r="AV14" s="129"/>
      <c r="AW14" s="128"/>
      <c r="AX14" s="129"/>
      <c r="AY14" s="129"/>
      <c r="AZ14" s="209"/>
      <c r="BA14" s="212"/>
      <c r="BB14" s="129"/>
      <c r="BC14" s="190"/>
      <c r="BD14"/>
      <c r="BE14" s="128"/>
      <c r="BF14" s="129"/>
      <c r="BG14" s="129"/>
      <c r="BH14" s="129"/>
      <c r="BI14" s="129"/>
      <c r="BJ14" s="129"/>
      <c r="BK14" s="128"/>
      <c r="BL14" s="129"/>
      <c r="BM14" s="129"/>
      <c r="BN14" s="209"/>
      <c r="BO14" s="212"/>
      <c r="BP14" s="129"/>
      <c r="BQ14" s="190"/>
      <c r="BR14"/>
      <c r="BS14" s="128"/>
      <c r="BT14" s="129"/>
      <c r="BU14" s="129"/>
      <c r="BV14" s="129"/>
      <c r="BW14" s="129"/>
      <c r="BX14" s="129"/>
      <c r="BY14" s="128"/>
      <c r="BZ14" s="129"/>
      <c r="CA14" s="129"/>
      <c r="CB14" s="209"/>
      <c r="CC14" s="212"/>
      <c r="CD14" s="129"/>
      <c r="CE14" s="190"/>
      <c r="CF14"/>
      <c r="CG14" s="128"/>
      <c r="CH14" s="129"/>
      <c r="CI14" s="129"/>
      <c r="CJ14" s="129"/>
      <c r="CK14" s="129"/>
      <c r="CL14" s="129"/>
      <c r="CM14" s="128"/>
      <c r="CN14" s="129"/>
      <c r="CO14" s="129"/>
      <c r="CP14" s="209"/>
      <c r="CQ14" s="212"/>
      <c r="CR14" s="129"/>
      <c r="CS14" s="190"/>
      <c r="CT14"/>
      <c r="CU14" s="128"/>
      <c r="CV14" s="129"/>
      <c r="CW14" s="129"/>
      <c r="CX14" s="129"/>
      <c r="CY14" s="129"/>
      <c r="CZ14" s="129"/>
      <c r="DA14" s="128"/>
      <c r="DB14" s="129"/>
      <c r="DC14" s="129"/>
      <c r="DD14" s="209"/>
      <c r="DE14" s="212"/>
      <c r="DF14" s="129"/>
      <c r="DG14" s="190"/>
      <c r="DH14"/>
    </row>
    <row r="15" spans="1:653" s="104" customFormat="1">
      <c r="N15"/>
      <c r="AB15"/>
      <c r="AP15"/>
      <c r="BD15"/>
      <c r="BR15"/>
      <c r="CF15"/>
      <c r="CT15"/>
      <c r="DH15"/>
    </row>
    <row r="16" spans="1:653" s="135" customFormat="1" ht="18" customHeight="1">
      <c r="A16" s="131"/>
      <c r="B16" s="131"/>
      <c r="C16" s="131"/>
      <c r="D16" s="131"/>
      <c r="E16" s="132" t="s">
        <v>65</v>
      </c>
      <c r="F16" s="131"/>
      <c r="G16" s="133"/>
      <c r="H16" s="219">
        <v>0</v>
      </c>
      <c r="I16" s="220">
        <v>1</v>
      </c>
      <c r="J16" s="220">
        <v>2</v>
      </c>
      <c r="K16" s="220">
        <v>3</v>
      </c>
      <c r="L16" s="220">
        <v>4</v>
      </c>
      <c r="M16" s="221">
        <v>5</v>
      </c>
      <c r="N16"/>
      <c r="O16" s="131"/>
      <c r="P16" s="131"/>
      <c r="Q16" s="131"/>
      <c r="R16" s="131"/>
      <c r="S16" s="132"/>
      <c r="T16" s="131"/>
      <c r="U16" s="133"/>
      <c r="V16" s="219">
        <v>5</v>
      </c>
      <c r="W16" s="220">
        <v>6</v>
      </c>
      <c r="X16" s="220">
        <v>7</v>
      </c>
      <c r="Y16" s="220">
        <v>8</v>
      </c>
      <c r="Z16" s="220">
        <v>9</v>
      </c>
      <c r="AA16" s="221">
        <v>10</v>
      </c>
      <c r="AB16"/>
      <c r="AC16" s="131"/>
      <c r="AD16" s="131"/>
      <c r="AE16" s="131"/>
      <c r="AF16" s="131"/>
      <c r="AG16" s="132"/>
      <c r="AH16" s="131"/>
      <c r="AI16" s="133"/>
      <c r="AJ16" s="219">
        <v>10</v>
      </c>
      <c r="AK16" s="220">
        <v>11</v>
      </c>
      <c r="AL16" s="220">
        <v>12</v>
      </c>
      <c r="AM16" s="220">
        <v>13</v>
      </c>
      <c r="AN16" s="220">
        <v>14</v>
      </c>
      <c r="AO16" s="221">
        <v>15</v>
      </c>
      <c r="AP16"/>
      <c r="AQ16" s="131"/>
      <c r="AR16" s="131"/>
      <c r="AS16" s="131"/>
      <c r="AT16" s="131"/>
      <c r="AU16" s="132"/>
      <c r="AV16" s="131"/>
      <c r="AW16" s="133"/>
      <c r="AX16" s="219">
        <v>15</v>
      </c>
      <c r="AY16" s="220">
        <v>16</v>
      </c>
      <c r="AZ16" s="220">
        <v>17</v>
      </c>
      <c r="BA16" s="220">
        <v>18</v>
      </c>
      <c r="BB16" s="220">
        <v>19</v>
      </c>
      <c r="BC16" s="221">
        <v>20</v>
      </c>
      <c r="BD16"/>
      <c r="BE16" s="131"/>
      <c r="BF16" s="131"/>
      <c r="BG16" s="131"/>
      <c r="BH16" s="131"/>
      <c r="BI16" s="132"/>
      <c r="BJ16" s="131"/>
      <c r="BK16" s="133"/>
      <c r="BL16" s="219">
        <v>20</v>
      </c>
      <c r="BM16" s="220">
        <v>21</v>
      </c>
      <c r="BN16" s="220">
        <v>22</v>
      </c>
      <c r="BO16" s="220">
        <v>23</v>
      </c>
      <c r="BP16" s="220">
        <v>24</v>
      </c>
      <c r="BQ16" s="221">
        <v>25</v>
      </c>
      <c r="BR16"/>
      <c r="BS16" s="131"/>
      <c r="BT16" s="131"/>
      <c r="BU16" s="131"/>
      <c r="BV16" s="131"/>
      <c r="BW16" s="132"/>
      <c r="BX16" s="131"/>
      <c r="BY16" s="133"/>
      <c r="BZ16" s="219">
        <v>25</v>
      </c>
      <c r="CA16" s="220">
        <v>26</v>
      </c>
      <c r="CB16" s="220">
        <v>27</v>
      </c>
      <c r="CC16" s="220">
        <v>28</v>
      </c>
      <c r="CD16" s="220">
        <v>29</v>
      </c>
      <c r="CE16" s="221">
        <v>30</v>
      </c>
      <c r="CF16"/>
      <c r="CG16" s="131"/>
      <c r="CH16" s="131"/>
      <c r="CI16" s="131"/>
      <c r="CJ16" s="131"/>
      <c r="CK16" s="132"/>
      <c r="CL16" s="131"/>
      <c r="CM16" s="133"/>
      <c r="CN16" s="219">
        <v>30</v>
      </c>
      <c r="CO16" s="220">
        <v>31</v>
      </c>
      <c r="CP16" s="220">
        <v>32</v>
      </c>
      <c r="CQ16" s="220">
        <v>33</v>
      </c>
      <c r="CR16" s="220">
        <v>34</v>
      </c>
      <c r="CS16" s="221">
        <v>35</v>
      </c>
      <c r="CT16"/>
      <c r="CU16" s="131"/>
      <c r="CV16" s="131"/>
      <c r="CW16" s="131"/>
      <c r="CX16" s="131"/>
      <c r="CY16" s="132"/>
      <c r="CZ16" s="131"/>
      <c r="DA16" s="133"/>
      <c r="DB16" s="219">
        <v>35</v>
      </c>
      <c r="DC16" s="220">
        <v>36</v>
      </c>
      <c r="DD16" s="220">
        <v>37</v>
      </c>
      <c r="DE16" s="220">
        <v>38</v>
      </c>
      <c r="DF16" s="220">
        <v>39</v>
      </c>
      <c r="DG16" s="221">
        <v>40</v>
      </c>
      <c r="DH16"/>
    </row>
    <row r="17" spans="1:112" s="104" customFormat="1" ht="16.5" customHeight="1">
      <c r="A17" s="114"/>
      <c r="B17" s="115" t="s">
        <v>36</v>
      </c>
      <c r="C17" s="115"/>
      <c r="D17" s="115"/>
      <c r="E17" s="115"/>
      <c r="F17" s="115"/>
      <c r="G17" s="114"/>
      <c r="H17" s="222"/>
      <c r="I17" s="223">
        <f>'GM-9Doc6-Annexe Q-4.2Modèle DaQ'!H29</f>
        <v>1</v>
      </c>
      <c r="J17" s="223">
        <f>'GM-9Doc6-Annexe Q-4.2Modèle DaQ'!I29</f>
        <v>1</v>
      </c>
      <c r="K17" s="223">
        <f>'GM-9Doc6-Annexe Q-4.2Modèle DaQ'!J29</f>
        <v>1</v>
      </c>
      <c r="L17" s="223">
        <f>'GM-9Doc6-Annexe Q-4.2Modèle DaQ'!K29</f>
        <v>1</v>
      </c>
      <c r="M17" s="224">
        <f>'GM-9Doc6-Annexe Q-4.2Modèle DaQ'!L29</f>
        <v>1</v>
      </c>
      <c r="N17"/>
      <c r="O17" s="114"/>
      <c r="P17" s="115" t="s">
        <v>36</v>
      </c>
      <c r="Q17" s="115"/>
      <c r="R17" s="115"/>
      <c r="S17" s="115"/>
      <c r="T17" s="115"/>
      <c r="U17" s="114"/>
      <c r="V17" s="222">
        <f>M17</f>
        <v>1</v>
      </c>
      <c r="W17" s="223">
        <f>'GM-9Doc6-Annexe Q-4.2Modèle DaQ'!M29</f>
        <v>1</v>
      </c>
      <c r="X17" s="223">
        <f>'GM-9Doc6-Annexe Q-4.2Modèle DaQ'!N29</f>
        <v>1</v>
      </c>
      <c r="Y17" s="223">
        <f>'GM-9Doc6-Annexe Q-4.2Modèle DaQ'!O29</f>
        <v>1</v>
      </c>
      <c r="Z17" s="223">
        <f>'GM-9Doc6-Annexe Q-4.2Modèle DaQ'!P29</f>
        <v>1</v>
      </c>
      <c r="AA17" s="224">
        <f>'GM-9Doc6-Annexe Q-4.2Modèle DaQ'!Q29</f>
        <v>1</v>
      </c>
      <c r="AB17"/>
      <c r="AC17" s="114"/>
      <c r="AD17" s="115" t="s">
        <v>36</v>
      </c>
      <c r="AE17" s="115"/>
      <c r="AF17" s="115"/>
      <c r="AG17" s="115"/>
      <c r="AH17" s="115"/>
      <c r="AI17" s="114"/>
      <c r="AJ17" s="222">
        <f t="shared" ref="AJ17:AJ18" si="36">AA17</f>
        <v>1</v>
      </c>
      <c r="AK17" s="223">
        <f>'GM-9Doc6-Annexe Q-4.2Modèle DaQ'!R29</f>
        <v>1</v>
      </c>
      <c r="AL17" s="223">
        <f>'GM-9Doc6-Annexe Q-4.2Modèle DaQ'!S29</f>
        <v>1</v>
      </c>
      <c r="AM17" s="223">
        <f>'GM-9Doc6-Annexe Q-4.2Modèle DaQ'!T29</f>
        <v>1</v>
      </c>
      <c r="AN17" s="223">
        <f>'GM-9Doc6-Annexe Q-4.2Modèle DaQ'!U29</f>
        <v>1</v>
      </c>
      <c r="AO17" s="224">
        <f>'GM-9Doc6-Annexe Q-4.2Modèle DaQ'!V29</f>
        <v>1</v>
      </c>
      <c r="AP17"/>
      <c r="AQ17" s="114"/>
      <c r="AR17" s="115" t="s">
        <v>36</v>
      </c>
      <c r="AS17" s="115"/>
      <c r="AT17" s="115"/>
      <c r="AU17" s="115"/>
      <c r="AV17" s="115"/>
      <c r="AW17" s="114"/>
      <c r="AX17" s="222">
        <f>AO17</f>
        <v>1</v>
      </c>
      <c r="AY17" s="223">
        <f>'GM-9Doc6-Annexe Q-4.2Modèle DaQ'!W29</f>
        <v>1</v>
      </c>
      <c r="AZ17" s="223">
        <f>'GM-9Doc6-Annexe Q-4.2Modèle DaQ'!X29</f>
        <v>1</v>
      </c>
      <c r="BA17" s="223">
        <f>'GM-9Doc6-Annexe Q-4.2Modèle DaQ'!Y29</f>
        <v>1</v>
      </c>
      <c r="BB17" s="223">
        <f>'GM-9Doc6-Annexe Q-4.2Modèle DaQ'!Z29</f>
        <v>1</v>
      </c>
      <c r="BC17" s="224">
        <f>'GM-9Doc6-Annexe Q-4.2Modèle DaQ'!AA29</f>
        <v>1</v>
      </c>
      <c r="BD17"/>
      <c r="BE17" s="114"/>
      <c r="BF17" s="115" t="s">
        <v>36</v>
      </c>
      <c r="BG17" s="115"/>
      <c r="BH17" s="115"/>
      <c r="BI17" s="115"/>
      <c r="BJ17" s="115"/>
      <c r="BK17" s="114"/>
      <c r="BL17" s="222">
        <f>BC17</f>
        <v>1</v>
      </c>
      <c r="BM17" s="223">
        <f>'GM-9Doc6-Annexe Q-4.2Modèle DaQ'!AB29</f>
        <v>1</v>
      </c>
      <c r="BN17" s="223">
        <f>'GM-9Doc6-Annexe Q-4.2Modèle DaQ'!AC29</f>
        <v>1</v>
      </c>
      <c r="BO17" s="223">
        <f>'GM-9Doc6-Annexe Q-4.2Modèle DaQ'!AD29</f>
        <v>1</v>
      </c>
      <c r="BP17" s="223">
        <f>'GM-9Doc6-Annexe Q-4.2Modèle DaQ'!AE29</f>
        <v>1</v>
      </c>
      <c r="BQ17" s="224">
        <f>'GM-9Doc6-Annexe Q-4.2Modèle DaQ'!AF29</f>
        <v>1</v>
      </c>
      <c r="BR17"/>
      <c r="BS17" s="114"/>
      <c r="BT17" s="115" t="s">
        <v>36</v>
      </c>
      <c r="BU17" s="115"/>
      <c r="BV17" s="115"/>
      <c r="BW17" s="115"/>
      <c r="BX17" s="115"/>
      <c r="BY17" s="114"/>
      <c r="BZ17" s="222">
        <f>BQ17</f>
        <v>1</v>
      </c>
      <c r="CA17" s="223">
        <f>'GM-9Doc6-Annexe Q-4.2Modèle DaQ'!AG29</f>
        <v>1</v>
      </c>
      <c r="CB17" s="223">
        <f>'GM-9Doc6-Annexe Q-4.2Modèle DaQ'!AH29</f>
        <v>1</v>
      </c>
      <c r="CC17" s="223">
        <f>'GM-9Doc6-Annexe Q-4.2Modèle DaQ'!AI29</f>
        <v>1</v>
      </c>
      <c r="CD17" s="223">
        <f>'GM-9Doc6-Annexe Q-4.2Modèle DaQ'!AJ29</f>
        <v>1</v>
      </c>
      <c r="CE17" s="224">
        <f>'GM-9Doc6-Annexe Q-4.2Modèle DaQ'!AK29</f>
        <v>1</v>
      </c>
      <c r="CF17"/>
      <c r="CG17" s="114"/>
      <c r="CH17" s="115" t="s">
        <v>36</v>
      </c>
      <c r="CI17" s="115"/>
      <c r="CJ17" s="115"/>
      <c r="CK17" s="115"/>
      <c r="CL17" s="115"/>
      <c r="CM17" s="114"/>
      <c r="CN17" s="222">
        <f>CE17</f>
        <v>1</v>
      </c>
      <c r="CO17" s="223">
        <f>'GM-9Doc6-Annexe Q-4.2Modèle DaQ'!AL29</f>
        <v>1</v>
      </c>
      <c r="CP17" s="223">
        <f>'GM-9Doc6-Annexe Q-4.2Modèle DaQ'!AM29</f>
        <v>1</v>
      </c>
      <c r="CQ17" s="223">
        <f>'GM-9Doc6-Annexe Q-4.2Modèle DaQ'!AN29</f>
        <v>1</v>
      </c>
      <c r="CR17" s="223">
        <f>'GM-9Doc6-Annexe Q-4.2Modèle DaQ'!AO29</f>
        <v>1</v>
      </c>
      <c r="CS17" s="224">
        <f>'GM-9Doc6-Annexe Q-4.2Modèle DaQ'!AP29</f>
        <v>1</v>
      </c>
      <c r="CT17"/>
      <c r="CU17" s="114"/>
      <c r="CV17" s="115" t="s">
        <v>36</v>
      </c>
      <c r="CW17" s="115"/>
      <c r="CX17" s="115"/>
      <c r="CY17" s="115"/>
      <c r="CZ17" s="115"/>
      <c r="DA17" s="114"/>
      <c r="DB17" s="222">
        <f>CS17</f>
        <v>1</v>
      </c>
      <c r="DC17" s="223">
        <f>'GM-9Doc6-Annexe Q-4.2Modèle DaQ'!AQ29</f>
        <v>1</v>
      </c>
      <c r="DD17" s="223">
        <f>'GM-9Doc6-Annexe Q-4.2Modèle DaQ'!AR29</f>
        <v>1</v>
      </c>
      <c r="DE17" s="223">
        <f>'GM-9Doc6-Annexe Q-4.2Modèle DaQ'!AS29</f>
        <v>1</v>
      </c>
      <c r="DF17" s="223">
        <f>'GM-9Doc6-Annexe Q-4.2Modèle DaQ'!AT29</f>
        <v>1</v>
      </c>
      <c r="DG17" s="224">
        <f>'GM-9Doc6-Annexe Q-4.2Modèle DaQ'!AU29</f>
        <v>1</v>
      </c>
      <c r="DH17"/>
    </row>
    <row r="18" spans="1:112" s="104" customFormat="1" ht="16.5" customHeight="1">
      <c r="A18" s="128"/>
      <c r="B18" s="129" t="s">
        <v>102</v>
      </c>
      <c r="C18" s="129"/>
      <c r="D18" s="129"/>
      <c r="E18" s="129"/>
      <c r="F18" s="129"/>
      <c r="G18" s="128"/>
      <c r="H18" s="225"/>
      <c r="I18" s="249">
        <f>'GM-9Doc6-Annexe Q-4.2Modèle DaQ'!H30</f>
        <v>2020000</v>
      </c>
      <c r="J18" s="249">
        <f>'GM-9Doc6-Annexe Q-4.2Modèle DaQ'!I30</f>
        <v>2020000</v>
      </c>
      <c r="K18" s="249">
        <f>'GM-9Doc6-Annexe Q-4.2Modèle DaQ'!J30</f>
        <v>2020000</v>
      </c>
      <c r="L18" s="249">
        <f>'GM-9Doc6-Annexe Q-4.2Modèle DaQ'!K30</f>
        <v>2020000</v>
      </c>
      <c r="M18" s="250">
        <f>'GM-9Doc6-Annexe Q-4.2Modèle DaQ'!L30</f>
        <v>2020000</v>
      </c>
      <c r="N18"/>
      <c r="O18" s="128"/>
      <c r="P18" s="129" t="str">
        <f>B18</f>
        <v>Volume en m3</v>
      </c>
      <c r="Q18" s="129"/>
      <c r="R18" s="129"/>
      <c r="S18" s="129"/>
      <c r="T18" s="129"/>
      <c r="U18" s="128"/>
      <c r="V18" s="225">
        <f>M18</f>
        <v>2020000</v>
      </c>
      <c r="W18" s="249">
        <f>'GM-9Doc6-Annexe Q-4.2Modèle DaQ'!M30</f>
        <v>2020000</v>
      </c>
      <c r="X18" s="249">
        <f>'GM-9Doc6-Annexe Q-4.2Modèle DaQ'!N30</f>
        <v>2020000</v>
      </c>
      <c r="Y18" s="249">
        <f>'GM-9Doc6-Annexe Q-4.2Modèle DaQ'!O30</f>
        <v>2020000</v>
      </c>
      <c r="Z18" s="249">
        <f>'GM-9Doc6-Annexe Q-4.2Modèle DaQ'!P30</f>
        <v>2020000</v>
      </c>
      <c r="AA18" s="250">
        <f>'GM-9Doc6-Annexe Q-4.2Modèle DaQ'!Q30</f>
        <v>2020000</v>
      </c>
      <c r="AB18"/>
      <c r="AC18" s="128"/>
      <c r="AD18" s="129" t="s">
        <v>101</v>
      </c>
      <c r="AE18" s="129"/>
      <c r="AF18" s="129"/>
      <c r="AG18" s="129"/>
      <c r="AH18" s="129"/>
      <c r="AI18" s="128"/>
      <c r="AJ18" s="225">
        <f t="shared" si="36"/>
        <v>2020000</v>
      </c>
      <c r="AK18" s="249">
        <f>'GM-9Doc6-Annexe Q-4.2Modèle DaQ'!R30</f>
        <v>2020000</v>
      </c>
      <c r="AL18" s="249">
        <f>'GM-9Doc6-Annexe Q-4.2Modèle DaQ'!S30</f>
        <v>2020000</v>
      </c>
      <c r="AM18" s="249">
        <f>'GM-9Doc6-Annexe Q-4.2Modèle DaQ'!T30</f>
        <v>2020000</v>
      </c>
      <c r="AN18" s="249">
        <f>'GM-9Doc6-Annexe Q-4.2Modèle DaQ'!U30</f>
        <v>2020000</v>
      </c>
      <c r="AO18" s="250">
        <f>'GM-9Doc6-Annexe Q-4.2Modèle DaQ'!V30</f>
        <v>2020000</v>
      </c>
      <c r="AP18"/>
      <c r="AQ18" s="128"/>
      <c r="AR18" s="129" t="s">
        <v>101</v>
      </c>
      <c r="AS18" s="129"/>
      <c r="AT18" s="129"/>
      <c r="AU18" s="129"/>
      <c r="AV18" s="129"/>
      <c r="AW18" s="128"/>
      <c r="AX18" s="225">
        <f>AO18</f>
        <v>2020000</v>
      </c>
      <c r="AY18" s="249">
        <f>'GM-9Doc6-Annexe Q-4.2Modèle DaQ'!W30</f>
        <v>2020000</v>
      </c>
      <c r="AZ18" s="249">
        <f>'GM-9Doc6-Annexe Q-4.2Modèle DaQ'!X30</f>
        <v>2020000</v>
      </c>
      <c r="BA18" s="249">
        <f>'GM-9Doc6-Annexe Q-4.2Modèle DaQ'!Y30</f>
        <v>2020000</v>
      </c>
      <c r="BB18" s="249">
        <f>'GM-9Doc6-Annexe Q-4.2Modèle DaQ'!Z30</f>
        <v>2020000</v>
      </c>
      <c r="BC18" s="250">
        <f>'GM-9Doc6-Annexe Q-4.2Modèle DaQ'!AA30</f>
        <v>2020000</v>
      </c>
      <c r="BD18"/>
      <c r="BE18" s="128"/>
      <c r="BF18" s="129" t="s">
        <v>101</v>
      </c>
      <c r="BG18" s="129"/>
      <c r="BH18" s="129"/>
      <c r="BI18" s="129"/>
      <c r="BJ18" s="129"/>
      <c r="BK18" s="128"/>
      <c r="BL18" s="225">
        <f>BC18</f>
        <v>2020000</v>
      </c>
      <c r="BM18" s="249">
        <f>'GM-9Doc6-Annexe Q-4.2Modèle DaQ'!AB30</f>
        <v>2020000</v>
      </c>
      <c r="BN18" s="249">
        <f>'GM-9Doc6-Annexe Q-4.2Modèle DaQ'!AC30</f>
        <v>2020000</v>
      </c>
      <c r="BO18" s="249">
        <f>'GM-9Doc6-Annexe Q-4.2Modèle DaQ'!AD30</f>
        <v>2020000</v>
      </c>
      <c r="BP18" s="249">
        <f>'GM-9Doc6-Annexe Q-4.2Modèle DaQ'!AE30</f>
        <v>2020000</v>
      </c>
      <c r="BQ18" s="250">
        <f>'GM-9Doc6-Annexe Q-4.2Modèle DaQ'!AF30</f>
        <v>2020000</v>
      </c>
      <c r="BR18"/>
      <c r="BS18" s="128"/>
      <c r="BT18" s="129" t="s">
        <v>101</v>
      </c>
      <c r="BU18" s="129"/>
      <c r="BV18" s="129"/>
      <c r="BW18" s="129"/>
      <c r="BX18" s="129"/>
      <c r="BY18" s="128"/>
      <c r="BZ18" s="225">
        <f>BQ18</f>
        <v>2020000</v>
      </c>
      <c r="CA18" s="249">
        <f>'GM-9Doc6-Annexe Q-4.2Modèle DaQ'!AG30</f>
        <v>2020000</v>
      </c>
      <c r="CB18" s="249">
        <f>'GM-9Doc6-Annexe Q-4.2Modèle DaQ'!AH30</f>
        <v>2020000</v>
      </c>
      <c r="CC18" s="249">
        <f>'GM-9Doc6-Annexe Q-4.2Modèle DaQ'!AI30</f>
        <v>2020000</v>
      </c>
      <c r="CD18" s="249">
        <f>'GM-9Doc6-Annexe Q-4.2Modèle DaQ'!AJ30</f>
        <v>2020000</v>
      </c>
      <c r="CE18" s="250">
        <f>'GM-9Doc6-Annexe Q-4.2Modèle DaQ'!AK30</f>
        <v>2020000</v>
      </c>
      <c r="CF18"/>
      <c r="CG18" s="128"/>
      <c r="CH18" s="129" t="s">
        <v>101</v>
      </c>
      <c r="CI18" s="129"/>
      <c r="CJ18" s="129"/>
      <c r="CK18" s="129"/>
      <c r="CL18" s="129"/>
      <c r="CM18" s="128"/>
      <c r="CN18" s="225">
        <f>CE18</f>
        <v>2020000</v>
      </c>
      <c r="CO18" s="249">
        <f>'GM-9Doc6-Annexe Q-4.2Modèle DaQ'!AL30</f>
        <v>2020000</v>
      </c>
      <c r="CP18" s="249">
        <f>'GM-9Doc6-Annexe Q-4.2Modèle DaQ'!AM30</f>
        <v>2020000</v>
      </c>
      <c r="CQ18" s="249">
        <f>'GM-9Doc6-Annexe Q-4.2Modèle DaQ'!AN30</f>
        <v>2020000</v>
      </c>
      <c r="CR18" s="249">
        <f>'GM-9Doc6-Annexe Q-4.2Modèle DaQ'!AO30</f>
        <v>2020000</v>
      </c>
      <c r="CS18" s="250">
        <f>'GM-9Doc6-Annexe Q-4.2Modèle DaQ'!AP30</f>
        <v>2020000</v>
      </c>
      <c r="CT18"/>
      <c r="CU18" s="128"/>
      <c r="CV18" s="129" t="s">
        <v>101</v>
      </c>
      <c r="CW18" s="129"/>
      <c r="CX18" s="129"/>
      <c r="CY18" s="129"/>
      <c r="CZ18" s="129"/>
      <c r="DA18" s="128"/>
      <c r="DB18" s="225">
        <f>CS18</f>
        <v>2020000</v>
      </c>
      <c r="DC18" s="249">
        <f>'GM-9Doc6-Annexe Q-4.2Modèle DaQ'!AQ30</f>
        <v>2020000</v>
      </c>
      <c r="DD18" s="249">
        <f>'GM-9Doc6-Annexe Q-4.2Modèle DaQ'!AR30</f>
        <v>2020000</v>
      </c>
      <c r="DE18" s="249">
        <f>'GM-9Doc6-Annexe Q-4.2Modèle DaQ'!AS30</f>
        <v>2020000</v>
      </c>
      <c r="DF18" s="249">
        <f>'GM-9Doc6-Annexe Q-4.2Modèle DaQ'!AT30</f>
        <v>2020000</v>
      </c>
      <c r="DG18" s="250">
        <f>'GM-9Doc6-Annexe Q-4.2Modèle DaQ'!AU30</f>
        <v>2020000</v>
      </c>
      <c r="DH18"/>
    </row>
    <row r="19" spans="1:112" s="104" customFormat="1" ht="6" customHeight="1">
      <c r="A19" s="118"/>
      <c r="B19" s="107"/>
      <c r="C19" s="107"/>
      <c r="D19" s="107"/>
      <c r="E19" s="107"/>
      <c r="F19" s="107"/>
      <c r="G19" s="118"/>
      <c r="H19" s="226"/>
      <c r="I19" s="227"/>
      <c r="J19" s="227"/>
      <c r="K19" s="227"/>
      <c r="L19" s="227"/>
      <c r="M19" s="228"/>
      <c r="N19"/>
      <c r="O19" s="118"/>
      <c r="P19" s="107"/>
      <c r="Q19" s="107"/>
      <c r="R19" s="107"/>
      <c r="S19" s="107"/>
      <c r="T19" s="107"/>
      <c r="U19" s="118"/>
      <c r="V19" s="226"/>
      <c r="W19" s="227"/>
      <c r="X19" s="227"/>
      <c r="Y19" s="227"/>
      <c r="Z19" s="227"/>
      <c r="AA19" s="228"/>
      <c r="AB19"/>
      <c r="AC19" s="118"/>
      <c r="AD19" s="107"/>
      <c r="AE19" s="107"/>
      <c r="AF19" s="107"/>
      <c r="AG19" s="107"/>
      <c r="AH19" s="107"/>
      <c r="AI19" s="118"/>
      <c r="AJ19" s="226"/>
      <c r="AK19" s="227"/>
      <c r="AL19" s="227"/>
      <c r="AM19" s="227"/>
      <c r="AN19" s="227"/>
      <c r="AO19" s="228"/>
      <c r="AP19"/>
      <c r="AQ19" s="118"/>
      <c r="AR19" s="107"/>
      <c r="AS19" s="107"/>
      <c r="AT19" s="107"/>
      <c r="AU19" s="107"/>
      <c r="AV19" s="107"/>
      <c r="AW19" s="118"/>
      <c r="AX19" s="226"/>
      <c r="AY19" s="227"/>
      <c r="AZ19" s="227"/>
      <c r="BA19" s="227"/>
      <c r="BB19" s="227"/>
      <c r="BC19" s="228"/>
      <c r="BD19"/>
      <c r="BE19" s="118"/>
      <c r="BF19" s="107"/>
      <c r="BG19" s="107"/>
      <c r="BH19" s="107"/>
      <c r="BI19" s="107"/>
      <c r="BJ19" s="107"/>
      <c r="BK19" s="118"/>
      <c r="BL19" s="226"/>
      <c r="BM19" s="227"/>
      <c r="BN19" s="227"/>
      <c r="BO19" s="227"/>
      <c r="BP19" s="227"/>
      <c r="BQ19" s="228"/>
      <c r="BR19"/>
      <c r="BS19" s="118"/>
      <c r="BT19" s="107"/>
      <c r="BU19" s="107"/>
      <c r="BV19" s="107"/>
      <c r="BW19" s="107"/>
      <c r="BX19" s="107"/>
      <c r="BY19" s="118"/>
      <c r="BZ19" s="226"/>
      <c r="CA19" s="227"/>
      <c r="CB19" s="227"/>
      <c r="CC19" s="227"/>
      <c r="CD19" s="227"/>
      <c r="CE19" s="228"/>
      <c r="CF19"/>
      <c r="CG19" s="118"/>
      <c r="CH19" s="107"/>
      <c r="CI19" s="107"/>
      <c r="CJ19" s="107"/>
      <c r="CK19" s="107"/>
      <c r="CL19" s="107"/>
      <c r="CM19" s="118"/>
      <c r="CN19" s="226"/>
      <c r="CO19" s="227"/>
      <c r="CP19" s="227"/>
      <c r="CQ19" s="227"/>
      <c r="CR19" s="227"/>
      <c r="CS19" s="228"/>
      <c r="CT19"/>
      <c r="CU19" s="118"/>
      <c r="CV19" s="107"/>
      <c r="CW19" s="107"/>
      <c r="CX19" s="107"/>
      <c r="CY19" s="107"/>
      <c r="CZ19" s="107"/>
      <c r="DA19" s="118"/>
      <c r="DB19" s="226"/>
      <c r="DC19" s="227"/>
      <c r="DD19" s="227"/>
      <c r="DE19" s="227"/>
      <c r="DF19" s="227"/>
      <c r="DG19" s="228"/>
      <c r="DH19"/>
    </row>
    <row r="20" spans="1:112" s="135" customFormat="1" ht="16.5" customHeight="1">
      <c r="A20" s="136"/>
      <c r="B20" s="270" t="s">
        <v>120</v>
      </c>
      <c r="C20" s="131"/>
      <c r="D20" s="131"/>
      <c r="E20" s="137">
        <f t="shared" ref="E20:E21" si="37">SUM(H20:DG20)-V20-AJ20-AX20-BL20-BZ20-CN20-DB20</f>
        <v>908900</v>
      </c>
      <c r="F20" s="131"/>
      <c r="G20" s="136"/>
      <c r="H20" s="229">
        <f>'GM-9Doc6-Annexe Q-4.2Modèle DaQ'!G36</f>
        <v>908900</v>
      </c>
      <c r="I20" s="229">
        <f>'GM-9Doc6-Annexe Q-4.2Modèle DaQ'!H36</f>
        <v>0</v>
      </c>
      <c r="J20" s="229">
        <f>'GM-9Doc6-Annexe Q-4.2Modèle DaQ'!I36</f>
        <v>0</v>
      </c>
      <c r="K20" s="229">
        <f>'GM-9Doc6-Annexe Q-4.2Modèle DaQ'!J36</f>
        <v>0</v>
      </c>
      <c r="L20" s="229">
        <f>'GM-9Doc6-Annexe Q-4.2Modèle DaQ'!K36</f>
        <v>0</v>
      </c>
      <c r="M20" s="229">
        <f>'GM-9Doc6-Annexe Q-4.2Modèle DaQ'!L36</f>
        <v>0</v>
      </c>
      <c r="N20"/>
      <c r="O20" s="136"/>
      <c r="P20" s="271" t="str">
        <f t="shared" ref="P20:P21" si="38">B20</f>
        <v>Frais de conduite - Base</v>
      </c>
      <c r="Q20" s="131"/>
      <c r="R20" s="131"/>
      <c r="S20" s="137"/>
      <c r="T20" s="131"/>
      <c r="U20" s="136"/>
      <c r="V20" s="229">
        <f t="shared" ref="V20:V21" si="39">M20</f>
        <v>0</v>
      </c>
      <c r="W20" s="229">
        <f>'GM-9Doc6-Annexe Q-4.2Modèle DaQ'!M36</f>
        <v>0</v>
      </c>
      <c r="X20" s="229">
        <f>'GM-9Doc6-Annexe Q-4.2Modèle DaQ'!N36</f>
        <v>0</v>
      </c>
      <c r="Y20" s="229">
        <f>'GM-9Doc6-Annexe Q-4.2Modèle DaQ'!O36</f>
        <v>0</v>
      </c>
      <c r="Z20" s="229">
        <f>'GM-9Doc6-Annexe Q-4.2Modèle DaQ'!P36</f>
        <v>0</v>
      </c>
      <c r="AA20" s="229">
        <f>'GM-9Doc6-Annexe Q-4.2Modèle DaQ'!Q36</f>
        <v>0</v>
      </c>
      <c r="AB20"/>
      <c r="AC20" s="136"/>
      <c r="AD20" s="271" t="str">
        <f t="shared" ref="AD20:AD21" si="40">P20</f>
        <v>Frais de conduite - Base</v>
      </c>
      <c r="AE20" s="131"/>
      <c r="AF20" s="131"/>
      <c r="AG20" s="137"/>
      <c r="AH20" s="131"/>
      <c r="AI20" s="136"/>
      <c r="AJ20" s="229">
        <f t="shared" ref="AJ20:AJ21" si="41">AA20</f>
        <v>0</v>
      </c>
      <c r="AK20" s="229">
        <f>'GM-9Doc6-Annexe Q-4.2Modèle DaQ'!R36</f>
        <v>0</v>
      </c>
      <c r="AL20" s="229">
        <f>'GM-9Doc6-Annexe Q-4.2Modèle DaQ'!S36</f>
        <v>0</v>
      </c>
      <c r="AM20" s="229">
        <f>'GM-9Doc6-Annexe Q-4.2Modèle DaQ'!T36</f>
        <v>0</v>
      </c>
      <c r="AN20" s="229">
        <f>'GM-9Doc6-Annexe Q-4.2Modèle DaQ'!U36</f>
        <v>0</v>
      </c>
      <c r="AO20" s="229">
        <f>'GM-9Doc6-Annexe Q-4.2Modèle DaQ'!V36</f>
        <v>0</v>
      </c>
      <c r="AP20"/>
      <c r="AQ20" s="136"/>
      <c r="AR20" s="271" t="str">
        <f t="shared" ref="AR20:AR21" si="42">AD20</f>
        <v>Frais de conduite - Base</v>
      </c>
      <c r="AS20" s="131"/>
      <c r="AT20" s="131"/>
      <c r="AU20" s="137"/>
      <c r="AV20" s="131"/>
      <c r="AW20" s="136"/>
      <c r="AX20" s="229">
        <f t="shared" ref="AX20:AX21" si="43">AO20</f>
        <v>0</v>
      </c>
      <c r="AY20" s="229">
        <f>'GM-9Doc6-Annexe Q-4.2Modèle DaQ'!W36</f>
        <v>0</v>
      </c>
      <c r="AZ20" s="229">
        <f>'GM-9Doc6-Annexe Q-4.2Modèle DaQ'!X36</f>
        <v>0</v>
      </c>
      <c r="BA20" s="229">
        <f>'GM-9Doc6-Annexe Q-4.2Modèle DaQ'!Y36</f>
        <v>0</v>
      </c>
      <c r="BB20" s="229">
        <f>'GM-9Doc6-Annexe Q-4.2Modèle DaQ'!Z36</f>
        <v>0</v>
      </c>
      <c r="BC20" s="229">
        <f>'GM-9Doc6-Annexe Q-4.2Modèle DaQ'!AA36</f>
        <v>0</v>
      </c>
      <c r="BD20"/>
      <c r="BE20" s="136"/>
      <c r="BF20" s="271" t="str">
        <f t="shared" ref="BF20:BF21" si="44">AR20</f>
        <v>Frais de conduite - Base</v>
      </c>
      <c r="BG20" s="131"/>
      <c r="BH20" s="131"/>
      <c r="BI20" s="137"/>
      <c r="BJ20" s="131"/>
      <c r="BK20" s="136"/>
      <c r="BL20" s="229">
        <f t="shared" ref="BL20:BL21" si="45">BC20</f>
        <v>0</v>
      </c>
      <c r="BM20" s="229">
        <f>'GM-9Doc6-Annexe Q-4.2Modèle DaQ'!AB36</f>
        <v>0</v>
      </c>
      <c r="BN20" s="229">
        <f>'GM-9Doc6-Annexe Q-4.2Modèle DaQ'!AC36</f>
        <v>0</v>
      </c>
      <c r="BO20" s="229">
        <f>'GM-9Doc6-Annexe Q-4.2Modèle DaQ'!AD36</f>
        <v>0</v>
      </c>
      <c r="BP20" s="229">
        <f>'GM-9Doc6-Annexe Q-4.2Modèle DaQ'!AE36</f>
        <v>0</v>
      </c>
      <c r="BQ20" s="229">
        <f>'GM-9Doc6-Annexe Q-4.2Modèle DaQ'!AF36</f>
        <v>0</v>
      </c>
      <c r="BR20"/>
      <c r="BS20" s="136"/>
      <c r="BT20" s="271" t="str">
        <f t="shared" ref="BT20:BT21" si="46">BF20</f>
        <v>Frais de conduite - Base</v>
      </c>
      <c r="BU20" s="131"/>
      <c r="BV20" s="131"/>
      <c r="BW20" s="137"/>
      <c r="BX20" s="131"/>
      <c r="BY20" s="136"/>
      <c r="BZ20" s="229">
        <f t="shared" ref="BZ20:BZ21" si="47">BQ20</f>
        <v>0</v>
      </c>
      <c r="CA20" s="229">
        <f>'GM-9Doc6-Annexe Q-4.2Modèle DaQ'!AG36</f>
        <v>0</v>
      </c>
      <c r="CB20" s="229">
        <f>'GM-9Doc6-Annexe Q-4.2Modèle DaQ'!AH36</f>
        <v>0</v>
      </c>
      <c r="CC20" s="229">
        <f>'GM-9Doc6-Annexe Q-4.2Modèle DaQ'!AI36</f>
        <v>0</v>
      </c>
      <c r="CD20" s="229">
        <f>'GM-9Doc6-Annexe Q-4.2Modèle DaQ'!AJ36</f>
        <v>0</v>
      </c>
      <c r="CE20" s="229">
        <f>'GM-9Doc6-Annexe Q-4.2Modèle DaQ'!AK36</f>
        <v>0</v>
      </c>
      <c r="CF20"/>
      <c r="CG20" s="136"/>
      <c r="CH20" s="271" t="str">
        <f t="shared" ref="CH20:CH21" si="48">BT20</f>
        <v>Frais de conduite - Base</v>
      </c>
      <c r="CI20" s="131"/>
      <c r="CJ20" s="131"/>
      <c r="CK20" s="137"/>
      <c r="CL20" s="131"/>
      <c r="CM20" s="136"/>
      <c r="CN20" s="229">
        <f t="shared" ref="CN20:CN21" si="49">CE20</f>
        <v>0</v>
      </c>
      <c r="CO20" s="229">
        <f>'GM-9Doc6-Annexe Q-4.2Modèle DaQ'!AL36</f>
        <v>0</v>
      </c>
      <c r="CP20" s="229">
        <f>'GM-9Doc6-Annexe Q-4.2Modèle DaQ'!AM36</f>
        <v>0</v>
      </c>
      <c r="CQ20" s="229">
        <f>'GM-9Doc6-Annexe Q-4.2Modèle DaQ'!AN36</f>
        <v>0</v>
      </c>
      <c r="CR20" s="229">
        <f>'GM-9Doc6-Annexe Q-4.2Modèle DaQ'!AO36</f>
        <v>0</v>
      </c>
      <c r="CS20" s="229">
        <f>'GM-9Doc6-Annexe Q-4.2Modèle DaQ'!AP36</f>
        <v>0</v>
      </c>
      <c r="CT20"/>
      <c r="CU20" s="136"/>
      <c r="CV20" s="271" t="str">
        <f t="shared" ref="CV20:CV21" si="50">CH20</f>
        <v>Frais de conduite - Base</v>
      </c>
      <c r="CW20" s="131"/>
      <c r="CX20" s="131"/>
      <c r="CY20" s="137"/>
      <c r="CZ20" s="131"/>
      <c r="DA20" s="136"/>
      <c r="DB20" s="229">
        <f t="shared" ref="DB20:DB21" si="51">CS20</f>
        <v>0</v>
      </c>
      <c r="DC20" s="229">
        <f>'GM-9Doc6-Annexe Q-4.2Modèle DaQ'!AQ36</f>
        <v>0</v>
      </c>
      <c r="DD20" s="229">
        <f>'GM-9Doc6-Annexe Q-4.2Modèle DaQ'!AR36</f>
        <v>0</v>
      </c>
      <c r="DE20" s="229">
        <f>'GM-9Doc6-Annexe Q-4.2Modèle DaQ'!AS36</f>
        <v>0</v>
      </c>
      <c r="DF20" s="229">
        <f>'GM-9Doc6-Annexe Q-4.2Modèle DaQ'!AT36</f>
        <v>0</v>
      </c>
      <c r="DG20" s="229">
        <f>'GM-9Doc6-Annexe Q-4.2Modèle DaQ'!AU36</f>
        <v>0</v>
      </c>
      <c r="DH20"/>
    </row>
    <row r="21" spans="1:112" s="135" customFormat="1" ht="16.5" customHeight="1">
      <c r="A21" s="136"/>
      <c r="B21" s="270" t="s">
        <v>121</v>
      </c>
      <c r="C21" s="131"/>
      <c r="D21" s="131"/>
      <c r="E21" s="137">
        <f t="shared" si="37"/>
        <v>148622</v>
      </c>
      <c r="F21" s="131"/>
      <c r="G21" s="273"/>
      <c r="H21" s="272">
        <f>'GM-9Doc6-Annexe Q-4.2Modèle DaQ'!G37</f>
        <v>148622</v>
      </c>
      <c r="I21" s="272">
        <f>'GM-9Doc6-Annexe Q-4.2Modèle DaQ'!H37</f>
        <v>0</v>
      </c>
      <c r="J21" s="272">
        <f>'GM-9Doc6-Annexe Q-4.2Modèle DaQ'!I37</f>
        <v>0</v>
      </c>
      <c r="K21" s="272">
        <f>'GM-9Doc6-Annexe Q-4.2Modèle DaQ'!J37</f>
        <v>0</v>
      </c>
      <c r="L21" s="272">
        <f>'GM-9Doc6-Annexe Q-4.2Modèle DaQ'!K37</f>
        <v>0</v>
      </c>
      <c r="M21" s="272">
        <f>'GM-9Doc6-Annexe Q-4.2Modèle DaQ'!L37</f>
        <v>0</v>
      </c>
      <c r="N21"/>
      <c r="O21" s="136"/>
      <c r="P21" s="271" t="str">
        <f t="shared" si="38"/>
        <v>Frais de conduite - Frais entrepreneurs</v>
      </c>
      <c r="Q21" s="131"/>
      <c r="R21" s="131"/>
      <c r="S21" s="137"/>
      <c r="T21" s="131"/>
      <c r="U21" s="136"/>
      <c r="V21" s="229">
        <f t="shared" si="39"/>
        <v>0</v>
      </c>
      <c r="W21" s="229">
        <f>'GM-9Doc6-Annexe Q-4.2Modèle DaQ'!M37</f>
        <v>0</v>
      </c>
      <c r="X21" s="229">
        <f>'GM-9Doc6-Annexe Q-4.2Modèle DaQ'!N37</f>
        <v>0</v>
      </c>
      <c r="Y21" s="229">
        <f>'GM-9Doc6-Annexe Q-4.2Modèle DaQ'!O37</f>
        <v>0</v>
      </c>
      <c r="Z21" s="229">
        <f>'GM-9Doc6-Annexe Q-4.2Modèle DaQ'!P37</f>
        <v>0</v>
      </c>
      <c r="AA21" s="229">
        <f>'GM-9Doc6-Annexe Q-4.2Modèle DaQ'!Q37</f>
        <v>0</v>
      </c>
      <c r="AB21"/>
      <c r="AC21" s="136"/>
      <c r="AD21" s="271" t="str">
        <f t="shared" si="40"/>
        <v>Frais de conduite - Frais entrepreneurs</v>
      </c>
      <c r="AE21" s="131"/>
      <c r="AF21" s="131"/>
      <c r="AG21" s="137"/>
      <c r="AH21" s="131"/>
      <c r="AI21" s="273"/>
      <c r="AJ21" s="272">
        <f t="shared" si="41"/>
        <v>0</v>
      </c>
      <c r="AK21" s="272">
        <f>'GM-9Doc6-Annexe Q-4.2Modèle DaQ'!R37</f>
        <v>0</v>
      </c>
      <c r="AL21" s="272">
        <f>'GM-9Doc6-Annexe Q-4.2Modèle DaQ'!S37</f>
        <v>0</v>
      </c>
      <c r="AM21" s="272">
        <f>'GM-9Doc6-Annexe Q-4.2Modèle DaQ'!T37</f>
        <v>0</v>
      </c>
      <c r="AN21" s="272">
        <f>'GM-9Doc6-Annexe Q-4.2Modèle DaQ'!U37</f>
        <v>0</v>
      </c>
      <c r="AO21" s="272">
        <f>'GM-9Doc6-Annexe Q-4.2Modèle DaQ'!V37</f>
        <v>0</v>
      </c>
      <c r="AP21"/>
      <c r="AQ21" s="136"/>
      <c r="AR21" s="271" t="str">
        <f t="shared" si="42"/>
        <v>Frais de conduite - Frais entrepreneurs</v>
      </c>
      <c r="AS21" s="131"/>
      <c r="AT21" s="131"/>
      <c r="AU21" s="137"/>
      <c r="AV21" s="131"/>
      <c r="AW21" s="273"/>
      <c r="AX21" s="272">
        <f t="shared" si="43"/>
        <v>0</v>
      </c>
      <c r="AY21" s="272">
        <f>'GM-9Doc6-Annexe Q-4.2Modèle DaQ'!W37</f>
        <v>0</v>
      </c>
      <c r="AZ21" s="272">
        <f>'GM-9Doc6-Annexe Q-4.2Modèle DaQ'!X37</f>
        <v>0</v>
      </c>
      <c r="BA21" s="272">
        <f>'GM-9Doc6-Annexe Q-4.2Modèle DaQ'!Y37</f>
        <v>0</v>
      </c>
      <c r="BB21" s="272">
        <f>'GM-9Doc6-Annexe Q-4.2Modèle DaQ'!Z37</f>
        <v>0</v>
      </c>
      <c r="BC21" s="272">
        <f>'GM-9Doc6-Annexe Q-4.2Modèle DaQ'!AA37</f>
        <v>0</v>
      </c>
      <c r="BD21"/>
      <c r="BE21" s="136"/>
      <c r="BF21" s="271" t="str">
        <f t="shared" si="44"/>
        <v>Frais de conduite - Frais entrepreneurs</v>
      </c>
      <c r="BG21" s="131"/>
      <c r="BH21" s="131"/>
      <c r="BI21" s="137"/>
      <c r="BJ21" s="131"/>
      <c r="BK21" s="273"/>
      <c r="BL21" s="272">
        <f t="shared" si="45"/>
        <v>0</v>
      </c>
      <c r="BM21" s="272">
        <f>'GM-9Doc6-Annexe Q-4.2Modèle DaQ'!AB37</f>
        <v>0</v>
      </c>
      <c r="BN21" s="272">
        <f>'GM-9Doc6-Annexe Q-4.2Modèle DaQ'!AC37</f>
        <v>0</v>
      </c>
      <c r="BO21" s="272">
        <f>'GM-9Doc6-Annexe Q-4.2Modèle DaQ'!AD37</f>
        <v>0</v>
      </c>
      <c r="BP21" s="272">
        <f>'GM-9Doc6-Annexe Q-4.2Modèle DaQ'!AE37</f>
        <v>0</v>
      </c>
      <c r="BQ21" s="272">
        <f>'GM-9Doc6-Annexe Q-4.2Modèle DaQ'!AF37</f>
        <v>0</v>
      </c>
      <c r="BR21"/>
      <c r="BS21" s="136"/>
      <c r="BT21" s="271" t="str">
        <f t="shared" si="46"/>
        <v>Frais de conduite - Frais entrepreneurs</v>
      </c>
      <c r="BU21" s="131"/>
      <c r="BV21" s="131"/>
      <c r="BW21" s="137"/>
      <c r="BX21" s="131"/>
      <c r="BY21" s="273"/>
      <c r="BZ21" s="272">
        <f t="shared" si="47"/>
        <v>0</v>
      </c>
      <c r="CA21" s="272">
        <f>'GM-9Doc6-Annexe Q-4.2Modèle DaQ'!AG37</f>
        <v>0</v>
      </c>
      <c r="CB21" s="272">
        <f>'GM-9Doc6-Annexe Q-4.2Modèle DaQ'!AH37</f>
        <v>0</v>
      </c>
      <c r="CC21" s="272">
        <f>'GM-9Doc6-Annexe Q-4.2Modèle DaQ'!AI37</f>
        <v>0</v>
      </c>
      <c r="CD21" s="272">
        <f>'GM-9Doc6-Annexe Q-4.2Modèle DaQ'!AJ37</f>
        <v>0</v>
      </c>
      <c r="CE21" s="272">
        <f>'GM-9Doc6-Annexe Q-4.2Modèle DaQ'!AK37</f>
        <v>0</v>
      </c>
      <c r="CF21"/>
      <c r="CG21" s="136"/>
      <c r="CH21" s="271" t="str">
        <f t="shared" si="48"/>
        <v>Frais de conduite - Frais entrepreneurs</v>
      </c>
      <c r="CI21" s="131"/>
      <c r="CJ21" s="131"/>
      <c r="CK21" s="137"/>
      <c r="CL21" s="131"/>
      <c r="CM21" s="273"/>
      <c r="CN21" s="272">
        <f t="shared" si="49"/>
        <v>0</v>
      </c>
      <c r="CO21" s="272">
        <f>'GM-9Doc6-Annexe Q-4.2Modèle DaQ'!AL37</f>
        <v>0</v>
      </c>
      <c r="CP21" s="272">
        <f>'GM-9Doc6-Annexe Q-4.2Modèle DaQ'!AM37</f>
        <v>0</v>
      </c>
      <c r="CQ21" s="272">
        <f>'GM-9Doc6-Annexe Q-4.2Modèle DaQ'!AN37</f>
        <v>0</v>
      </c>
      <c r="CR21" s="272">
        <f>'GM-9Doc6-Annexe Q-4.2Modèle DaQ'!AO37</f>
        <v>0</v>
      </c>
      <c r="CS21" s="272">
        <f>'GM-9Doc6-Annexe Q-4.2Modèle DaQ'!AP37</f>
        <v>0</v>
      </c>
      <c r="CT21"/>
      <c r="CU21" s="136"/>
      <c r="CV21" s="271" t="str">
        <f t="shared" si="50"/>
        <v>Frais de conduite - Frais entrepreneurs</v>
      </c>
      <c r="CW21" s="131"/>
      <c r="CX21" s="131"/>
      <c r="CY21" s="137"/>
      <c r="CZ21" s="131"/>
      <c r="DA21" s="273"/>
      <c r="DB21" s="272">
        <f t="shared" si="51"/>
        <v>0</v>
      </c>
      <c r="DC21" s="272">
        <f>'GM-9Doc6-Annexe Q-4.2Modèle DaQ'!AQ37</f>
        <v>0</v>
      </c>
      <c r="DD21" s="272">
        <f>'GM-9Doc6-Annexe Q-4.2Modèle DaQ'!AR37</f>
        <v>0</v>
      </c>
      <c r="DE21" s="272">
        <f>'GM-9Doc6-Annexe Q-4.2Modèle DaQ'!AS37</f>
        <v>0</v>
      </c>
      <c r="DF21" s="272">
        <f>'GM-9Doc6-Annexe Q-4.2Modèle DaQ'!AT37</f>
        <v>0</v>
      </c>
      <c r="DG21" s="272">
        <f>'GM-9Doc6-Annexe Q-4.2Modèle DaQ'!AU37</f>
        <v>0</v>
      </c>
      <c r="DH21"/>
    </row>
    <row r="22" spans="1:112" s="135" customFormat="1" ht="16.5" customHeight="1">
      <c r="A22" s="136"/>
      <c r="B22" s="131" t="s">
        <v>29</v>
      </c>
      <c r="C22" s="131"/>
      <c r="D22" s="131"/>
      <c r="E22" s="137">
        <f>SUM(H22:DG22)-V22-AJ22-AX22-BL22-BZ22-CN22-DB22</f>
        <v>1057522</v>
      </c>
      <c r="F22" s="131"/>
      <c r="G22" s="136"/>
      <c r="H22" s="229">
        <f>'GM-9Doc6-Annexe Q-4.2Modèle DaQ'!G38</f>
        <v>1057522</v>
      </c>
      <c r="I22" s="229">
        <f>'GM-9Doc6-Annexe Q-4.2Modèle DaQ'!H38</f>
        <v>0</v>
      </c>
      <c r="J22" s="229">
        <f>'GM-9Doc6-Annexe Q-4.2Modèle DaQ'!I38</f>
        <v>0</v>
      </c>
      <c r="K22" s="229">
        <f>'GM-9Doc6-Annexe Q-4.2Modèle DaQ'!J38</f>
        <v>0</v>
      </c>
      <c r="L22" s="229">
        <f>'GM-9Doc6-Annexe Q-4.2Modèle DaQ'!K38</f>
        <v>0</v>
      </c>
      <c r="M22" s="229">
        <f>'GM-9Doc6-Annexe Q-4.2Modèle DaQ'!L38</f>
        <v>0</v>
      </c>
      <c r="N22"/>
      <c r="O22" s="136"/>
      <c r="P22" s="139" t="str">
        <f>B22</f>
        <v>Frais de conduites</v>
      </c>
      <c r="Q22" s="131"/>
      <c r="R22" s="131"/>
      <c r="S22" s="137"/>
      <c r="T22" s="131"/>
      <c r="U22" s="273"/>
      <c r="V22" s="272">
        <f>M22</f>
        <v>0</v>
      </c>
      <c r="W22" s="272">
        <f>'GM-9Doc6-Annexe Q-4.2Modèle DaQ'!M38</f>
        <v>0</v>
      </c>
      <c r="X22" s="272">
        <f>'GM-9Doc6-Annexe Q-4.2Modèle DaQ'!N38</f>
        <v>0</v>
      </c>
      <c r="Y22" s="272">
        <f>'GM-9Doc6-Annexe Q-4.2Modèle DaQ'!O38</f>
        <v>0</v>
      </c>
      <c r="Z22" s="272">
        <f>'GM-9Doc6-Annexe Q-4.2Modèle DaQ'!P38</f>
        <v>0</v>
      </c>
      <c r="AA22" s="272">
        <f>'GM-9Doc6-Annexe Q-4.2Modèle DaQ'!Q38</f>
        <v>0</v>
      </c>
      <c r="AB22"/>
      <c r="AC22" s="136"/>
      <c r="AD22" s="139" t="str">
        <f>P22</f>
        <v>Frais de conduites</v>
      </c>
      <c r="AE22" s="131"/>
      <c r="AF22" s="131"/>
      <c r="AG22" s="137"/>
      <c r="AH22" s="131"/>
      <c r="AI22" s="136"/>
      <c r="AJ22" s="229">
        <f>AA22</f>
        <v>0</v>
      </c>
      <c r="AK22" s="229">
        <f>'GM-9Doc6-Annexe Q-4.2Modèle DaQ'!R38</f>
        <v>0</v>
      </c>
      <c r="AL22" s="229">
        <f>'GM-9Doc6-Annexe Q-4.2Modèle DaQ'!S38</f>
        <v>0</v>
      </c>
      <c r="AM22" s="229">
        <f>'GM-9Doc6-Annexe Q-4.2Modèle DaQ'!T38</f>
        <v>0</v>
      </c>
      <c r="AN22" s="229">
        <f>'GM-9Doc6-Annexe Q-4.2Modèle DaQ'!U38</f>
        <v>0</v>
      </c>
      <c r="AO22" s="229">
        <f>'GM-9Doc6-Annexe Q-4.2Modèle DaQ'!V38</f>
        <v>0</v>
      </c>
      <c r="AP22"/>
      <c r="AQ22" s="136"/>
      <c r="AR22" s="139" t="str">
        <f>AD22</f>
        <v>Frais de conduites</v>
      </c>
      <c r="AS22" s="131"/>
      <c r="AT22" s="131"/>
      <c r="AU22" s="137"/>
      <c r="AV22" s="131"/>
      <c r="AW22" s="136"/>
      <c r="AX22" s="229">
        <f>AO22</f>
        <v>0</v>
      </c>
      <c r="AY22" s="229">
        <f>'GM-9Doc6-Annexe Q-4.2Modèle DaQ'!W38</f>
        <v>0</v>
      </c>
      <c r="AZ22" s="229">
        <f>'GM-9Doc6-Annexe Q-4.2Modèle DaQ'!X38</f>
        <v>0</v>
      </c>
      <c r="BA22" s="229">
        <f>'GM-9Doc6-Annexe Q-4.2Modèle DaQ'!Y38</f>
        <v>0</v>
      </c>
      <c r="BB22" s="229">
        <f>'GM-9Doc6-Annexe Q-4.2Modèle DaQ'!Z38</f>
        <v>0</v>
      </c>
      <c r="BC22" s="229">
        <f>'GM-9Doc6-Annexe Q-4.2Modèle DaQ'!AA38</f>
        <v>0</v>
      </c>
      <c r="BD22"/>
      <c r="BE22" s="136"/>
      <c r="BF22" s="139" t="str">
        <f>AR22</f>
        <v>Frais de conduites</v>
      </c>
      <c r="BG22" s="131"/>
      <c r="BH22" s="131"/>
      <c r="BI22" s="137"/>
      <c r="BJ22" s="131"/>
      <c r="BK22" s="136"/>
      <c r="BL22" s="229">
        <f>BC22</f>
        <v>0</v>
      </c>
      <c r="BM22" s="229">
        <f>'GM-9Doc6-Annexe Q-4.2Modèle DaQ'!AB38</f>
        <v>0</v>
      </c>
      <c r="BN22" s="229">
        <f>'GM-9Doc6-Annexe Q-4.2Modèle DaQ'!AC38</f>
        <v>0</v>
      </c>
      <c r="BO22" s="229">
        <f>'GM-9Doc6-Annexe Q-4.2Modèle DaQ'!AD38</f>
        <v>0</v>
      </c>
      <c r="BP22" s="229">
        <f>'GM-9Doc6-Annexe Q-4.2Modèle DaQ'!AE38</f>
        <v>0</v>
      </c>
      <c r="BQ22" s="229">
        <f>'GM-9Doc6-Annexe Q-4.2Modèle DaQ'!AF38</f>
        <v>0</v>
      </c>
      <c r="BR22"/>
      <c r="BS22" s="136"/>
      <c r="BT22" s="139" t="str">
        <f>BF22</f>
        <v>Frais de conduites</v>
      </c>
      <c r="BU22" s="131"/>
      <c r="BV22" s="131"/>
      <c r="BW22" s="137"/>
      <c r="BX22" s="131"/>
      <c r="BY22" s="136"/>
      <c r="BZ22" s="229">
        <f>BQ22</f>
        <v>0</v>
      </c>
      <c r="CA22" s="229">
        <f>'GM-9Doc6-Annexe Q-4.2Modèle DaQ'!AG38</f>
        <v>0</v>
      </c>
      <c r="CB22" s="229">
        <f>'GM-9Doc6-Annexe Q-4.2Modèle DaQ'!AH38</f>
        <v>0</v>
      </c>
      <c r="CC22" s="229">
        <f>'GM-9Doc6-Annexe Q-4.2Modèle DaQ'!AI38</f>
        <v>0</v>
      </c>
      <c r="CD22" s="229">
        <f>'GM-9Doc6-Annexe Q-4.2Modèle DaQ'!AJ38</f>
        <v>0</v>
      </c>
      <c r="CE22" s="229">
        <f>'GM-9Doc6-Annexe Q-4.2Modèle DaQ'!AK38</f>
        <v>0</v>
      </c>
      <c r="CF22"/>
      <c r="CG22" s="136"/>
      <c r="CH22" s="139" t="str">
        <f>BT22</f>
        <v>Frais de conduites</v>
      </c>
      <c r="CI22" s="131"/>
      <c r="CJ22" s="131"/>
      <c r="CK22" s="137"/>
      <c r="CL22" s="131"/>
      <c r="CM22" s="136"/>
      <c r="CN22" s="229">
        <f>CE22</f>
        <v>0</v>
      </c>
      <c r="CO22" s="229">
        <f>'GM-9Doc6-Annexe Q-4.2Modèle DaQ'!AL38</f>
        <v>0</v>
      </c>
      <c r="CP22" s="229">
        <f>'GM-9Doc6-Annexe Q-4.2Modèle DaQ'!AM38</f>
        <v>0</v>
      </c>
      <c r="CQ22" s="229">
        <f>'GM-9Doc6-Annexe Q-4.2Modèle DaQ'!AN38</f>
        <v>0</v>
      </c>
      <c r="CR22" s="229">
        <f>'GM-9Doc6-Annexe Q-4.2Modèle DaQ'!AO38</f>
        <v>0</v>
      </c>
      <c r="CS22" s="229">
        <f>'GM-9Doc6-Annexe Q-4.2Modèle DaQ'!AP38</f>
        <v>0</v>
      </c>
      <c r="CT22"/>
      <c r="CU22" s="136"/>
      <c r="CV22" s="139" t="str">
        <f>CH22</f>
        <v>Frais de conduites</v>
      </c>
      <c r="CW22" s="131"/>
      <c r="CX22" s="131"/>
      <c r="CY22" s="137"/>
      <c r="CZ22" s="131"/>
      <c r="DA22" s="136"/>
      <c r="DB22" s="229">
        <f>CS22</f>
        <v>0</v>
      </c>
      <c r="DC22" s="229">
        <f>'GM-9Doc6-Annexe Q-4.2Modèle DaQ'!AQ38</f>
        <v>0</v>
      </c>
      <c r="DD22" s="229">
        <f>'GM-9Doc6-Annexe Q-4.2Modèle DaQ'!AR38</f>
        <v>0</v>
      </c>
      <c r="DE22" s="229">
        <f>'GM-9Doc6-Annexe Q-4.2Modèle DaQ'!AS38</f>
        <v>0</v>
      </c>
      <c r="DF22" s="229">
        <f>'GM-9Doc6-Annexe Q-4.2Modèle DaQ'!AT38</f>
        <v>0</v>
      </c>
      <c r="DG22" s="229">
        <f>'GM-9Doc6-Annexe Q-4.2Modèle DaQ'!AU38</f>
        <v>0</v>
      </c>
      <c r="DH22"/>
    </row>
    <row r="23" spans="1:112" s="135" customFormat="1" ht="16.5" customHeight="1">
      <c r="A23" s="136"/>
      <c r="B23" s="270" t="s">
        <v>118</v>
      </c>
      <c r="C23" s="131"/>
      <c r="D23" s="131"/>
      <c r="E23" s="137">
        <f t="shared" ref="E23:E25" si="52">SUM(H23:DG23)-V23-AJ23-AX23-BL23-BZ23-CN23-DB23</f>
        <v>471834</v>
      </c>
      <c r="F23" s="131"/>
      <c r="G23" s="136"/>
      <c r="H23" s="229">
        <f>'GM-9Doc6-Annexe Q-4.2Modèle DaQ'!G40</f>
        <v>471834</v>
      </c>
      <c r="I23" s="229">
        <f>'GM-9Doc6-Annexe Q-4.2Modèle DaQ'!H40</f>
        <v>0</v>
      </c>
      <c r="J23" s="229">
        <f>'GM-9Doc6-Annexe Q-4.2Modèle DaQ'!I40</f>
        <v>0</v>
      </c>
      <c r="K23" s="229">
        <f>'GM-9Doc6-Annexe Q-4.2Modèle DaQ'!J40</f>
        <v>0</v>
      </c>
      <c r="L23" s="229">
        <f>'GM-9Doc6-Annexe Q-4.2Modèle DaQ'!K40</f>
        <v>0</v>
      </c>
      <c r="M23" s="229">
        <f>'GM-9Doc6-Annexe Q-4.2Modèle DaQ'!L40</f>
        <v>0</v>
      </c>
      <c r="N23"/>
      <c r="O23" s="136"/>
      <c r="P23" s="271" t="str">
        <f t="shared" ref="P23:P25" si="53">B23</f>
        <v>Frais de branchements - Base</v>
      </c>
      <c r="Q23" s="131"/>
      <c r="R23" s="131"/>
      <c r="S23" s="137"/>
      <c r="T23" s="131"/>
      <c r="U23" s="136"/>
      <c r="V23" s="229">
        <f t="shared" ref="V23:V25" si="54">M23</f>
        <v>0</v>
      </c>
      <c r="W23" s="229">
        <f>'GM-9Doc6-Annexe Q-4.2Modèle DaQ'!M40</f>
        <v>0</v>
      </c>
      <c r="X23" s="229">
        <f>'GM-9Doc6-Annexe Q-4.2Modèle DaQ'!N40</f>
        <v>0</v>
      </c>
      <c r="Y23" s="229">
        <f>'GM-9Doc6-Annexe Q-4.2Modèle DaQ'!O40</f>
        <v>0</v>
      </c>
      <c r="Z23" s="229">
        <f>'GM-9Doc6-Annexe Q-4.2Modèle DaQ'!P40</f>
        <v>0</v>
      </c>
      <c r="AA23" s="229">
        <f>'GM-9Doc6-Annexe Q-4.2Modèle DaQ'!Q40</f>
        <v>0</v>
      </c>
      <c r="AB23"/>
      <c r="AC23" s="136"/>
      <c r="AD23" s="271" t="str">
        <f t="shared" ref="AD23:AD25" si="55">P23</f>
        <v>Frais de branchements - Base</v>
      </c>
      <c r="AE23" s="131"/>
      <c r="AF23" s="131"/>
      <c r="AG23" s="137"/>
      <c r="AH23" s="131"/>
      <c r="AI23" s="136"/>
      <c r="AJ23" s="229">
        <f t="shared" ref="AJ23:AJ25" si="56">AA23</f>
        <v>0</v>
      </c>
      <c r="AK23" s="229">
        <f>'GM-9Doc6-Annexe Q-4.2Modèle DaQ'!R40</f>
        <v>0</v>
      </c>
      <c r="AL23" s="229">
        <f>'GM-9Doc6-Annexe Q-4.2Modèle DaQ'!S40</f>
        <v>0</v>
      </c>
      <c r="AM23" s="229">
        <f>'GM-9Doc6-Annexe Q-4.2Modèle DaQ'!T40</f>
        <v>0</v>
      </c>
      <c r="AN23" s="229">
        <f>'GM-9Doc6-Annexe Q-4.2Modèle DaQ'!U40</f>
        <v>0</v>
      </c>
      <c r="AO23" s="229">
        <f>'GM-9Doc6-Annexe Q-4.2Modèle DaQ'!V40</f>
        <v>0</v>
      </c>
      <c r="AP23"/>
      <c r="AQ23" s="136"/>
      <c r="AR23" s="271" t="str">
        <f t="shared" ref="AR23:AR25" si="57">AD23</f>
        <v>Frais de branchements - Base</v>
      </c>
      <c r="AS23" s="131"/>
      <c r="AT23" s="131"/>
      <c r="AU23" s="137"/>
      <c r="AV23" s="131"/>
      <c r="AW23" s="136"/>
      <c r="AX23" s="229">
        <f t="shared" ref="AX23:AX25" si="58">AO23</f>
        <v>0</v>
      </c>
      <c r="AY23" s="229">
        <f>'GM-9Doc6-Annexe Q-4.2Modèle DaQ'!W40</f>
        <v>0</v>
      </c>
      <c r="AZ23" s="229">
        <f>'GM-9Doc6-Annexe Q-4.2Modèle DaQ'!X40</f>
        <v>0</v>
      </c>
      <c r="BA23" s="229">
        <f>'GM-9Doc6-Annexe Q-4.2Modèle DaQ'!Y40</f>
        <v>0</v>
      </c>
      <c r="BB23" s="229">
        <f>'GM-9Doc6-Annexe Q-4.2Modèle DaQ'!Z40</f>
        <v>0</v>
      </c>
      <c r="BC23" s="229">
        <f>'GM-9Doc6-Annexe Q-4.2Modèle DaQ'!AA40</f>
        <v>0</v>
      </c>
      <c r="BD23"/>
      <c r="BE23" s="136"/>
      <c r="BF23" s="271" t="str">
        <f t="shared" ref="BF23:BF25" si="59">AR23</f>
        <v>Frais de branchements - Base</v>
      </c>
      <c r="BG23" s="131"/>
      <c r="BH23" s="131"/>
      <c r="BI23" s="137"/>
      <c r="BJ23" s="131"/>
      <c r="BK23" s="136"/>
      <c r="BL23" s="229">
        <f t="shared" ref="BL23:BL25" si="60">BC23</f>
        <v>0</v>
      </c>
      <c r="BM23" s="229">
        <f>'GM-9Doc6-Annexe Q-4.2Modèle DaQ'!AB40</f>
        <v>0</v>
      </c>
      <c r="BN23" s="229">
        <f>'GM-9Doc6-Annexe Q-4.2Modèle DaQ'!AC40</f>
        <v>0</v>
      </c>
      <c r="BO23" s="229">
        <f>'GM-9Doc6-Annexe Q-4.2Modèle DaQ'!AD40</f>
        <v>0</v>
      </c>
      <c r="BP23" s="229">
        <f>'GM-9Doc6-Annexe Q-4.2Modèle DaQ'!AE40</f>
        <v>0</v>
      </c>
      <c r="BQ23" s="229">
        <f>'GM-9Doc6-Annexe Q-4.2Modèle DaQ'!AF40</f>
        <v>0</v>
      </c>
      <c r="BR23"/>
      <c r="BS23" s="136"/>
      <c r="BT23" s="271" t="str">
        <f t="shared" ref="BT23:BT25" si="61">BF23</f>
        <v>Frais de branchements - Base</v>
      </c>
      <c r="BU23" s="131"/>
      <c r="BV23" s="131"/>
      <c r="BW23" s="137"/>
      <c r="BX23" s="131"/>
      <c r="BY23" s="136"/>
      <c r="BZ23" s="229">
        <f t="shared" ref="BZ23:BZ25" si="62">BQ23</f>
        <v>0</v>
      </c>
      <c r="CA23" s="229">
        <f>'GM-9Doc6-Annexe Q-4.2Modèle DaQ'!AG40</f>
        <v>0</v>
      </c>
      <c r="CB23" s="229">
        <f>'GM-9Doc6-Annexe Q-4.2Modèle DaQ'!AH40</f>
        <v>0</v>
      </c>
      <c r="CC23" s="229">
        <f>'GM-9Doc6-Annexe Q-4.2Modèle DaQ'!AI40</f>
        <v>0</v>
      </c>
      <c r="CD23" s="229">
        <f>'GM-9Doc6-Annexe Q-4.2Modèle DaQ'!AJ40</f>
        <v>0</v>
      </c>
      <c r="CE23" s="229">
        <f>'GM-9Doc6-Annexe Q-4.2Modèle DaQ'!AK40</f>
        <v>0</v>
      </c>
      <c r="CF23"/>
      <c r="CG23" s="136"/>
      <c r="CH23" s="271" t="str">
        <f t="shared" ref="CH23:CH25" si="63">BT23</f>
        <v>Frais de branchements - Base</v>
      </c>
      <c r="CI23" s="131"/>
      <c r="CJ23" s="131"/>
      <c r="CK23" s="137"/>
      <c r="CL23" s="131"/>
      <c r="CM23" s="136"/>
      <c r="CN23" s="229">
        <f t="shared" ref="CN23:CN25" si="64">CE23</f>
        <v>0</v>
      </c>
      <c r="CO23" s="229">
        <f>'GM-9Doc6-Annexe Q-4.2Modèle DaQ'!AL40</f>
        <v>0</v>
      </c>
      <c r="CP23" s="229">
        <f>'GM-9Doc6-Annexe Q-4.2Modèle DaQ'!AM40</f>
        <v>0</v>
      </c>
      <c r="CQ23" s="229">
        <f>'GM-9Doc6-Annexe Q-4.2Modèle DaQ'!AN40</f>
        <v>0</v>
      </c>
      <c r="CR23" s="229">
        <f>'GM-9Doc6-Annexe Q-4.2Modèle DaQ'!AO40</f>
        <v>0</v>
      </c>
      <c r="CS23" s="229">
        <f>'GM-9Doc6-Annexe Q-4.2Modèle DaQ'!AP40</f>
        <v>0</v>
      </c>
      <c r="CT23"/>
      <c r="CU23" s="136"/>
      <c r="CV23" s="271" t="str">
        <f t="shared" ref="CV23:CV25" si="65">CH23</f>
        <v>Frais de branchements - Base</v>
      </c>
      <c r="CW23" s="131"/>
      <c r="CX23" s="131"/>
      <c r="CY23" s="137"/>
      <c r="CZ23" s="131"/>
      <c r="DA23" s="136"/>
      <c r="DB23" s="229">
        <f t="shared" ref="DB23:DB25" si="66">CS23</f>
        <v>0</v>
      </c>
      <c r="DC23" s="229">
        <f>'GM-9Doc6-Annexe Q-4.2Modèle DaQ'!AQ40</f>
        <v>0</v>
      </c>
      <c r="DD23" s="229">
        <f>'GM-9Doc6-Annexe Q-4.2Modèle DaQ'!AR40</f>
        <v>0</v>
      </c>
      <c r="DE23" s="229">
        <f>'GM-9Doc6-Annexe Q-4.2Modèle DaQ'!AS40</f>
        <v>0</v>
      </c>
      <c r="DF23" s="229">
        <f>'GM-9Doc6-Annexe Q-4.2Modèle DaQ'!AT40</f>
        <v>0</v>
      </c>
      <c r="DG23" s="229">
        <f>'GM-9Doc6-Annexe Q-4.2Modèle DaQ'!AU40</f>
        <v>0</v>
      </c>
      <c r="DH23"/>
    </row>
    <row r="24" spans="1:112" s="135" customFormat="1" ht="16.5" customHeight="1">
      <c r="A24" s="136"/>
      <c r="B24" s="270" t="s">
        <v>122</v>
      </c>
      <c r="C24" s="131"/>
      <c r="D24" s="131"/>
      <c r="E24" s="137">
        <f t="shared" si="52"/>
        <v>85845</v>
      </c>
      <c r="F24" s="131"/>
      <c r="G24" s="136"/>
      <c r="H24" s="229">
        <f>'GM-9Doc6-Annexe Q-4.2Modèle DaQ'!G41</f>
        <v>85845</v>
      </c>
      <c r="I24" s="229">
        <f>'GM-9Doc6-Annexe Q-4.2Modèle DaQ'!H41</f>
        <v>0</v>
      </c>
      <c r="J24" s="229">
        <f>'GM-9Doc6-Annexe Q-4.2Modèle DaQ'!I41</f>
        <v>0</v>
      </c>
      <c r="K24" s="229">
        <f>'GM-9Doc6-Annexe Q-4.2Modèle DaQ'!J41</f>
        <v>0</v>
      </c>
      <c r="L24" s="229">
        <f>'GM-9Doc6-Annexe Q-4.2Modèle DaQ'!K41</f>
        <v>0</v>
      </c>
      <c r="M24" s="229">
        <f>'GM-9Doc6-Annexe Q-4.2Modèle DaQ'!L41</f>
        <v>0</v>
      </c>
      <c r="N24"/>
      <c r="O24" s="136"/>
      <c r="P24" s="271" t="str">
        <f t="shared" si="53"/>
        <v>Frais de branchements - Frais entrepreneurs</v>
      </c>
      <c r="Q24" s="131"/>
      <c r="R24" s="131"/>
      <c r="S24" s="137"/>
      <c r="T24" s="131"/>
      <c r="U24" s="136"/>
      <c r="V24" s="229">
        <f t="shared" si="54"/>
        <v>0</v>
      </c>
      <c r="W24" s="229">
        <f>'GM-9Doc6-Annexe Q-4.2Modèle DaQ'!M41</f>
        <v>0</v>
      </c>
      <c r="X24" s="229">
        <f>'GM-9Doc6-Annexe Q-4.2Modèle DaQ'!N41</f>
        <v>0</v>
      </c>
      <c r="Y24" s="229">
        <f>'GM-9Doc6-Annexe Q-4.2Modèle DaQ'!O41</f>
        <v>0</v>
      </c>
      <c r="Z24" s="229">
        <f>'GM-9Doc6-Annexe Q-4.2Modèle DaQ'!P41</f>
        <v>0</v>
      </c>
      <c r="AA24" s="229">
        <f>'GM-9Doc6-Annexe Q-4.2Modèle DaQ'!Q41</f>
        <v>0</v>
      </c>
      <c r="AB24"/>
      <c r="AC24" s="136"/>
      <c r="AD24" s="271" t="str">
        <f t="shared" si="55"/>
        <v>Frais de branchements - Frais entrepreneurs</v>
      </c>
      <c r="AE24" s="131"/>
      <c r="AF24" s="131"/>
      <c r="AG24" s="137"/>
      <c r="AH24" s="131"/>
      <c r="AI24" s="136"/>
      <c r="AJ24" s="229">
        <f t="shared" si="56"/>
        <v>0</v>
      </c>
      <c r="AK24" s="229">
        <f>'GM-9Doc6-Annexe Q-4.2Modèle DaQ'!R41</f>
        <v>0</v>
      </c>
      <c r="AL24" s="229">
        <f>'GM-9Doc6-Annexe Q-4.2Modèle DaQ'!S41</f>
        <v>0</v>
      </c>
      <c r="AM24" s="229">
        <f>'GM-9Doc6-Annexe Q-4.2Modèle DaQ'!T41</f>
        <v>0</v>
      </c>
      <c r="AN24" s="229">
        <f>'GM-9Doc6-Annexe Q-4.2Modèle DaQ'!U41</f>
        <v>0</v>
      </c>
      <c r="AO24" s="229">
        <f>'GM-9Doc6-Annexe Q-4.2Modèle DaQ'!V41</f>
        <v>0</v>
      </c>
      <c r="AP24"/>
      <c r="AQ24" s="136"/>
      <c r="AR24" s="271" t="str">
        <f t="shared" si="57"/>
        <v>Frais de branchements - Frais entrepreneurs</v>
      </c>
      <c r="AS24" s="131"/>
      <c r="AT24" s="131"/>
      <c r="AU24" s="137"/>
      <c r="AV24" s="131"/>
      <c r="AW24" s="136"/>
      <c r="AX24" s="229">
        <f t="shared" si="58"/>
        <v>0</v>
      </c>
      <c r="AY24" s="229">
        <f>'GM-9Doc6-Annexe Q-4.2Modèle DaQ'!W41</f>
        <v>0</v>
      </c>
      <c r="AZ24" s="229">
        <f>'GM-9Doc6-Annexe Q-4.2Modèle DaQ'!X41</f>
        <v>0</v>
      </c>
      <c r="BA24" s="229">
        <f>'GM-9Doc6-Annexe Q-4.2Modèle DaQ'!Y41</f>
        <v>0</v>
      </c>
      <c r="BB24" s="229">
        <f>'GM-9Doc6-Annexe Q-4.2Modèle DaQ'!Z41</f>
        <v>0</v>
      </c>
      <c r="BC24" s="229">
        <f>'GM-9Doc6-Annexe Q-4.2Modèle DaQ'!AA41</f>
        <v>0</v>
      </c>
      <c r="BD24"/>
      <c r="BE24" s="136"/>
      <c r="BF24" s="271" t="str">
        <f t="shared" si="59"/>
        <v>Frais de branchements - Frais entrepreneurs</v>
      </c>
      <c r="BG24" s="131"/>
      <c r="BH24" s="131"/>
      <c r="BI24" s="137"/>
      <c r="BJ24" s="131"/>
      <c r="BK24" s="136"/>
      <c r="BL24" s="229">
        <f t="shared" si="60"/>
        <v>0</v>
      </c>
      <c r="BM24" s="229">
        <f>'GM-9Doc6-Annexe Q-4.2Modèle DaQ'!AB41</f>
        <v>0</v>
      </c>
      <c r="BN24" s="229">
        <f>'GM-9Doc6-Annexe Q-4.2Modèle DaQ'!AC41</f>
        <v>0</v>
      </c>
      <c r="BO24" s="229">
        <f>'GM-9Doc6-Annexe Q-4.2Modèle DaQ'!AD41</f>
        <v>0</v>
      </c>
      <c r="BP24" s="229">
        <f>'GM-9Doc6-Annexe Q-4.2Modèle DaQ'!AE41</f>
        <v>0</v>
      </c>
      <c r="BQ24" s="229">
        <f>'GM-9Doc6-Annexe Q-4.2Modèle DaQ'!AF41</f>
        <v>0</v>
      </c>
      <c r="BR24"/>
      <c r="BS24" s="136"/>
      <c r="BT24" s="271" t="str">
        <f t="shared" si="61"/>
        <v>Frais de branchements - Frais entrepreneurs</v>
      </c>
      <c r="BU24" s="131"/>
      <c r="BV24" s="131"/>
      <c r="BW24" s="137"/>
      <c r="BX24" s="131"/>
      <c r="BY24" s="136"/>
      <c r="BZ24" s="229">
        <f t="shared" si="62"/>
        <v>0</v>
      </c>
      <c r="CA24" s="229">
        <f>'GM-9Doc6-Annexe Q-4.2Modèle DaQ'!AG41</f>
        <v>0</v>
      </c>
      <c r="CB24" s="229">
        <f>'GM-9Doc6-Annexe Q-4.2Modèle DaQ'!AH41</f>
        <v>0</v>
      </c>
      <c r="CC24" s="229">
        <f>'GM-9Doc6-Annexe Q-4.2Modèle DaQ'!AI41</f>
        <v>0</v>
      </c>
      <c r="CD24" s="229">
        <f>'GM-9Doc6-Annexe Q-4.2Modèle DaQ'!AJ41</f>
        <v>0</v>
      </c>
      <c r="CE24" s="229">
        <f>'GM-9Doc6-Annexe Q-4.2Modèle DaQ'!AK41</f>
        <v>0</v>
      </c>
      <c r="CF24"/>
      <c r="CG24" s="136"/>
      <c r="CH24" s="271" t="str">
        <f t="shared" si="63"/>
        <v>Frais de branchements - Frais entrepreneurs</v>
      </c>
      <c r="CI24" s="131"/>
      <c r="CJ24" s="131"/>
      <c r="CK24" s="137"/>
      <c r="CL24" s="131"/>
      <c r="CM24" s="136"/>
      <c r="CN24" s="229">
        <f t="shared" si="64"/>
        <v>0</v>
      </c>
      <c r="CO24" s="229">
        <f>'GM-9Doc6-Annexe Q-4.2Modèle DaQ'!AL41</f>
        <v>0</v>
      </c>
      <c r="CP24" s="229">
        <f>'GM-9Doc6-Annexe Q-4.2Modèle DaQ'!AM41</f>
        <v>0</v>
      </c>
      <c r="CQ24" s="229">
        <f>'GM-9Doc6-Annexe Q-4.2Modèle DaQ'!AN41</f>
        <v>0</v>
      </c>
      <c r="CR24" s="229">
        <f>'GM-9Doc6-Annexe Q-4.2Modèle DaQ'!AO41</f>
        <v>0</v>
      </c>
      <c r="CS24" s="229">
        <f>'GM-9Doc6-Annexe Q-4.2Modèle DaQ'!AP41</f>
        <v>0</v>
      </c>
      <c r="CT24"/>
      <c r="CU24" s="136"/>
      <c r="CV24" s="271" t="str">
        <f t="shared" si="65"/>
        <v>Frais de branchements - Frais entrepreneurs</v>
      </c>
      <c r="CW24" s="131"/>
      <c r="CX24" s="131"/>
      <c r="CY24" s="137"/>
      <c r="CZ24" s="131"/>
      <c r="DA24" s="136"/>
      <c r="DB24" s="229">
        <f t="shared" si="66"/>
        <v>0</v>
      </c>
      <c r="DC24" s="229">
        <f>'GM-9Doc6-Annexe Q-4.2Modèle DaQ'!AQ41</f>
        <v>0</v>
      </c>
      <c r="DD24" s="229">
        <f>'GM-9Doc6-Annexe Q-4.2Modèle DaQ'!AR41</f>
        <v>0</v>
      </c>
      <c r="DE24" s="229">
        <f>'GM-9Doc6-Annexe Q-4.2Modèle DaQ'!AS41</f>
        <v>0</v>
      </c>
      <c r="DF24" s="229">
        <f>'GM-9Doc6-Annexe Q-4.2Modèle DaQ'!AT41</f>
        <v>0</v>
      </c>
      <c r="DG24" s="229">
        <f>'GM-9Doc6-Annexe Q-4.2Modèle DaQ'!AU41</f>
        <v>0</v>
      </c>
      <c r="DH24"/>
    </row>
    <row r="25" spans="1:112" s="135" customFormat="1" ht="16.5" customHeight="1">
      <c r="A25" s="136"/>
      <c r="B25" s="270" t="s">
        <v>123</v>
      </c>
      <c r="C25" s="131"/>
      <c r="D25" s="131"/>
      <c r="E25" s="137">
        <f t="shared" si="52"/>
        <v>5202</v>
      </c>
      <c r="F25" s="131"/>
      <c r="G25" s="273"/>
      <c r="H25" s="272">
        <f>'GM-9Doc6-Annexe Q-4.2Modèle DaQ'!G42</f>
        <v>5202</v>
      </c>
      <c r="I25" s="272">
        <f>'GM-9Doc6-Annexe Q-4.2Modèle DaQ'!H42</f>
        <v>0</v>
      </c>
      <c r="J25" s="272">
        <f>'GM-9Doc6-Annexe Q-4.2Modèle DaQ'!I42</f>
        <v>0</v>
      </c>
      <c r="K25" s="272">
        <f>'GM-9Doc6-Annexe Q-4.2Modèle DaQ'!J42</f>
        <v>0</v>
      </c>
      <c r="L25" s="272">
        <f>'GM-9Doc6-Annexe Q-4.2Modèle DaQ'!K42</f>
        <v>0</v>
      </c>
      <c r="M25" s="272">
        <f>'GM-9Doc6-Annexe Q-4.2Modèle DaQ'!L42</f>
        <v>0</v>
      </c>
      <c r="N25"/>
      <c r="O25" s="136"/>
      <c r="P25" s="271" t="str">
        <f t="shared" si="53"/>
        <v>Frais de branchements - Coûts de compteur(s)</v>
      </c>
      <c r="Q25" s="131"/>
      <c r="R25" s="131"/>
      <c r="S25" s="137"/>
      <c r="T25" s="131"/>
      <c r="U25" s="273"/>
      <c r="V25" s="272">
        <f t="shared" si="54"/>
        <v>0</v>
      </c>
      <c r="W25" s="272">
        <f>'GM-9Doc6-Annexe Q-4.2Modèle DaQ'!M42</f>
        <v>0</v>
      </c>
      <c r="X25" s="272">
        <f>'GM-9Doc6-Annexe Q-4.2Modèle DaQ'!N42</f>
        <v>0</v>
      </c>
      <c r="Y25" s="272">
        <f>'GM-9Doc6-Annexe Q-4.2Modèle DaQ'!O42</f>
        <v>0</v>
      </c>
      <c r="Z25" s="272">
        <f>'GM-9Doc6-Annexe Q-4.2Modèle DaQ'!P42</f>
        <v>0</v>
      </c>
      <c r="AA25" s="272">
        <f>'GM-9Doc6-Annexe Q-4.2Modèle DaQ'!Q42</f>
        <v>0</v>
      </c>
      <c r="AB25"/>
      <c r="AC25" s="136"/>
      <c r="AD25" s="271" t="str">
        <f t="shared" si="55"/>
        <v>Frais de branchements - Coûts de compteur(s)</v>
      </c>
      <c r="AE25" s="131"/>
      <c r="AF25" s="131"/>
      <c r="AG25" s="137"/>
      <c r="AH25" s="131"/>
      <c r="AI25" s="273"/>
      <c r="AJ25" s="272">
        <f t="shared" si="56"/>
        <v>0</v>
      </c>
      <c r="AK25" s="272">
        <f>'GM-9Doc6-Annexe Q-4.2Modèle DaQ'!R42</f>
        <v>0</v>
      </c>
      <c r="AL25" s="272">
        <f>'GM-9Doc6-Annexe Q-4.2Modèle DaQ'!S42</f>
        <v>0</v>
      </c>
      <c r="AM25" s="272">
        <f>'GM-9Doc6-Annexe Q-4.2Modèle DaQ'!T42</f>
        <v>0</v>
      </c>
      <c r="AN25" s="272">
        <f>'GM-9Doc6-Annexe Q-4.2Modèle DaQ'!U42</f>
        <v>0</v>
      </c>
      <c r="AO25" s="272">
        <f>'GM-9Doc6-Annexe Q-4.2Modèle DaQ'!V42</f>
        <v>0</v>
      </c>
      <c r="AP25"/>
      <c r="AQ25" s="136"/>
      <c r="AR25" s="271" t="str">
        <f t="shared" si="57"/>
        <v>Frais de branchements - Coûts de compteur(s)</v>
      </c>
      <c r="AS25" s="131"/>
      <c r="AT25" s="131"/>
      <c r="AU25" s="137"/>
      <c r="AV25" s="131"/>
      <c r="AW25" s="273"/>
      <c r="AX25" s="272">
        <f t="shared" si="58"/>
        <v>0</v>
      </c>
      <c r="AY25" s="272">
        <f>'GM-9Doc6-Annexe Q-4.2Modèle DaQ'!W42</f>
        <v>0</v>
      </c>
      <c r="AZ25" s="272">
        <f>'GM-9Doc6-Annexe Q-4.2Modèle DaQ'!X42</f>
        <v>0</v>
      </c>
      <c r="BA25" s="272">
        <f>'GM-9Doc6-Annexe Q-4.2Modèle DaQ'!Y42</f>
        <v>0</v>
      </c>
      <c r="BB25" s="272">
        <f>'GM-9Doc6-Annexe Q-4.2Modèle DaQ'!Z42</f>
        <v>0</v>
      </c>
      <c r="BC25" s="272">
        <f>'GM-9Doc6-Annexe Q-4.2Modèle DaQ'!AA42</f>
        <v>0</v>
      </c>
      <c r="BD25"/>
      <c r="BE25" s="136"/>
      <c r="BF25" s="271" t="str">
        <f t="shared" si="59"/>
        <v>Frais de branchements - Coûts de compteur(s)</v>
      </c>
      <c r="BG25" s="131"/>
      <c r="BH25" s="131"/>
      <c r="BI25" s="137"/>
      <c r="BJ25" s="131"/>
      <c r="BK25" s="273"/>
      <c r="BL25" s="272">
        <f t="shared" si="60"/>
        <v>0</v>
      </c>
      <c r="BM25" s="272">
        <f>'GM-9Doc6-Annexe Q-4.2Modèle DaQ'!AB42</f>
        <v>0</v>
      </c>
      <c r="BN25" s="272">
        <f>'GM-9Doc6-Annexe Q-4.2Modèle DaQ'!AC42</f>
        <v>0</v>
      </c>
      <c r="BO25" s="272">
        <f>'GM-9Doc6-Annexe Q-4.2Modèle DaQ'!AD42</f>
        <v>0</v>
      </c>
      <c r="BP25" s="272">
        <f>'GM-9Doc6-Annexe Q-4.2Modèle DaQ'!AE42</f>
        <v>0</v>
      </c>
      <c r="BQ25" s="272">
        <f>'GM-9Doc6-Annexe Q-4.2Modèle DaQ'!AF42</f>
        <v>0</v>
      </c>
      <c r="BR25"/>
      <c r="BS25" s="136"/>
      <c r="BT25" s="271" t="str">
        <f t="shared" si="61"/>
        <v>Frais de branchements - Coûts de compteur(s)</v>
      </c>
      <c r="BU25" s="131"/>
      <c r="BV25" s="131"/>
      <c r="BW25" s="137"/>
      <c r="BX25" s="131"/>
      <c r="BY25" s="273"/>
      <c r="BZ25" s="272">
        <f t="shared" si="62"/>
        <v>0</v>
      </c>
      <c r="CA25" s="272">
        <f>'GM-9Doc6-Annexe Q-4.2Modèle DaQ'!AG42</f>
        <v>0</v>
      </c>
      <c r="CB25" s="272">
        <f>'GM-9Doc6-Annexe Q-4.2Modèle DaQ'!AH42</f>
        <v>0</v>
      </c>
      <c r="CC25" s="272">
        <f>'GM-9Doc6-Annexe Q-4.2Modèle DaQ'!AI42</f>
        <v>0</v>
      </c>
      <c r="CD25" s="272">
        <f>'GM-9Doc6-Annexe Q-4.2Modèle DaQ'!AJ42</f>
        <v>0</v>
      </c>
      <c r="CE25" s="272">
        <f>'GM-9Doc6-Annexe Q-4.2Modèle DaQ'!AK42</f>
        <v>0</v>
      </c>
      <c r="CF25"/>
      <c r="CG25" s="136"/>
      <c r="CH25" s="271" t="str">
        <f t="shared" si="63"/>
        <v>Frais de branchements - Coûts de compteur(s)</v>
      </c>
      <c r="CI25" s="131"/>
      <c r="CJ25" s="131"/>
      <c r="CK25" s="137"/>
      <c r="CL25" s="131"/>
      <c r="CM25" s="273"/>
      <c r="CN25" s="272">
        <f t="shared" si="64"/>
        <v>0</v>
      </c>
      <c r="CO25" s="272">
        <f>'GM-9Doc6-Annexe Q-4.2Modèle DaQ'!AL42</f>
        <v>0</v>
      </c>
      <c r="CP25" s="272">
        <f>'GM-9Doc6-Annexe Q-4.2Modèle DaQ'!AM42</f>
        <v>0</v>
      </c>
      <c r="CQ25" s="272">
        <f>'GM-9Doc6-Annexe Q-4.2Modèle DaQ'!AN42</f>
        <v>0</v>
      </c>
      <c r="CR25" s="272">
        <f>'GM-9Doc6-Annexe Q-4.2Modèle DaQ'!AO42</f>
        <v>0</v>
      </c>
      <c r="CS25" s="272">
        <f>'GM-9Doc6-Annexe Q-4.2Modèle DaQ'!AP42</f>
        <v>0</v>
      </c>
      <c r="CT25"/>
      <c r="CU25" s="136"/>
      <c r="CV25" s="271" t="str">
        <f t="shared" si="65"/>
        <v>Frais de branchements - Coûts de compteur(s)</v>
      </c>
      <c r="CW25" s="131"/>
      <c r="CX25" s="131"/>
      <c r="CY25" s="137"/>
      <c r="CZ25" s="131"/>
      <c r="DA25" s="273"/>
      <c r="DB25" s="272">
        <f t="shared" si="66"/>
        <v>0</v>
      </c>
      <c r="DC25" s="272">
        <f>'GM-9Doc6-Annexe Q-4.2Modèle DaQ'!AQ42</f>
        <v>0</v>
      </c>
      <c r="DD25" s="272">
        <f>'GM-9Doc6-Annexe Q-4.2Modèle DaQ'!AR42</f>
        <v>0</v>
      </c>
      <c r="DE25" s="272">
        <f>'GM-9Doc6-Annexe Q-4.2Modèle DaQ'!AS42</f>
        <v>0</v>
      </c>
      <c r="DF25" s="272">
        <f>'GM-9Doc6-Annexe Q-4.2Modèle DaQ'!AT42</f>
        <v>0</v>
      </c>
      <c r="DG25" s="272">
        <f>'GM-9Doc6-Annexe Q-4.2Modèle DaQ'!AU42</f>
        <v>0</v>
      </c>
      <c r="DH25"/>
    </row>
    <row r="26" spans="1:112" s="135" customFormat="1" ht="16.5" customHeight="1">
      <c r="A26" s="136"/>
      <c r="B26" s="131" t="s">
        <v>41</v>
      </c>
      <c r="C26" s="131"/>
      <c r="D26" s="131"/>
      <c r="E26" s="137">
        <f t="shared" ref="E26:E33" si="67">SUM(H26:DG26)-V26-AJ26-AX26-BL26-BZ26-CN26-DB26</f>
        <v>562881</v>
      </c>
      <c r="F26" s="131"/>
      <c r="G26" s="136"/>
      <c r="H26" s="229">
        <f>'GM-9Doc6-Annexe Q-4.2Modèle DaQ'!G43</f>
        <v>562881</v>
      </c>
      <c r="I26" s="229">
        <f>'GM-9Doc6-Annexe Q-4.2Modèle DaQ'!H43</f>
        <v>0</v>
      </c>
      <c r="J26" s="229">
        <f>'GM-9Doc6-Annexe Q-4.2Modèle DaQ'!I43</f>
        <v>0</v>
      </c>
      <c r="K26" s="229">
        <f>'GM-9Doc6-Annexe Q-4.2Modèle DaQ'!J43</f>
        <v>0</v>
      </c>
      <c r="L26" s="229">
        <f>'GM-9Doc6-Annexe Q-4.2Modèle DaQ'!K43</f>
        <v>0</v>
      </c>
      <c r="M26" s="229">
        <f>'GM-9Doc6-Annexe Q-4.2Modèle DaQ'!L43</f>
        <v>0</v>
      </c>
      <c r="N26"/>
      <c r="O26" s="136"/>
      <c r="P26" s="139" t="str">
        <f t="shared" ref="P26:P28" si="68">B26</f>
        <v>Frais de branchements</v>
      </c>
      <c r="Q26" s="131"/>
      <c r="R26" s="131"/>
      <c r="S26" s="137"/>
      <c r="T26" s="131"/>
      <c r="U26" s="136"/>
      <c r="V26" s="229">
        <f t="shared" ref="V26:V36" si="69">M26</f>
        <v>0</v>
      </c>
      <c r="W26" s="229">
        <f>'GM-9Doc6-Annexe Q-4.2Modèle DaQ'!M43</f>
        <v>0</v>
      </c>
      <c r="X26" s="229">
        <f>'GM-9Doc6-Annexe Q-4.2Modèle DaQ'!N43</f>
        <v>0</v>
      </c>
      <c r="Y26" s="229">
        <f>'GM-9Doc6-Annexe Q-4.2Modèle DaQ'!O43</f>
        <v>0</v>
      </c>
      <c r="Z26" s="229">
        <f>'GM-9Doc6-Annexe Q-4.2Modèle DaQ'!P43</f>
        <v>0</v>
      </c>
      <c r="AA26" s="229">
        <f>'GM-9Doc6-Annexe Q-4.2Modèle DaQ'!Q43</f>
        <v>0</v>
      </c>
      <c r="AB26"/>
      <c r="AC26" s="136"/>
      <c r="AD26" s="139" t="str">
        <f t="shared" ref="AD26:AD28" si="70">P26</f>
        <v>Frais de branchements</v>
      </c>
      <c r="AE26" s="131"/>
      <c r="AF26" s="131"/>
      <c r="AG26" s="137"/>
      <c r="AH26" s="131"/>
      <c r="AI26" s="136"/>
      <c r="AJ26" s="229">
        <f t="shared" ref="AJ26:AJ36" si="71">AA26</f>
        <v>0</v>
      </c>
      <c r="AK26" s="229">
        <f>'GM-9Doc6-Annexe Q-4.2Modèle DaQ'!R43</f>
        <v>0</v>
      </c>
      <c r="AL26" s="229">
        <f>'GM-9Doc6-Annexe Q-4.2Modèle DaQ'!S43</f>
        <v>0</v>
      </c>
      <c r="AM26" s="229">
        <f>'GM-9Doc6-Annexe Q-4.2Modèle DaQ'!T43</f>
        <v>0</v>
      </c>
      <c r="AN26" s="229">
        <f>'GM-9Doc6-Annexe Q-4.2Modèle DaQ'!U43</f>
        <v>0</v>
      </c>
      <c r="AO26" s="229">
        <f>'GM-9Doc6-Annexe Q-4.2Modèle DaQ'!V43</f>
        <v>0</v>
      </c>
      <c r="AP26"/>
      <c r="AQ26" s="136"/>
      <c r="AR26" s="139" t="str">
        <f t="shared" ref="AR26:AR28" si="72">AD26</f>
        <v>Frais de branchements</v>
      </c>
      <c r="AS26" s="131"/>
      <c r="AT26" s="131"/>
      <c r="AU26" s="137"/>
      <c r="AV26" s="131"/>
      <c r="AW26" s="136"/>
      <c r="AX26" s="229">
        <f t="shared" ref="AX26:AX36" si="73">AO26</f>
        <v>0</v>
      </c>
      <c r="AY26" s="229">
        <f>'GM-9Doc6-Annexe Q-4.2Modèle DaQ'!W43</f>
        <v>0</v>
      </c>
      <c r="AZ26" s="229">
        <f>'GM-9Doc6-Annexe Q-4.2Modèle DaQ'!X43</f>
        <v>0</v>
      </c>
      <c r="BA26" s="229">
        <f>'GM-9Doc6-Annexe Q-4.2Modèle DaQ'!Y43</f>
        <v>0</v>
      </c>
      <c r="BB26" s="229">
        <f>'GM-9Doc6-Annexe Q-4.2Modèle DaQ'!Z43</f>
        <v>0</v>
      </c>
      <c r="BC26" s="229">
        <f>'GM-9Doc6-Annexe Q-4.2Modèle DaQ'!AA43</f>
        <v>0</v>
      </c>
      <c r="BD26"/>
      <c r="BE26" s="136"/>
      <c r="BF26" s="139" t="str">
        <f t="shared" ref="BF26:BF28" si="74">AR26</f>
        <v>Frais de branchements</v>
      </c>
      <c r="BG26" s="131"/>
      <c r="BH26" s="131"/>
      <c r="BI26" s="137"/>
      <c r="BJ26" s="131"/>
      <c r="BK26" s="136"/>
      <c r="BL26" s="229">
        <f t="shared" ref="BL26:BL36" si="75">BC26</f>
        <v>0</v>
      </c>
      <c r="BM26" s="229">
        <f>'GM-9Doc6-Annexe Q-4.2Modèle DaQ'!AB43</f>
        <v>0</v>
      </c>
      <c r="BN26" s="229">
        <f>'GM-9Doc6-Annexe Q-4.2Modèle DaQ'!AC43</f>
        <v>0</v>
      </c>
      <c r="BO26" s="229">
        <f>'GM-9Doc6-Annexe Q-4.2Modèle DaQ'!AD43</f>
        <v>0</v>
      </c>
      <c r="BP26" s="229">
        <f>'GM-9Doc6-Annexe Q-4.2Modèle DaQ'!AE43</f>
        <v>0</v>
      </c>
      <c r="BQ26" s="229">
        <f>'GM-9Doc6-Annexe Q-4.2Modèle DaQ'!AF43</f>
        <v>0</v>
      </c>
      <c r="BR26"/>
      <c r="BS26" s="136"/>
      <c r="BT26" s="139" t="str">
        <f t="shared" ref="BT26:BT28" si="76">BF26</f>
        <v>Frais de branchements</v>
      </c>
      <c r="BU26" s="131"/>
      <c r="BV26" s="131"/>
      <c r="BW26" s="137"/>
      <c r="BX26" s="131"/>
      <c r="BY26" s="136"/>
      <c r="BZ26" s="229">
        <f t="shared" ref="BZ26:BZ36" si="77">BQ26</f>
        <v>0</v>
      </c>
      <c r="CA26" s="229">
        <f>'GM-9Doc6-Annexe Q-4.2Modèle DaQ'!AG43</f>
        <v>0</v>
      </c>
      <c r="CB26" s="229">
        <f>'GM-9Doc6-Annexe Q-4.2Modèle DaQ'!AH43</f>
        <v>0</v>
      </c>
      <c r="CC26" s="229">
        <f>'GM-9Doc6-Annexe Q-4.2Modèle DaQ'!AI43</f>
        <v>0</v>
      </c>
      <c r="CD26" s="229">
        <f>'GM-9Doc6-Annexe Q-4.2Modèle DaQ'!AJ43</f>
        <v>0</v>
      </c>
      <c r="CE26" s="229">
        <f>'GM-9Doc6-Annexe Q-4.2Modèle DaQ'!AK43</f>
        <v>0</v>
      </c>
      <c r="CF26"/>
      <c r="CG26" s="136"/>
      <c r="CH26" s="139" t="str">
        <f t="shared" ref="CH26:CH28" si="78">BT26</f>
        <v>Frais de branchements</v>
      </c>
      <c r="CI26" s="131"/>
      <c r="CJ26" s="131"/>
      <c r="CK26" s="137"/>
      <c r="CL26" s="131"/>
      <c r="CM26" s="136"/>
      <c r="CN26" s="229">
        <f>CE26</f>
        <v>0</v>
      </c>
      <c r="CO26" s="229">
        <f>'GM-9Doc6-Annexe Q-4.2Modèle DaQ'!AL43</f>
        <v>0</v>
      </c>
      <c r="CP26" s="229">
        <f>'GM-9Doc6-Annexe Q-4.2Modèle DaQ'!AM43</f>
        <v>0</v>
      </c>
      <c r="CQ26" s="229">
        <f>'GM-9Doc6-Annexe Q-4.2Modèle DaQ'!AN43</f>
        <v>0</v>
      </c>
      <c r="CR26" s="229">
        <f>'GM-9Doc6-Annexe Q-4.2Modèle DaQ'!AO43</f>
        <v>0</v>
      </c>
      <c r="CS26" s="229">
        <f>'GM-9Doc6-Annexe Q-4.2Modèle DaQ'!AP43</f>
        <v>0</v>
      </c>
      <c r="CT26"/>
      <c r="CU26" s="136"/>
      <c r="CV26" s="139" t="str">
        <f t="shared" ref="CV26:CV28" si="79">CH26</f>
        <v>Frais de branchements</v>
      </c>
      <c r="CW26" s="131"/>
      <c r="CX26" s="131"/>
      <c r="CY26" s="137"/>
      <c r="CZ26" s="131"/>
      <c r="DA26" s="136"/>
      <c r="DB26" s="229">
        <f t="shared" ref="DB26:DB36" si="80">CS26</f>
        <v>0</v>
      </c>
      <c r="DC26" s="229">
        <f>'GM-9Doc6-Annexe Q-4.2Modèle DaQ'!AQ43</f>
        <v>0</v>
      </c>
      <c r="DD26" s="229">
        <f>'GM-9Doc6-Annexe Q-4.2Modèle DaQ'!AR43</f>
        <v>0</v>
      </c>
      <c r="DE26" s="229">
        <f>'GM-9Doc6-Annexe Q-4.2Modèle DaQ'!AS43</f>
        <v>0</v>
      </c>
      <c r="DF26" s="229">
        <f>'GM-9Doc6-Annexe Q-4.2Modèle DaQ'!AT43</f>
        <v>0</v>
      </c>
      <c r="DG26" s="229">
        <f>'GM-9Doc6-Annexe Q-4.2Modèle DaQ'!AU43</f>
        <v>0</v>
      </c>
      <c r="DH26"/>
    </row>
    <row r="27" spans="1:112" s="135" customFormat="1" ht="16.5" customHeight="1">
      <c r="A27" s="136"/>
      <c r="B27" s="131" t="s">
        <v>126</v>
      </c>
      <c r="C27" s="131"/>
      <c r="D27" s="131"/>
      <c r="E27" s="137">
        <f t="shared" si="67"/>
        <v>0</v>
      </c>
      <c r="F27" s="131"/>
      <c r="G27" s="136"/>
      <c r="H27" s="229">
        <f>'GM-9Doc6-Annexe Q-4.2Modèle DaQ'!G45</f>
        <v>0</v>
      </c>
      <c r="I27" s="229">
        <f>'GM-9Doc6-Annexe Q-4.2Modèle DaQ'!H45</f>
        <v>0</v>
      </c>
      <c r="J27" s="229">
        <f>'GM-9Doc6-Annexe Q-4.2Modèle DaQ'!I45</f>
        <v>0</v>
      </c>
      <c r="K27" s="229">
        <f>'GM-9Doc6-Annexe Q-4.2Modèle DaQ'!J45</f>
        <v>0</v>
      </c>
      <c r="L27" s="229">
        <f>'GM-9Doc6-Annexe Q-4.2Modèle DaQ'!K45</f>
        <v>0</v>
      </c>
      <c r="M27" s="229">
        <f>'GM-9Doc6-Annexe Q-4.2Modèle DaQ'!L45</f>
        <v>0</v>
      </c>
      <c r="N27"/>
      <c r="O27" s="136"/>
      <c r="P27" s="139" t="str">
        <f t="shared" si="68"/>
        <v>Frais UMQ</v>
      </c>
      <c r="Q27" s="131"/>
      <c r="R27" s="131"/>
      <c r="S27" s="137"/>
      <c r="T27" s="131"/>
      <c r="U27" s="136"/>
      <c r="V27" s="229">
        <f>M27</f>
        <v>0</v>
      </c>
      <c r="W27" s="229">
        <f>'GM-9Doc6-Annexe Q-4.2Modèle DaQ'!M45</f>
        <v>0</v>
      </c>
      <c r="X27" s="229">
        <f>'GM-9Doc6-Annexe Q-4.2Modèle DaQ'!N45</f>
        <v>0</v>
      </c>
      <c r="Y27" s="229">
        <f>'GM-9Doc6-Annexe Q-4.2Modèle DaQ'!O45</f>
        <v>0</v>
      </c>
      <c r="Z27" s="229">
        <f>'GM-9Doc6-Annexe Q-4.2Modèle DaQ'!P45</f>
        <v>0</v>
      </c>
      <c r="AA27" s="229">
        <f>'GM-9Doc6-Annexe Q-4.2Modèle DaQ'!Q45</f>
        <v>0</v>
      </c>
      <c r="AB27"/>
      <c r="AC27" s="136"/>
      <c r="AD27" s="139" t="str">
        <f t="shared" si="70"/>
        <v>Frais UMQ</v>
      </c>
      <c r="AE27" s="131"/>
      <c r="AF27" s="131"/>
      <c r="AG27" s="137"/>
      <c r="AH27" s="131"/>
      <c r="AI27" s="136"/>
      <c r="AJ27" s="229">
        <f>AA27</f>
        <v>0</v>
      </c>
      <c r="AK27" s="229">
        <f>'GM-9Doc6-Annexe Q-4.2Modèle DaQ'!R45</f>
        <v>0</v>
      </c>
      <c r="AL27" s="229">
        <f>'GM-9Doc6-Annexe Q-4.2Modèle DaQ'!S45</f>
        <v>0</v>
      </c>
      <c r="AM27" s="229">
        <f>'GM-9Doc6-Annexe Q-4.2Modèle DaQ'!T45</f>
        <v>0</v>
      </c>
      <c r="AN27" s="229">
        <f>'GM-9Doc6-Annexe Q-4.2Modèle DaQ'!U45</f>
        <v>0</v>
      </c>
      <c r="AO27" s="229">
        <f>'GM-9Doc6-Annexe Q-4.2Modèle DaQ'!V45</f>
        <v>0</v>
      </c>
      <c r="AP27"/>
      <c r="AQ27" s="136"/>
      <c r="AR27" s="139" t="str">
        <f t="shared" si="72"/>
        <v>Frais UMQ</v>
      </c>
      <c r="AS27" s="131"/>
      <c r="AT27" s="131"/>
      <c r="AU27" s="137"/>
      <c r="AV27" s="131"/>
      <c r="AW27" s="136"/>
      <c r="AX27" s="229">
        <f t="shared" si="73"/>
        <v>0</v>
      </c>
      <c r="AY27" s="229">
        <f>'GM-9Doc6-Annexe Q-4.2Modèle DaQ'!W45</f>
        <v>0</v>
      </c>
      <c r="AZ27" s="229">
        <f>'GM-9Doc6-Annexe Q-4.2Modèle DaQ'!X45</f>
        <v>0</v>
      </c>
      <c r="BA27" s="229">
        <f>'GM-9Doc6-Annexe Q-4.2Modèle DaQ'!Y45</f>
        <v>0</v>
      </c>
      <c r="BB27" s="229">
        <f>'GM-9Doc6-Annexe Q-4.2Modèle DaQ'!Z45</f>
        <v>0</v>
      </c>
      <c r="BC27" s="229">
        <f>'GM-9Doc6-Annexe Q-4.2Modèle DaQ'!AA45</f>
        <v>0</v>
      </c>
      <c r="BD27"/>
      <c r="BE27" s="136"/>
      <c r="BF27" s="139" t="str">
        <f t="shared" si="74"/>
        <v>Frais UMQ</v>
      </c>
      <c r="BG27" s="131"/>
      <c r="BH27" s="131"/>
      <c r="BI27" s="137"/>
      <c r="BJ27" s="131"/>
      <c r="BK27" s="136"/>
      <c r="BL27" s="229">
        <f t="shared" si="75"/>
        <v>0</v>
      </c>
      <c r="BM27" s="229">
        <f>'GM-9Doc6-Annexe Q-4.2Modèle DaQ'!AB45</f>
        <v>0</v>
      </c>
      <c r="BN27" s="229">
        <f>'GM-9Doc6-Annexe Q-4.2Modèle DaQ'!AC45</f>
        <v>0</v>
      </c>
      <c r="BO27" s="229">
        <f>'GM-9Doc6-Annexe Q-4.2Modèle DaQ'!AD45</f>
        <v>0</v>
      </c>
      <c r="BP27" s="229">
        <f>'GM-9Doc6-Annexe Q-4.2Modèle DaQ'!AE45</f>
        <v>0</v>
      </c>
      <c r="BQ27" s="229">
        <f>'GM-9Doc6-Annexe Q-4.2Modèle DaQ'!AF45</f>
        <v>0</v>
      </c>
      <c r="BR27"/>
      <c r="BS27" s="136"/>
      <c r="BT27" s="139" t="str">
        <f t="shared" si="76"/>
        <v>Frais UMQ</v>
      </c>
      <c r="BU27" s="131"/>
      <c r="BV27" s="131"/>
      <c r="BW27" s="137"/>
      <c r="BX27" s="131"/>
      <c r="BY27" s="136"/>
      <c r="BZ27" s="229">
        <f t="shared" si="77"/>
        <v>0</v>
      </c>
      <c r="CA27" s="229">
        <f>'GM-9Doc6-Annexe Q-4.2Modèle DaQ'!AG45</f>
        <v>0</v>
      </c>
      <c r="CB27" s="229">
        <f>'GM-9Doc6-Annexe Q-4.2Modèle DaQ'!AH45</f>
        <v>0</v>
      </c>
      <c r="CC27" s="229">
        <f>'GM-9Doc6-Annexe Q-4.2Modèle DaQ'!AI45</f>
        <v>0</v>
      </c>
      <c r="CD27" s="229">
        <f>'GM-9Doc6-Annexe Q-4.2Modèle DaQ'!AJ45</f>
        <v>0</v>
      </c>
      <c r="CE27" s="229">
        <f>'GM-9Doc6-Annexe Q-4.2Modèle DaQ'!AK45</f>
        <v>0</v>
      </c>
      <c r="CF27" s="229"/>
      <c r="CG27" s="136"/>
      <c r="CH27" s="139" t="str">
        <f t="shared" si="78"/>
        <v>Frais UMQ</v>
      </c>
      <c r="CI27" s="131"/>
      <c r="CJ27" s="131"/>
      <c r="CK27" s="137"/>
      <c r="CL27" s="131"/>
      <c r="CM27" s="136"/>
      <c r="CN27" s="229">
        <f>CE27</f>
        <v>0</v>
      </c>
      <c r="CO27" s="229">
        <f>'GM-9Doc6-Annexe Q-4.2Modèle DaQ'!AL45</f>
        <v>0</v>
      </c>
      <c r="CP27" s="229">
        <f>'GM-9Doc6-Annexe Q-4.2Modèle DaQ'!AM45</f>
        <v>0</v>
      </c>
      <c r="CQ27" s="229">
        <f>'GM-9Doc6-Annexe Q-4.2Modèle DaQ'!AN45</f>
        <v>0</v>
      </c>
      <c r="CR27" s="229">
        <f>'GM-9Doc6-Annexe Q-4.2Modèle DaQ'!AO45</f>
        <v>0</v>
      </c>
      <c r="CS27" s="229">
        <f>'GM-9Doc6-Annexe Q-4.2Modèle DaQ'!AP45</f>
        <v>0</v>
      </c>
      <c r="CT27"/>
      <c r="CU27" s="136"/>
      <c r="CV27" s="139" t="str">
        <f t="shared" si="79"/>
        <v>Frais UMQ</v>
      </c>
      <c r="CW27" s="131"/>
      <c r="CX27" s="131"/>
      <c r="CY27" s="137"/>
      <c r="CZ27" s="131"/>
      <c r="DA27" s="136"/>
      <c r="DB27" s="229">
        <f t="shared" si="80"/>
        <v>0</v>
      </c>
      <c r="DC27" s="229">
        <f>'GM-9Doc6-Annexe Q-4.2Modèle DaQ'!AQ45</f>
        <v>0</v>
      </c>
      <c r="DD27" s="229">
        <f>'GM-9Doc6-Annexe Q-4.2Modèle DaQ'!AR45</f>
        <v>0</v>
      </c>
      <c r="DE27" s="229">
        <f>'GM-9Doc6-Annexe Q-4.2Modèle DaQ'!AS45</f>
        <v>0</v>
      </c>
      <c r="DF27" s="229">
        <f>'GM-9Doc6-Annexe Q-4.2Modèle DaQ'!AT45</f>
        <v>0</v>
      </c>
      <c r="DG27" s="229">
        <f>'GM-9Doc6-Annexe Q-4.2Modèle DaQ'!AU45</f>
        <v>0</v>
      </c>
      <c r="DH27"/>
    </row>
    <row r="28" spans="1:112" s="135" customFormat="1" ht="16.5" customHeight="1">
      <c r="A28" s="136"/>
      <c r="B28" s="131" t="s">
        <v>94</v>
      </c>
      <c r="C28" s="131"/>
      <c r="D28" s="131"/>
      <c r="E28" s="137">
        <f t="shared" si="67"/>
        <v>0</v>
      </c>
      <c r="F28" s="131"/>
      <c r="G28" s="136"/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0</v>
      </c>
      <c r="N28"/>
      <c r="O28" s="136"/>
      <c r="P28" s="139" t="str">
        <f t="shared" si="68"/>
        <v>Autres coûts de projet</v>
      </c>
      <c r="Q28" s="131"/>
      <c r="R28" s="131"/>
      <c r="S28" s="137"/>
      <c r="T28" s="131"/>
      <c r="U28" s="136"/>
      <c r="V28" s="229">
        <f t="shared" si="69"/>
        <v>0</v>
      </c>
      <c r="W28" s="229">
        <v>0</v>
      </c>
      <c r="X28" s="229">
        <v>0</v>
      </c>
      <c r="Y28" s="229">
        <v>0</v>
      </c>
      <c r="Z28" s="229">
        <v>0</v>
      </c>
      <c r="AA28" s="229">
        <v>0</v>
      </c>
      <c r="AB28"/>
      <c r="AC28" s="136"/>
      <c r="AD28" s="139" t="str">
        <f t="shared" si="70"/>
        <v>Autres coûts de projet</v>
      </c>
      <c r="AE28" s="131"/>
      <c r="AF28" s="131"/>
      <c r="AG28" s="137"/>
      <c r="AH28" s="131"/>
      <c r="AI28" s="136"/>
      <c r="AJ28" s="229">
        <f t="shared" si="71"/>
        <v>0</v>
      </c>
      <c r="AK28" s="229">
        <v>0</v>
      </c>
      <c r="AL28" s="229">
        <v>0</v>
      </c>
      <c r="AM28" s="229">
        <v>0</v>
      </c>
      <c r="AN28" s="229">
        <v>0</v>
      </c>
      <c r="AO28" s="229">
        <v>0</v>
      </c>
      <c r="AP28"/>
      <c r="AQ28" s="136"/>
      <c r="AR28" s="139" t="str">
        <f t="shared" si="72"/>
        <v>Autres coûts de projet</v>
      </c>
      <c r="AS28" s="131"/>
      <c r="AT28" s="131"/>
      <c r="AU28" s="137"/>
      <c r="AV28" s="131"/>
      <c r="AW28" s="136"/>
      <c r="AX28" s="229">
        <f t="shared" si="73"/>
        <v>0</v>
      </c>
      <c r="AY28" s="229">
        <v>0</v>
      </c>
      <c r="AZ28" s="229">
        <v>0</v>
      </c>
      <c r="BA28" s="229">
        <v>0</v>
      </c>
      <c r="BB28" s="229">
        <v>0</v>
      </c>
      <c r="BC28" s="229">
        <v>0</v>
      </c>
      <c r="BD28"/>
      <c r="BE28" s="136"/>
      <c r="BF28" s="139" t="str">
        <f t="shared" si="74"/>
        <v>Autres coûts de projet</v>
      </c>
      <c r="BG28" s="131"/>
      <c r="BH28" s="131"/>
      <c r="BI28" s="137"/>
      <c r="BJ28" s="131"/>
      <c r="BK28" s="136"/>
      <c r="BL28" s="229">
        <f t="shared" si="75"/>
        <v>0</v>
      </c>
      <c r="BM28" s="229">
        <v>0</v>
      </c>
      <c r="BN28" s="229">
        <v>0</v>
      </c>
      <c r="BO28" s="229">
        <v>0</v>
      </c>
      <c r="BP28" s="229">
        <v>0</v>
      </c>
      <c r="BQ28" s="229">
        <v>0</v>
      </c>
      <c r="BR28"/>
      <c r="BS28" s="136"/>
      <c r="BT28" s="139" t="str">
        <f t="shared" si="76"/>
        <v>Autres coûts de projet</v>
      </c>
      <c r="BU28" s="131"/>
      <c r="BV28" s="131"/>
      <c r="BW28" s="137"/>
      <c r="BX28" s="131"/>
      <c r="BY28" s="136"/>
      <c r="BZ28" s="229">
        <f t="shared" si="77"/>
        <v>0</v>
      </c>
      <c r="CA28" s="229">
        <v>0</v>
      </c>
      <c r="CB28" s="229">
        <v>0</v>
      </c>
      <c r="CC28" s="229">
        <v>0</v>
      </c>
      <c r="CD28" s="229">
        <v>0</v>
      </c>
      <c r="CE28" s="229">
        <v>0</v>
      </c>
      <c r="CF28"/>
      <c r="CG28" s="136"/>
      <c r="CH28" s="139" t="str">
        <f t="shared" si="78"/>
        <v>Autres coûts de projet</v>
      </c>
      <c r="CI28" s="131"/>
      <c r="CJ28" s="131"/>
      <c r="CK28" s="137"/>
      <c r="CL28" s="131"/>
      <c r="CM28" s="136"/>
      <c r="CN28" s="229">
        <f t="shared" ref="CN28:CN36" si="81">CE28</f>
        <v>0</v>
      </c>
      <c r="CO28" s="229">
        <v>0</v>
      </c>
      <c r="CP28" s="229">
        <v>0</v>
      </c>
      <c r="CQ28" s="229">
        <v>0</v>
      </c>
      <c r="CR28" s="229">
        <v>0</v>
      </c>
      <c r="CS28" s="229">
        <v>0</v>
      </c>
      <c r="CT28"/>
      <c r="CU28" s="136"/>
      <c r="CV28" s="139" t="str">
        <f t="shared" si="79"/>
        <v>Autres coûts de projet</v>
      </c>
      <c r="CW28" s="131"/>
      <c r="CX28" s="131"/>
      <c r="CY28" s="137"/>
      <c r="CZ28" s="131"/>
      <c r="DA28" s="136"/>
      <c r="DB28" s="229">
        <f t="shared" si="80"/>
        <v>0</v>
      </c>
      <c r="DC28" s="229">
        <v>0</v>
      </c>
      <c r="DD28" s="229">
        <v>0</v>
      </c>
      <c r="DE28" s="229">
        <v>0</v>
      </c>
      <c r="DF28" s="229">
        <v>0</v>
      </c>
      <c r="DG28" s="229">
        <v>0</v>
      </c>
      <c r="DH28"/>
    </row>
    <row r="29" spans="1:112" s="135" customFormat="1" ht="16.5" customHeight="1">
      <c r="A29" s="136"/>
      <c r="B29" s="139" t="str">
        <f>"Actif non amortissable (terrain)"</f>
        <v>Actif non amortissable (terrain)</v>
      </c>
      <c r="C29" s="131"/>
      <c r="D29" s="131"/>
      <c r="E29" s="137">
        <f>SUM(H29:DG29)-V29-AJ29-AX29-BL29-BZ29-CN29-DB29</f>
        <v>0</v>
      </c>
      <c r="F29" s="131"/>
      <c r="G29" s="136"/>
      <c r="H29" s="229">
        <f>'GM-9Doc6-Annexe Q-4.2Modèle DaQ'!G44</f>
        <v>0</v>
      </c>
      <c r="I29" s="229">
        <f>'GM-9Doc6-Annexe Q-4.2Modèle DaQ'!H44</f>
        <v>0</v>
      </c>
      <c r="J29" s="229">
        <f>'GM-9Doc6-Annexe Q-4.2Modèle DaQ'!I44</f>
        <v>0</v>
      </c>
      <c r="K29" s="229">
        <f>'GM-9Doc6-Annexe Q-4.2Modèle DaQ'!J44</f>
        <v>0</v>
      </c>
      <c r="L29" s="229">
        <f>'GM-9Doc6-Annexe Q-4.2Modèle DaQ'!K44</f>
        <v>0</v>
      </c>
      <c r="M29" s="229">
        <f>'GM-9Doc6-Annexe Q-4.2Modèle DaQ'!L44</f>
        <v>0</v>
      </c>
      <c r="N29"/>
      <c r="O29" s="136"/>
      <c r="P29" s="139" t="str">
        <f>B29</f>
        <v>Actif non amortissable (terrain)</v>
      </c>
      <c r="Q29" s="131"/>
      <c r="R29" s="131"/>
      <c r="S29" s="137"/>
      <c r="T29" s="131"/>
      <c r="U29" s="136"/>
      <c r="V29" s="229">
        <f>M29</f>
        <v>0</v>
      </c>
      <c r="W29" s="229">
        <f>'GM-9Doc6-Annexe Q-4.2Modèle DaQ'!M44</f>
        <v>0</v>
      </c>
      <c r="X29" s="229">
        <f>'GM-9Doc6-Annexe Q-4.2Modèle DaQ'!N44</f>
        <v>0</v>
      </c>
      <c r="Y29" s="229">
        <f>'GM-9Doc6-Annexe Q-4.2Modèle DaQ'!O44</f>
        <v>0</v>
      </c>
      <c r="Z29" s="229">
        <f>'GM-9Doc6-Annexe Q-4.2Modèle DaQ'!P44</f>
        <v>0</v>
      </c>
      <c r="AA29" s="229">
        <f>'GM-9Doc6-Annexe Q-4.2Modèle DaQ'!Q44</f>
        <v>0</v>
      </c>
      <c r="AB29"/>
      <c r="AC29" s="136"/>
      <c r="AD29" s="139" t="str">
        <f>P29</f>
        <v>Actif non amortissable (terrain)</v>
      </c>
      <c r="AE29" s="131"/>
      <c r="AF29" s="131"/>
      <c r="AG29" s="137"/>
      <c r="AH29" s="131"/>
      <c r="AI29" s="136"/>
      <c r="AJ29" s="229">
        <f>AA29</f>
        <v>0</v>
      </c>
      <c r="AK29" s="229">
        <f>'GM-9Doc6-Annexe Q-4.2Modèle DaQ'!R44</f>
        <v>0</v>
      </c>
      <c r="AL29" s="229">
        <f>'GM-9Doc6-Annexe Q-4.2Modèle DaQ'!S44</f>
        <v>0</v>
      </c>
      <c r="AM29" s="229">
        <f>'GM-9Doc6-Annexe Q-4.2Modèle DaQ'!T44</f>
        <v>0</v>
      </c>
      <c r="AN29" s="229">
        <f>'GM-9Doc6-Annexe Q-4.2Modèle DaQ'!U44</f>
        <v>0</v>
      </c>
      <c r="AO29" s="229">
        <f>'GM-9Doc6-Annexe Q-4.2Modèle DaQ'!V44</f>
        <v>0</v>
      </c>
      <c r="AP29"/>
      <c r="AQ29" s="136"/>
      <c r="AR29" s="139" t="str">
        <f>AD29</f>
        <v>Actif non amortissable (terrain)</v>
      </c>
      <c r="AS29" s="131"/>
      <c r="AT29" s="131"/>
      <c r="AU29" s="137"/>
      <c r="AV29" s="131"/>
      <c r="AW29" s="136"/>
      <c r="AX29" s="229">
        <f>AO29</f>
        <v>0</v>
      </c>
      <c r="AY29" s="229">
        <f>'GM-9Doc6-Annexe Q-4.2Modèle DaQ'!W44</f>
        <v>0</v>
      </c>
      <c r="AZ29" s="229">
        <f>'GM-9Doc6-Annexe Q-4.2Modèle DaQ'!X44</f>
        <v>0</v>
      </c>
      <c r="BA29" s="229">
        <f>'GM-9Doc6-Annexe Q-4.2Modèle DaQ'!Y44</f>
        <v>0</v>
      </c>
      <c r="BB29" s="229">
        <f>'GM-9Doc6-Annexe Q-4.2Modèle DaQ'!Z44</f>
        <v>0</v>
      </c>
      <c r="BC29" s="229">
        <f>'GM-9Doc6-Annexe Q-4.2Modèle DaQ'!AA44</f>
        <v>0</v>
      </c>
      <c r="BD29"/>
      <c r="BE29" s="136"/>
      <c r="BF29" s="139" t="str">
        <f>AR29</f>
        <v>Actif non amortissable (terrain)</v>
      </c>
      <c r="BG29" s="131"/>
      <c r="BH29" s="131"/>
      <c r="BI29" s="137"/>
      <c r="BJ29" s="131"/>
      <c r="BK29" s="136"/>
      <c r="BL29" s="229">
        <f>BC29</f>
        <v>0</v>
      </c>
      <c r="BM29" s="229">
        <f>'GM-9Doc6-Annexe Q-4.2Modèle DaQ'!AB44</f>
        <v>0</v>
      </c>
      <c r="BN29" s="229">
        <f>'GM-9Doc6-Annexe Q-4.2Modèle DaQ'!AC44</f>
        <v>0</v>
      </c>
      <c r="BO29" s="229">
        <f>'GM-9Doc6-Annexe Q-4.2Modèle DaQ'!AD44</f>
        <v>0</v>
      </c>
      <c r="BP29" s="229">
        <f>'GM-9Doc6-Annexe Q-4.2Modèle DaQ'!AE44</f>
        <v>0</v>
      </c>
      <c r="BQ29" s="229">
        <f>'GM-9Doc6-Annexe Q-4.2Modèle DaQ'!AF44</f>
        <v>0</v>
      </c>
      <c r="BR29"/>
      <c r="BS29" s="136"/>
      <c r="BT29" s="139" t="str">
        <f>BF29</f>
        <v>Actif non amortissable (terrain)</v>
      </c>
      <c r="BU29" s="131"/>
      <c r="BV29" s="131"/>
      <c r="BW29" s="137"/>
      <c r="BX29" s="131"/>
      <c r="BY29" s="136"/>
      <c r="BZ29" s="229">
        <f>BQ29</f>
        <v>0</v>
      </c>
      <c r="CA29" s="229">
        <f>'GM-9Doc6-Annexe Q-4.2Modèle DaQ'!AG44</f>
        <v>0</v>
      </c>
      <c r="CB29" s="229">
        <f>'GM-9Doc6-Annexe Q-4.2Modèle DaQ'!AH44</f>
        <v>0</v>
      </c>
      <c r="CC29" s="229">
        <f>'GM-9Doc6-Annexe Q-4.2Modèle DaQ'!AI44</f>
        <v>0</v>
      </c>
      <c r="CD29" s="229">
        <f>'GM-9Doc6-Annexe Q-4.2Modèle DaQ'!AJ44</f>
        <v>0</v>
      </c>
      <c r="CE29" s="229">
        <f>'GM-9Doc6-Annexe Q-4.2Modèle DaQ'!AK44</f>
        <v>0</v>
      </c>
      <c r="CF29"/>
      <c r="CG29" s="136"/>
      <c r="CH29" s="139" t="str">
        <f>BT29</f>
        <v>Actif non amortissable (terrain)</v>
      </c>
      <c r="CI29" s="131"/>
      <c r="CJ29" s="131"/>
      <c r="CK29" s="137"/>
      <c r="CL29" s="131"/>
      <c r="CM29" s="136"/>
      <c r="CN29" s="229">
        <f>CE29</f>
        <v>0</v>
      </c>
      <c r="CO29" s="229">
        <f>'GM-9Doc6-Annexe Q-4.2Modèle DaQ'!AL44</f>
        <v>0</v>
      </c>
      <c r="CP29" s="229">
        <f>'GM-9Doc6-Annexe Q-4.2Modèle DaQ'!AM44</f>
        <v>0</v>
      </c>
      <c r="CQ29" s="229">
        <f>'GM-9Doc6-Annexe Q-4.2Modèle DaQ'!AN44</f>
        <v>0</v>
      </c>
      <c r="CR29" s="229">
        <f>'GM-9Doc6-Annexe Q-4.2Modèle DaQ'!AO44</f>
        <v>0</v>
      </c>
      <c r="CS29" s="229">
        <f>'GM-9Doc6-Annexe Q-4.2Modèle DaQ'!AP44</f>
        <v>0</v>
      </c>
      <c r="CT29"/>
      <c r="CU29" s="136"/>
      <c r="CV29" s="139" t="str">
        <f>CH29</f>
        <v>Actif non amortissable (terrain)</v>
      </c>
      <c r="CW29" s="131"/>
      <c r="CX29" s="131"/>
      <c r="CY29" s="137"/>
      <c r="CZ29" s="131"/>
      <c r="DA29" s="136"/>
      <c r="DB29" s="229">
        <f>CS29</f>
        <v>0</v>
      </c>
      <c r="DC29" s="229">
        <f>'GM-9Doc6-Annexe Q-4.2Modèle DaQ'!AQ44</f>
        <v>0</v>
      </c>
      <c r="DD29" s="229">
        <f>'GM-9Doc6-Annexe Q-4.2Modèle DaQ'!AR44</f>
        <v>0</v>
      </c>
      <c r="DE29" s="229">
        <f>'GM-9Doc6-Annexe Q-4.2Modèle DaQ'!AS44</f>
        <v>0</v>
      </c>
      <c r="DF29" s="229">
        <f>'GM-9Doc6-Annexe Q-4.2Modèle DaQ'!AT44</f>
        <v>0</v>
      </c>
      <c r="DG29" s="229">
        <f>'GM-9Doc6-Annexe Q-4.2Modèle DaQ'!AU44</f>
        <v>0</v>
      </c>
      <c r="DH29"/>
    </row>
    <row r="30" spans="1:112" s="135" customFormat="1" ht="16.5" customHeight="1">
      <c r="A30" s="136"/>
      <c r="B30" s="131" t="str">
        <f>"Frais généraux "&amp;"("&amp;FIXED(('GM-9Doc6-Annexe Q-4.2Modèle DaQ'!$E$11)*100,2,TRUE)&amp;"% )"</f>
        <v>Frais généraux (14,53% )</v>
      </c>
      <c r="C30" s="131"/>
      <c r="D30" s="131"/>
      <c r="E30" s="137">
        <f t="shared" si="67"/>
        <v>235444.55590000004</v>
      </c>
      <c r="F30" s="131"/>
      <c r="G30" s="136"/>
      <c r="H30" s="229">
        <f>'GM-9Doc6-Annexe Q-4.2Modèle DaQ'!G46</f>
        <v>235444.55590000004</v>
      </c>
      <c r="I30" s="229">
        <f>'GM-9Doc6-Annexe Q-4.2Modèle DaQ'!H46</f>
        <v>0</v>
      </c>
      <c r="J30" s="229">
        <f>'GM-9Doc6-Annexe Q-4.2Modèle DaQ'!I46</f>
        <v>0</v>
      </c>
      <c r="K30" s="229">
        <f>'GM-9Doc6-Annexe Q-4.2Modèle DaQ'!J46</f>
        <v>0</v>
      </c>
      <c r="L30" s="229">
        <f>'GM-9Doc6-Annexe Q-4.2Modèle DaQ'!K46</f>
        <v>0</v>
      </c>
      <c r="M30" s="229">
        <f>'GM-9Doc6-Annexe Q-4.2Modèle DaQ'!L46</f>
        <v>0</v>
      </c>
      <c r="N30"/>
      <c r="O30" s="136"/>
      <c r="P30" s="131" t="str">
        <f>$B$30</f>
        <v>Frais généraux (14,53% )</v>
      </c>
      <c r="Q30" s="131"/>
      <c r="R30" s="131"/>
      <c r="S30" s="137"/>
      <c r="T30" s="131"/>
      <c r="U30" s="136"/>
      <c r="V30" s="229">
        <f t="shared" si="69"/>
        <v>0</v>
      </c>
      <c r="W30" s="229">
        <f>'GM-9Doc6-Annexe Q-4.2Modèle DaQ'!M46</f>
        <v>0</v>
      </c>
      <c r="X30" s="229">
        <f>'GM-9Doc6-Annexe Q-4.2Modèle DaQ'!N46</f>
        <v>0</v>
      </c>
      <c r="Y30" s="229">
        <f>'GM-9Doc6-Annexe Q-4.2Modèle DaQ'!O46</f>
        <v>0</v>
      </c>
      <c r="Z30" s="229">
        <f>'GM-9Doc6-Annexe Q-4.2Modèle DaQ'!P46</f>
        <v>0</v>
      </c>
      <c r="AA30" s="229">
        <f>'GM-9Doc6-Annexe Q-4.2Modèle DaQ'!Q46</f>
        <v>0</v>
      </c>
      <c r="AB30"/>
      <c r="AC30" s="136"/>
      <c r="AD30" s="131" t="str">
        <f>$B$30</f>
        <v>Frais généraux (14,53% )</v>
      </c>
      <c r="AE30" s="131"/>
      <c r="AF30" s="131"/>
      <c r="AG30" s="137"/>
      <c r="AH30" s="131"/>
      <c r="AI30" s="136"/>
      <c r="AJ30" s="229">
        <f t="shared" si="71"/>
        <v>0</v>
      </c>
      <c r="AK30" s="229">
        <f>'GM-9Doc6-Annexe Q-4.2Modèle DaQ'!R46</f>
        <v>0</v>
      </c>
      <c r="AL30" s="229">
        <f>'GM-9Doc6-Annexe Q-4.2Modèle DaQ'!S46</f>
        <v>0</v>
      </c>
      <c r="AM30" s="229">
        <f>'GM-9Doc6-Annexe Q-4.2Modèle DaQ'!T46</f>
        <v>0</v>
      </c>
      <c r="AN30" s="229">
        <f>'GM-9Doc6-Annexe Q-4.2Modèle DaQ'!U46</f>
        <v>0</v>
      </c>
      <c r="AO30" s="229">
        <f>'GM-9Doc6-Annexe Q-4.2Modèle DaQ'!V46</f>
        <v>0</v>
      </c>
      <c r="AP30"/>
      <c r="AQ30" s="136"/>
      <c r="AR30" s="131" t="str">
        <f>$B$30</f>
        <v>Frais généraux (14,53% )</v>
      </c>
      <c r="AS30" s="131"/>
      <c r="AT30" s="131"/>
      <c r="AU30" s="137"/>
      <c r="AV30" s="131"/>
      <c r="AW30" s="136"/>
      <c r="AX30" s="229">
        <f t="shared" si="73"/>
        <v>0</v>
      </c>
      <c r="AY30" s="229">
        <f>'GM-9Doc6-Annexe Q-4.2Modèle DaQ'!W46</f>
        <v>0</v>
      </c>
      <c r="AZ30" s="229">
        <f>'GM-9Doc6-Annexe Q-4.2Modèle DaQ'!X46</f>
        <v>0</v>
      </c>
      <c r="BA30" s="229">
        <f>'GM-9Doc6-Annexe Q-4.2Modèle DaQ'!Y46</f>
        <v>0</v>
      </c>
      <c r="BB30" s="229">
        <f>'GM-9Doc6-Annexe Q-4.2Modèle DaQ'!Z46</f>
        <v>0</v>
      </c>
      <c r="BC30" s="229">
        <f>'GM-9Doc6-Annexe Q-4.2Modèle DaQ'!AA46</f>
        <v>0</v>
      </c>
      <c r="BD30"/>
      <c r="BE30" s="136"/>
      <c r="BF30" s="131" t="str">
        <f>$B$30</f>
        <v>Frais généraux (14,53% )</v>
      </c>
      <c r="BG30" s="131"/>
      <c r="BH30" s="131"/>
      <c r="BI30" s="137"/>
      <c r="BJ30" s="131"/>
      <c r="BK30" s="136"/>
      <c r="BL30" s="229">
        <f t="shared" si="75"/>
        <v>0</v>
      </c>
      <c r="BM30" s="229">
        <f>'GM-9Doc6-Annexe Q-4.2Modèle DaQ'!AB46</f>
        <v>0</v>
      </c>
      <c r="BN30" s="229">
        <f>'GM-9Doc6-Annexe Q-4.2Modèle DaQ'!AC46</f>
        <v>0</v>
      </c>
      <c r="BO30" s="229">
        <f>'GM-9Doc6-Annexe Q-4.2Modèle DaQ'!AD46</f>
        <v>0</v>
      </c>
      <c r="BP30" s="229">
        <f>'GM-9Doc6-Annexe Q-4.2Modèle DaQ'!AE46</f>
        <v>0</v>
      </c>
      <c r="BQ30" s="229">
        <f>'GM-9Doc6-Annexe Q-4.2Modèle DaQ'!AF46</f>
        <v>0</v>
      </c>
      <c r="BR30"/>
      <c r="BS30" s="136"/>
      <c r="BT30" s="131" t="str">
        <f>$B$30</f>
        <v>Frais généraux (14,53% )</v>
      </c>
      <c r="BU30" s="131"/>
      <c r="BV30" s="131"/>
      <c r="BW30" s="137"/>
      <c r="BX30" s="131"/>
      <c r="BY30" s="136"/>
      <c r="BZ30" s="229">
        <f t="shared" si="77"/>
        <v>0</v>
      </c>
      <c r="CA30" s="229">
        <f>'GM-9Doc6-Annexe Q-4.2Modèle DaQ'!AG46</f>
        <v>0</v>
      </c>
      <c r="CB30" s="229">
        <f>'GM-9Doc6-Annexe Q-4.2Modèle DaQ'!AH46</f>
        <v>0</v>
      </c>
      <c r="CC30" s="229">
        <f>'GM-9Doc6-Annexe Q-4.2Modèle DaQ'!AI46</f>
        <v>0</v>
      </c>
      <c r="CD30" s="229">
        <f>'GM-9Doc6-Annexe Q-4.2Modèle DaQ'!AJ46</f>
        <v>0</v>
      </c>
      <c r="CE30" s="229">
        <f>'GM-9Doc6-Annexe Q-4.2Modèle DaQ'!AK46</f>
        <v>0</v>
      </c>
      <c r="CF30"/>
      <c r="CG30" s="136"/>
      <c r="CH30" s="131" t="str">
        <f>$B$30</f>
        <v>Frais généraux (14,53% )</v>
      </c>
      <c r="CI30" s="131"/>
      <c r="CJ30" s="131"/>
      <c r="CK30" s="137"/>
      <c r="CL30" s="131"/>
      <c r="CM30" s="136"/>
      <c r="CN30" s="229">
        <f t="shared" si="81"/>
        <v>0</v>
      </c>
      <c r="CO30" s="229">
        <f>'GM-9Doc6-Annexe Q-4.2Modèle DaQ'!AL46</f>
        <v>0</v>
      </c>
      <c r="CP30" s="229">
        <f>'GM-9Doc6-Annexe Q-4.2Modèle DaQ'!AM46</f>
        <v>0</v>
      </c>
      <c r="CQ30" s="229">
        <f>'GM-9Doc6-Annexe Q-4.2Modèle DaQ'!AN46</f>
        <v>0</v>
      </c>
      <c r="CR30" s="229">
        <f>'GM-9Doc6-Annexe Q-4.2Modèle DaQ'!AO46</f>
        <v>0</v>
      </c>
      <c r="CS30" s="229">
        <f>'GM-9Doc6-Annexe Q-4.2Modèle DaQ'!AP46</f>
        <v>0</v>
      </c>
      <c r="CT30"/>
      <c r="CU30" s="136"/>
      <c r="CV30" s="131" t="str">
        <f>$B$30</f>
        <v>Frais généraux (14,53% )</v>
      </c>
      <c r="CW30" s="131"/>
      <c r="CX30" s="131"/>
      <c r="CY30" s="137"/>
      <c r="CZ30" s="131"/>
      <c r="DA30" s="136"/>
      <c r="DB30" s="229">
        <f t="shared" si="80"/>
        <v>0</v>
      </c>
      <c r="DC30" s="229">
        <f>'GM-9Doc6-Annexe Q-4.2Modèle DaQ'!AQ46</f>
        <v>0</v>
      </c>
      <c r="DD30" s="229">
        <f>'GM-9Doc6-Annexe Q-4.2Modèle DaQ'!AR46</f>
        <v>0</v>
      </c>
      <c r="DE30" s="229">
        <f>'GM-9Doc6-Annexe Q-4.2Modèle DaQ'!AS46</f>
        <v>0</v>
      </c>
      <c r="DF30" s="229">
        <f>'GM-9Doc6-Annexe Q-4.2Modèle DaQ'!AT46</f>
        <v>0</v>
      </c>
      <c r="DG30" s="229">
        <f>'GM-9Doc6-Annexe Q-4.2Modèle DaQ'!AU46</f>
        <v>0</v>
      </c>
      <c r="DH30"/>
    </row>
    <row r="31" spans="1:112" s="135" customFormat="1" ht="16.5" customHeight="1">
      <c r="A31" s="136"/>
      <c r="B31" s="138" t="s">
        <v>31</v>
      </c>
      <c r="C31" s="131"/>
      <c r="D31" s="131"/>
      <c r="E31" s="137">
        <f t="shared" si="67"/>
        <v>0</v>
      </c>
      <c r="F31" s="131"/>
      <c r="G31" s="136"/>
      <c r="H31" s="229"/>
      <c r="I31" s="229">
        <f>'GM-9Doc6-Annexe Q-4.2Modèle DaQ'!H49</f>
        <v>0</v>
      </c>
      <c r="J31" s="229">
        <f>'GM-9Doc6-Annexe Q-4.2Modèle DaQ'!I49</f>
        <v>0</v>
      </c>
      <c r="K31" s="229">
        <f>'GM-9Doc6-Annexe Q-4.2Modèle DaQ'!J49</f>
        <v>0</v>
      </c>
      <c r="L31" s="229">
        <f>'GM-9Doc6-Annexe Q-4.2Modèle DaQ'!K49</f>
        <v>0</v>
      </c>
      <c r="M31" s="229">
        <f>'GM-9Doc6-Annexe Q-4.2Modèle DaQ'!L49</f>
        <v>0</v>
      </c>
      <c r="N31"/>
      <c r="O31" s="136"/>
      <c r="P31" s="138" t="s">
        <v>31</v>
      </c>
      <c r="Q31" s="131"/>
      <c r="R31" s="131"/>
      <c r="S31" s="137"/>
      <c r="T31" s="131"/>
      <c r="U31" s="136"/>
      <c r="V31" s="229">
        <f t="shared" si="69"/>
        <v>0</v>
      </c>
      <c r="W31" s="229">
        <f>'GM-9Doc6-Annexe Q-4.2Modèle DaQ'!M49</f>
        <v>0</v>
      </c>
      <c r="X31" s="229">
        <f>'GM-9Doc6-Annexe Q-4.2Modèle DaQ'!N49</f>
        <v>0</v>
      </c>
      <c r="Y31" s="229">
        <f>'GM-9Doc6-Annexe Q-4.2Modèle DaQ'!O49</f>
        <v>0</v>
      </c>
      <c r="Z31" s="229">
        <f>'GM-9Doc6-Annexe Q-4.2Modèle DaQ'!P49</f>
        <v>0</v>
      </c>
      <c r="AA31" s="229">
        <f>'GM-9Doc6-Annexe Q-4.2Modèle DaQ'!Q49</f>
        <v>0</v>
      </c>
      <c r="AB31"/>
      <c r="AC31" s="136"/>
      <c r="AD31" s="138" t="s">
        <v>31</v>
      </c>
      <c r="AE31" s="131"/>
      <c r="AF31" s="131"/>
      <c r="AG31" s="137"/>
      <c r="AH31" s="131"/>
      <c r="AI31" s="136"/>
      <c r="AJ31" s="229">
        <f t="shared" si="71"/>
        <v>0</v>
      </c>
      <c r="AK31" s="229">
        <f>'GM-9Doc6-Annexe Q-4.2Modèle DaQ'!R49</f>
        <v>0</v>
      </c>
      <c r="AL31" s="229">
        <f>'GM-9Doc6-Annexe Q-4.2Modèle DaQ'!S49</f>
        <v>0</v>
      </c>
      <c r="AM31" s="229">
        <f>'GM-9Doc6-Annexe Q-4.2Modèle DaQ'!T49</f>
        <v>0</v>
      </c>
      <c r="AN31" s="229">
        <f>'GM-9Doc6-Annexe Q-4.2Modèle DaQ'!U49</f>
        <v>0</v>
      </c>
      <c r="AO31" s="229">
        <f>'GM-9Doc6-Annexe Q-4.2Modèle DaQ'!V49</f>
        <v>0</v>
      </c>
      <c r="AP31"/>
      <c r="AQ31" s="136"/>
      <c r="AR31" s="138" t="s">
        <v>31</v>
      </c>
      <c r="AS31" s="131"/>
      <c r="AT31" s="131"/>
      <c r="AU31" s="137"/>
      <c r="AV31" s="131"/>
      <c r="AW31" s="136"/>
      <c r="AX31" s="229">
        <f t="shared" si="73"/>
        <v>0</v>
      </c>
      <c r="AY31" s="229">
        <f>'GM-9Doc6-Annexe Q-4.2Modèle DaQ'!W49</f>
        <v>0</v>
      </c>
      <c r="AZ31" s="229">
        <f>'GM-9Doc6-Annexe Q-4.2Modèle DaQ'!X49</f>
        <v>0</v>
      </c>
      <c r="BA31" s="229">
        <f>'GM-9Doc6-Annexe Q-4.2Modèle DaQ'!Y49</f>
        <v>0</v>
      </c>
      <c r="BB31" s="229">
        <f>'GM-9Doc6-Annexe Q-4.2Modèle DaQ'!Z49</f>
        <v>0</v>
      </c>
      <c r="BC31" s="229">
        <f>'GM-9Doc6-Annexe Q-4.2Modèle DaQ'!AA49</f>
        <v>0</v>
      </c>
      <c r="BD31"/>
      <c r="BE31" s="136"/>
      <c r="BF31" s="138" t="s">
        <v>31</v>
      </c>
      <c r="BG31" s="131"/>
      <c r="BH31" s="131"/>
      <c r="BI31" s="137"/>
      <c r="BJ31" s="131"/>
      <c r="BK31" s="136"/>
      <c r="BL31" s="229">
        <f t="shared" si="75"/>
        <v>0</v>
      </c>
      <c r="BM31" s="229">
        <f>'GM-9Doc6-Annexe Q-4.2Modèle DaQ'!AB49</f>
        <v>0</v>
      </c>
      <c r="BN31" s="229">
        <f>'GM-9Doc6-Annexe Q-4.2Modèle DaQ'!AC49</f>
        <v>0</v>
      </c>
      <c r="BO31" s="229">
        <f>'GM-9Doc6-Annexe Q-4.2Modèle DaQ'!AD49</f>
        <v>0</v>
      </c>
      <c r="BP31" s="229">
        <f>'GM-9Doc6-Annexe Q-4.2Modèle DaQ'!AE49</f>
        <v>0</v>
      </c>
      <c r="BQ31" s="229">
        <f>'GM-9Doc6-Annexe Q-4.2Modèle DaQ'!AF49</f>
        <v>0</v>
      </c>
      <c r="BR31"/>
      <c r="BS31" s="136"/>
      <c r="BT31" s="138" t="s">
        <v>31</v>
      </c>
      <c r="BU31" s="131"/>
      <c r="BV31" s="131"/>
      <c r="BW31" s="137"/>
      <c r="BX31" s="131"/>
      <c r="BY31" s="136"/>
      <c r="BZ31" s="229">
        <f t="shared" si="77"/>
        <v>0</v>
      </c>
      <c r="CA31" s="229">
        <f>'GM-9Doc6-Annexe Q-4.2Modèle DaQ'!AG49</f>
        <v>0</v>
      </c>
      <c r="CB31" s="229">
        <f>'GM-9Doc6-Annexe Q-4.2Modèle DaQ'!AH49</f>
        <v>0</v>
      </c>
      <c r="CC31" s="229">
        <f>'GM-9Doc6-Annexe Q-4.2Modèle DaQ'!AI49</f>
        <v>0</v>
      </c>
      <c r="CD31" s="229">
        <f>'GM-9Doc6-Annexe Q-4.2Modèle DaQ'!AJ49</f>
        <v>0</v>
      </c>
      <c r="CE31" s="229">
        <f>'GM-9Doc6-Annexe Q-4.2Modèle DaQ'!AK49</f>
        <v>0</v>
      </c>
      <c r="CF31"/>
      <c r="CG31" s="136"/>
      <c r="CH31" s="138" t="s">
        <v>31</v>
      </c>
      <c r="CI31" s="131"/>
      <c r="CJ31" s="131"/>
      <c r="CK31" s="137"/>
      <c r="CL31" s="131"/>
      <c r="CM31" s="136"/>
      <c r="CN31" s="229">
        <f t="shared" si="81"/>
        <v>0</v>
      </c>
      <c r="CO31" s="229">
        <f>'GM-9Doc6-Annexe Q-4.2Modèle DaQ'!AL49</f>
        <v>0</v>
      </c>
      <c r="CP31" s="229">
        <f>'GM-9Doc6-Annexe Q-4.2Modèle DaQ'!AM49</f>
        <v>0</v>
      </c>
      <c r="CQ31" s="229">
        <f>'GM-9Doc6-Annexe Q-4.2Modèle DaQ'!AN49</f>
        <v>0</v>
      </c>
      <c r="CR31" s="229">
        <f>'GM-9Doc6-Annexe Q-4.2Modèle DaQ'!AO49</f>
        <v>0</v>
      </c>
      <c r="CS31" s="229">
        <f>'GM-9Doc6-Annexe Q-4.2Modèle DaQ'!AP49</f>
        <v>0</v>
      </c>
      <c r="CT31"/>
      <c r="CU31" s="136"/>
      <c r="CV31" s="138" t="s">
        <v>31</v>
      </c>
      <c r="CW31" s="131"/>
      <c r="CX31" s="131"/>
      <c r="CY31" s="137"/>
      <c r="CZ31" s="131"/>
      <c r="DA31" s="136"/>
      <c r="DB31" s="229">
        <f t="shared" si="80"/>
        <v>0</v>
      </c>
      <c r="DC31" s="229">
        <f>'GM-9Doc6-Annexe Q-4.2Modèle DaQ'!AQ49</f>
        <v>0</v>
      </c>
      <c r="DD31" s="229">
        <f>'GM-9Doc6-Annexe Q-4.2Modèle DaQ'!AR49</f>
        <v>0</v>
      </c>
      <c r="DE31" s="229">
        <f>'GM-9Doc6-Annexe Q-4.2Modèle DaQ'!AS49</f>
        <v>0</v>
      </c>
      <c r="DF31" s="229">
        <f>'GM-9Doc6-Annexe Q-4.2Modèle DaQ'!AT49</f>
        <v>0</v>
      </c>
      <c r="DG31" s="229">
        <f>'GM-9Doc6-Annexe Q-4.2Modèle DaQ'!AU49</f>
        <v>0</v>
      </c>
      <c r="DH31"/>
    </row>
    <row r="32" spans="1:112" s="135" customFormat="1" ht="16.5" customHeight="1">
      <c r="A32" s="136"/>
      <c r="B32" s="138" t="s">
        <v>66</v>
      </c>
      <c r="C32" s="131"/>
      <c r="D32" s="131"/>
      <c r="E32" s="137">
        <f t="shared" si="67"/>
        <v>0</v>
      </c>
      <c r="F32" s="131"/>
      <c r="G32" s="136"/>
      <c r="H32" s="229"/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/>
      <c r="O32" s="136"/>
      <c r="P32" s="138" t="s">
        <v>66</v>
      </c>
      <c r="Q32" s="131"/>
      <c r="R32" s="131"/>
      <c r="S32" s="137"/>
      <c r="T32" s="131"/>
      <c r="U32" s="136"/>
      <c r="V32" s="229">
        <f t="shared" si="69"/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/>
      <c r="AC32" s="136"/>
      <c r="AD32" s="138" t="s">
        <v>66</v>
      </c>
      <c r="AE32" s="131"/>
      <c r="AF32" s="131"/>
      <c r="AG32" s="137"/>
      <c r="AH32" s="131"/>
      <c r="AI32" s="136"/>
      <c r="AJ32" s="229">
        <f t="shared" si="71"/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/>
      <c r="AQ32" s="136"/>
      <c r="AR32" s="138" t="s">
        <v>66</v>
      </c>
      <c r="AS32" s="131"/>
      <c r="AT32" s="131"/>
      <c r="AU32" s="137"/>
      <c r="AV32" s="131"/>
      <c r="AW32" s="136"/>
      <c r="AX32" s="229">
        <f t="shared" si="73"/>
        <v>0</v>
      </c>
      <c r="AY32" s="229">
        <v>0</v>
      </c>
      <c r="AZ32" s="229">
        <v>0</v>
      </c>
      <c r="BA32" s="229">
        <v>0</v>
      </c>
      <c r="BB32" s="229">
        <v>0</v>
      </c>
      <c r="BC32" s="229">
        <v>0</v>
      </c>
      <c r="BD32"/>
      <c r="BE32" s="136"/>
      <c r="BF32" s="138" t="s">
        <v>66</v>
      </c>
      <c r="BG32" s="131"/>
      <c r="BH32" s="131"/>
      <c r="BI32" s="137"/>
      <c r="BJ32" s="131"/>
      <c r="BK32" s="136"/>
      <c r="BL32" s="229">
        <f t="shared" si="75"/>
        <v>0</v>
      </c>
      <c r="BM32" s="229">
        <v>0</v>
      </c>
      <c r="BN32" s="229">
        <v>0</v>
      </c>
      <c r="BO32" s="229">
        <v>0</v>
      </c>
      <c r="BP32" s="229">
        <v>0</v>
      </c>
      <c r="BQ32" s="229">
        <v>0</v>
      </c>
      <c r="BR32"/>
      <c r="BS32" s="136"/>
      <c r="BT32" s="138" t="s">
        <v>66</v>
      </c>
      <c r="BU32" s="131"/>
      <c r="BV32" s="131"/>
      <c r="BW32" s="137"/>
      <c r="BX32" s="131"/>
      <c r="BY32" s="136"/>
      <c r="BZ32" s="229">
        <f t="shared" si="77"/>
        <v>0</v>
      </c>
      <c r="CA32" s="229">
        <v>0</v>
      </c>
      <c r="CB32" s="229">
        <v>0</v>
      </c>
      <c r="CC32" s="229">
        <v>0</v>
      </c>
      <c r="CD32" s="229">
        <v>0</v>
      </c>
      <c r="CE32" s="229">
        <v>0</v>
      </c>
      <c r="CF32"/>
      <c r="CG32" s="136"/>
      <c r="CH32" s="138" t="s">
        <v>66</v>
      </c>
      <c r="CI32" s="131"/>
      <c r="CJ32" s="131"/>
      <c r="CK32" s="137"/>
      <c r="CL32" s="131"/>
      <c r="CM32" s="136"/>
      <c r="CN32" s="229">
        <f t="shared" si="81"/>
        <v>0</v>
      </c>
      <c r="CO32" s="229">
        <v>0</v>
      </c>
      <c r="CP32" s="229">
        <v>0</v>
      </c>
      <c r="CQ32" s="229">
        <v>0</v>
      </c>
      <c r="CR32" s="229">
        <v>0</v>
      </c>
      <c r="CS32" s="229">
        <v>0</v>
      </c>
      <c r="CT32"/>
      <c r="CU32" s="136"/>
      <c r="CV32" s="138" t="s">
        <v>66</v>
      </c>
      <c r="CW32" s="131"/>
      <c r="CX32" s="131"/>
      <c r="CY32" s="137"/>
      <c r="CZ32" s="131"/>
      <c r="DA32" s="136"/>
      <c r="DB32" s="229">
        <f t="shared" si="80"/>
        <v>0</v>
      </c>
      <c r="DC32" s="229">
        <v>0</v>
      </c>
      <c r="DD32" s="229">
        <v>0</v>
      </c>
      <c r="DE32" s="229">
        <v>0</v>
      </c>
      <c r="DF32" s="229">
        <v>0</v>
      </c>
      <c r="DG32" s="229">
        <v>0</v>
      </c>
      <c r="DH32"/>
    </row>
    <row r="33" spans="1:112" s="141" customFormat="1" ht="16.5" customHeight="1">
      <c r="A33" s="140"/>
      <c r="B33" s="138" t="s">
        <v>67</v>
      </c>
      <c r="C33" s="138"/>
      <c r="D33" s="138"/>
      <c r="E33" s="137">
        <f t="shared" si="67"/>
        <v>0</v>
      </c>
      <c r="F33" s="138"/>
      <c r="G33" s="140"/>
      <c r="H33" s="230">
        <f>'GM-9Doc6-Annexe Q-4.2Modèle DaQ'!G50</f>
        <v>0</v>
      </c>
      <c r="I33" s="229">
        <f>'GM-9Doc6-Annexe Q-4.2Modèle DaQ'!H50</f>
        <v>0</v>
      </c>
      <c r="J33" s="229">
        <f>'GM-9Doc6-Annexe Q-4.2Modèle DaQ'!I50</f>
        <v>0</v>
      </c>
      <c r="K33" s="229">
        <f>'GM-9Doc6-Annexe Q-4.2Modèle DaQ'!J50</f>
        <v>0</v>
      </c>
      <c r="L33" s="229">
        <f>'GM-9Doc6-Annexe Q-4.2Modèle DaQ'!K50</f>
        <v>0</v>
      </c>
      <c r="M33" s="229">
        <f>'GM-9Doc6-Annexe Q-4.2Modèle DaQ'!L50</f>
        <v>0</v>
      </c>
      <c r="N33"/>
      <c r="O33" s="140"/>
      <c r="P33" s="138" t="s">
        <v>67</v>
      </c>
      <c r="Q33" s="138"/>
      <c r="R33" s="138"/>
      <c r="S33" s="137"/>
      <c r="T33" s="138"/>
      <c r="U33" s="140"/>
      <c r="V33" s="230">
        <f t="shared" si="69"/>
        <v>0</v>
      </c>
      <c r="W33" s="229">
        <f>'GM-9Doc6-Annexe Q-4.2Modèle DaQ'!M50</f>
        <v>0</v>
      </c>
      <c r="X33" s="229">
        <f>'GM-9Doc6-Annexe Q-4.2Modèle DaQ'!N50</f>
        <v>0</v>
      </c>
      <c r="Y33" s="229">
        <f>'GM-9Doc6-Annexe Q-4.2Modèle DaQ'!O50</f>
        <v>0</v>
      </c>
      <c r="Z33" s="229">
        <f>'GM-9Doc6-Annexe Q-4.2Modèle DaQ'!P50</f>
        <v>0</v>
      </c>
      <c r="AA33" s="229">
        <f>'GM-9Doc6-Annexe Q-4.2Modèle DaQ'!Q50</f>
        <v>0</v>
      </c>
      <c r="AB33"/>
      <c r="AC33" s="140"/>
      <c r="AD33" s="138" t="s">
        <v>67</v>
      </c>
      <c r="AE33" s="138"/>
      <c r="AF33" s="138"/>
      <c r="AG33" s="137"/>
      <c r="AH33" s="138"/>
      <c r="AI33" s="140"/>
      <c r="AJ33" s="230">
        <f t="shared" si="71"/>
        <v>0</v>
      </c>
      <c r="AK33" s="229">
        <f>'GM-9Doc6-Annexe Q-4.2Modèle DaQ'!R50</f>
        <v>0</v>
      </c>
      <c r="AL33" s="229">
        <f>'GM-9Doc6-Annexe Q-4.2Modèle DaQ'!S50</f>
        <v>0</v>
      </c>
      <c r="AM33" s="229">
        <f>'GM-9Doc6-Annexe Q-4.2Modèle DaQ'!T50</f>
        <v>0</v>
      </c>
      <c r="AN33" s="229">
        <f>'GM-9Doc6-Annexe Q-4.2Modèle DaQ'!U50</f>
        <v>0</v>
      </c>
      <c r="AO33" s="229">
        <f>'GM-9Doc6-Annexe Q-4.2Modèle DaQ'!V50</f>
        <v>0</v>
      </c>
      <c r="AP33"/>
      <c r="AQ33" s="140"/>
      <c r="AR33" s="138" t="s">
        <v>67</v>
      </c>
      <c r="AS33" s="138"/>
      <c r="AT33" s="138"/>
      <c r="AU33" s="137"/>
      <c r="AV33" s="138"/>
      <c r="AW33" s="140"/>
      <c r="AX33" s="230">
        <f t="shared" si="73"/>
        <v>0</v>
      </c>
      <c r="AY33" s="229">
        <f>'GM-9Doc6-Annexe Q-4.2Modèle DaQ'!W50</f>
        <v>0</v>
      </c>
      <c r="AZ33" s="229">
        <f>'GM-9Doc6-Annexe Q-4.2Modèle DaQ'!X50</f>
        <v>0</v>
      </c>
      <c r="BA33" s="229">
        <f>'GM-9Doc6-Annexe Q-4.2Modèle DaQ'!Y50</f>
        <v>0</v>
      </c>
      <c r="BB33" s="229">
        <f>'GM-9Doc6-Annexe Q-4.2Modèle DaQ'!Z50</f>
        <v>0</v>
      </c>
      <c r="BC33" s="229">
        <f>'GM-9Doc6-Annexe Q-4.2Modèle DaQ'!AA50</f>
        <v>0</v>
      </c>
      <c r="BD33"/>
      <c r="BE33" s="140"/>
      <c r="BF33" s="138" t="s">
        <v>67</v>
      </c>
      <c r="BG33" s="138"/>
      <c r="BH33" s="138"/>
      <c r="BI33" s="137"/>
      <c r="BJ33" s="138"/>
      <c r="BK33" s="140"/>
      <c r="BL33" s="230">
        <f t="shared" si="75"/>
        <v>0</v>
      </c>
      <c r="BM33" s="229">
        <f>'GM-9Doc6-Annexe Q-4.2Modèle DaQ'!AB50</f>
        <v>0</v>
      </c>
      <c r="BN33" s="229">
        <f>'GM-9Doc6-Annexe Q-4.2Modèle DaQ'!AC50</f>
        <v>0</v>
      </c>
      <c r="BO33" s="229">
        <f>'GM-9Doc6-Annexe Q-4.2Modèle DaQ'!AD50</f>
        <v>0</v>
      </c>
      <c r="BP33" s="229">
        <f>'GM-9Doc6-Annexe Q-4.2Modèle DaQ'!AE50</f>
        <v>0</v>
      </c>
      <c r="BQ33" s="229">
        <f>'GM-9Doc6-Annexe Q-4.2Modèle DaQ'!AF50</f>
        <v>0</v>
      </c>
      <c r="BR33"/>
      <c r="BS33" s="140"/>
      <c r="BT33" s="138" t="s">
        <v>67</v>
      </c>
      <c r="BU33" s="138"/>
      <c r="BV33" s="138"/>
      <c r="BW33" s="137"/>
      <c r="BX33" s="138"/>
      <c r="BY33" s="140"/>
      <c r="BZ33" s="230">
        <f t="shared" si="77"/>
        <v>0</v>
      </c>
      <c r="CA33" s="229">
        <f>'GM-9Doc6-Annexe Q-4.2Modèle DaQ'!AG50</f>
        <v>0</v>
      </c>
      <c r="CB33" s="229">
        <f>'GM-9Doc6-Annexe Q-4.2Modèle DaQ'!AH50</f>
        <v>0</v>
      </c>
      <c r="CC33" s="229">
        <f>'GM-9Doc6-Annexe Q-4.2Modèle DaQ'!AI50</f>
        <v>0</v>
      </c>
      <c r="CD33" s="229">
        <f>'GM-9Doc6-Annexe Q-4.2Modèle DaQ'!AJ50</f>
        <v>0</v>
      </c>
      <c r="CE33" s="229">
        <f>'GM-9Doc6-Annexe Q-4.2Modèle DaQ'!AK50</f>
        <v>0</v>
      </c>
      <c r="CF33"/>
      <c r="CG33" s="140"/>
      <c r="CH33" s="138" t="s">
        <v>67</v>
      </c>
      <c r="CI33" s="138"/>
      <c r="CJ33" s="138"/>
      <c r="CK33" s="137"/>
      <c r="CL33" s="138"/>
      <c r="CM33" s="140"/>
      <c r="CN33" s="230">
        <f t="shared" si="81"/>
        <v>0</v>
      </c>
      <c r="CO33" s="229">
        <f>'GM-9Doc6-Annexe Q-4.2Modèle DaQ'!AL50</f>
        <v>0</v>
      </c>
      <c r="CP33" s="229">
        <f>'GM-9Doc6-Annexe Q-4.2Modèle DaQ'!AM50</f>
        <v>0</v>
      </c>
      <c r="CQ33" s="229">
        <f>'GM-9Doc6-Annexe Q-4.2Modèle DaQ'!AN50</f>
        <v>0</v>
      </c>
      <c r="CR33" s="229">
        <f>'GM-9Doc6-Annexe Q-4.2Modèle DaQ'!AO50</f>
        <v>0</v>
      </c>
      <c r="CS33" s="229">
        <f>'GM-9Doc6-Annexe Q-4.2Modèle DaQ'!AP50</f>
        <v>0</v>
      </c>
      <c r="CT33"/>
      <c r="CU33" s="140"/>
      <c r="CV33" s="138" t="s">
        <v>67</v>
      </c>
      <c r="CW33" s="138"/>
      <c r="CX33" s="138"/>
      <c r="CY33" s="137"/>
      <c r="CZ33" s="138"/>
      <c r="DA33" s="140"/>
      <c r="DB33" s="230">
        <f t="shared" si="80"/>
        <v>0</v>
      </c>
      <c r="DC33" s="229">
        <f>'GM-9Doc6-Annexe Q-4.2Modèle DaQ'!AQ50</f>
        <v>0</v>
      </c>
      <c r="DD33" s="229">
        <f>'GM-9Doc6-Annexe Q-4.2Modèle DaQ'!AR50</f>
        <v>0</v>
      </c>
      <c r="DE33" s="229">
        <f>'GM-9Doc6-Annexe Q-4.2Modèle DaQ'!AS50</f>
        <v>0</v>
      </c>
      <c r="DF33" s="229">
        <f>'GM-9Doc6-Annexe Q-4.2Modèle DaQ'!AT50</f>
        <v>0</v>
      </c>
      <c r="DG33" s="229">
        <f>'GM-9Doc6-Annexe Q-4.2Modèle DaQ'!AU50</f>
        <v>0</v>
      </c>
      <c r="DH33"/>
    </row>
    <row r="34" spans="1:112" s="141" customFormat="1" ht="16.5" customHeight="1">
      <c r="A34" s="140"/>
      <c r="B34" s="138" t="s">
        <v>68</v>
      </c>
      <c r="C34" s="138"/>
      <c r="D34" s="142"/>
      <c r="E34" s="137">
        <f t="shared" ref="E34" si="82">SUM(H34:DG34)-V34-AJ34-AX34-BL34-BZ34-CN34-DB34</f>
        <v>0</v>
      </c>
      <c r="F34" s="138"/>
      <c r="G34" s="140"/>
      <c r="H34" s="230">
        <v>0</v>
      </c>
      <c r="I34" s="229">
        <v>0</v>
      </c>
      <c r="J34" s="229">
        <v>0</v>
      </c>
      <c r="K34" s="229">
        <v>0</v>
      </c>
      <c r="L34" s="229">
        <v>0</v>
      </c>
      <c r="M34" s="229">
        <v>0</v>
      </c>
      <c r="N34"/>
      <c r="O34" s="140"/>
      <c r="P34" s="138" t="s">
        <v>68</v>
      </c>
      <c r="Q34" s="138"/>
      <c r="R34" s="142"/>
      <c r="S34" s="137"/>
      <c r="T34" s="138"/>
      <c r="U34" s="140"/>
      <c r="V34" s="230">
        <f t="shared" si="69"/>
        <v>0</v>
      </c>
      <c r="W34" s="229">
        <v>0</v>
      </c>
      <c r="X34" s="229">
        <v>0</v>
      </c>
      <c r="Y34" s="229">
        <v>0</v>
      </c>
      <c r="Z34" s="229">
        <v>0</v>
      </c>
      <c r="AA34" s="229">
        <v>0</v>
      </c>
      <c r="AB34"/>
      <c r="AC34" s="140"/>
      <c r="AD34" s="138" t="s">
        <v>68</v>
      </c>
      <c r="AE34" s="138"/>
      <c r="AF34" s="142"/>
      <c r="AG34" s="137"/>
      <c r="AH34" s="138"/>
      <c r="AI34" s="140"/>
      <c r="AJ34" s="230">
        <f t="shared" si="71"/>
        <v>0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/>
      <c r="AQ34" s="140"/>
      <c r="AR34" s="138" t="s">
        <v>68</v>
      </c>
      <c r="AS34" s="138"/>
      <c r="AT34" s="142"/>
      <c r="AU34" s="137"/>
      <c r="AV34" s="138"/>
      <c r="AW34" s="140"/>
      <c r="AX34" s="230">
        <f t="shared" si="73"/>
        <v>0</v>
      </c>
      <c r="AY34" s="229">
        <v>0</v>
      </c>
      <c r="AZ34" s="229">
        <v>0</v>
      </c>
      <c r="BA34" s="229">
        <v>0</v>
      </c>
      <c r="BB34" s="229">
        <v>0</v>
      </c>
      <c r="BC34" s="229">
        <v>0</v>
      </c>
      <c r="BD34"/>
      <c r="BE34" s="140"/>
      <c r="BF34" s="138" t="s">
        <v>68</v>
      </c>
      <c r="BG34" s="138"/>
      <c r="BH34" s="142"/>
      <c r="BI34" s="137"/>
      <c r="BJ34" s="138"/>
      <c r="BK34" s="140"/>
      <c r="BL34" s="230">
        <f t="shared" si="75"/>
        <v>0</v>
      </c>
      <c r="BM34" s="229">
        <v>0</v>
      </c>
      <c r="BN34" s="229">
        <v>0</v>
      </c>
      <c r="BO34" s="229">
        <v>0</v>
      </c>
      <c r="BP34" s="229">
        <v>0</v>
      </c>
      <c r="BQ34" s="229">
        <v>0</v>
      </c>
      <c r="BR34"/>
      <c r="BS34" s="140"/>
      <c r="BT34" s="138" t="s">
        <v>68</v>
      </c>
      <c r="BU34" s="138"/>
      <c r="BV34" s="142"/>
      <c r="BW34" s="137"/>
      <c r="BX34" s="138"/>
      <c r="BY34" s="140"/>
      <c r="BZ34" s="230">
        <f t="shared" si="77"/>
        <v>0</v>
      </c>
      <c r="CA34" s="229">
        <v>0</v>
      </c>
      <c r="CB34" s="229">
        <v>0</v>
      </c>
      <c r="CC34" s="229">
        <v>0</v>
      </c>
      <c r="CD34" s="229">
        <v>0</v>
      </c>
      <c r="CE34" s="229">
        <v>0</v>
      </c>
      <c r="CF34"/>
      <c r="CG34" s="140"/>
      <c r="CH34" s="138" t="s">
        <v>68</v>
      </c>
      <c r="CI34" s="138"/>
      <c r="CJ34" s="142"/>
      <c r="CK34" s="137"/>
      <c r="CL34" s="138"/>
      <c r="CM34" s="140"/>
      <c r="CN34" s="230">
        <f t="shared" si="81"/>
        <v>0</v>
      </c>
      <c r="CO34" s="229">
        <v>0</v>
      </c>
      <c r="CP34" s="229">
        <v>0</v>
      </c>
      <c r="CQ34" s="229">
        <v>0</v>
      </c>
      <c r="CR34" s="229">
        <v>0</v>
      </c>
      <c r="CS34" s="229">
        <v>0</v>
      </c>
      <c r="CT34"/>
      <c r="CU34" s="140"/>
      <c r="CV34" s="138" t="s">
        <v>68</v>
      </c>
      <c r="CW34" s="138"/>
      <c r="CX34" s="142"/>
      <c r="CY34" s="137"/>
      <c r="CZ34" s="138"/>
      <c r="DA34" s="140"/>
      <c r="DB34" s="230">
        <f t="shared" si="80"/>
        <v>0</v>
      </c>
      <c r="DC34" s="229">
        <v>0</v>
      </c>
      <c r="DD34" s="229">
        <v>0</v>
      </c>
      <c r="DE34" s="229">
        <v>0</v>
      </c>
      <c r="DF34" s="229">
        <v>0</v>
      </c>
      <c r="DG34" s="229">
        <v>0</v>
      </c>
      <c r="DH34"/>
    </row>
    <row r="35" spans="1:112" s="135" customFormat="1" ht="16.5" customHeight="1">
      <c r="A35" s="136"/>
      <c r="B35" s="138" t="s">
        <v>34</v>
      </c>
      <c r="C35" s="131"/>
      <c r="D35" s="131"/>
      <c r="E35" s="137">
        <f>SUM(H35:DG35)-V35-AJ35-AX35-BL35-BZ35-CN35-DB35</f>
        <v>0</v>
      </c>
      <c r="F35" s="131"/>
      <c r="G35" s="136"/>
      <c r="H35" s="229">
        <f>'GM-9Doc6-Annexe Q-4.2Modèle DaQ'!G51</f>
        <v>0</v>
      </c>
      <c r="I35" s="229">
        <f>'GM-9Doc6-Annexe Q-4.2Modèle DaQ'!H51</f>
        <v>0</v>
      </c>
      <c r="J35" s="229">
        <f>'GM-9Doc6-Annexe Q-4.2Modèle DaQ'!I51</f>
        <v>0</v>
      </c>
      <c r="K35" s="229">
        <f>'GM-9Doc6-Annexe Q-4.2Modèle DaQ'!J51</f>
        <v>0</v>
      </c>
      <c r="L35" s="229">
        <f>'GM-9Doc6-Annexe Q-4.2Modèle DaQ'!K51</f>
        <v>0</v>
      </c>
      <c r="M35" s="229">
        <f>'GM-9Doc6-Annexe Q-4.2Modèle DaQ'!L51</f>
        <v>0</v>
      </c>
      <c r="N35"/>
      <c r="O35" s="136"/>
      <c r="P35" s="138" t="s">
        <v>34</v>
      </c>
      <c r="Q35" s="131"/>
      <c r="R35" s="131"/>
      <c r="S35" s="137"/>
      <c r="T35" s="131"/>
      <c r="U35" s="136"/>
      <c r="V35" s="229">
        <f t="shared" si="69"/>
        <v>0</v>
      </c>
      <c r="W35" s="229">
        <f>'GM-9Doc6-Annexe Q-4.2Modèle DaQ'!M51</f>
        <v>0</v>
      </c>
      <c r="X35" s="229">
        <f>'GM-9Doc6-Annexe Q-4.2Modèle DaQ'!N51</f>
        <v>0</v>
      </c>
      <c r="Y35" s="229">
        <f>'GM-9Doc6-Annexe Q-4.2Modèle DaQ'!O51</f>
        <v>0</v>
      </c>
      <c r="Z35" s="229">
        <f>'GM-9Doc6-Annexe Q-4.2Modèle DaQ'!P51</f>
        <v>0</v>
      </c>
      <c r="AA35" s="229">
        <f>'GM-9Doc6-Annexe Q-4.2Modèle DaQ'!Q51</f>
        <v>0</v>
      </c>
      <c r="AB35"/>
      <c r="AC35" s="136"/>
      <c r="AD35" s="138" t="s">
        <v>34</v>
      </c>
      <c r="AE35" s="131"/>
      <c r="AF35" s="131"/>
      <c r="AG35" s="137"/>
      <c r="AH35" s="131"/>
      <c r="AI35" s="136"/>
      <c r="AJ35" s="229">
        <f t="shared" si="71"/>
        <v>0</v>
      </c>
      <c r="AK35" s="229">
        <f>'GM-9Doc6-Annexe Q-4.2Modèle DaQ'!R51</f>
        <v>0</v>
      </c>
      <c r="AL35" s="229">
        <f>'GM-9Doc6-Annexe Q-4.2Modèle DaQ'!S51</f>
        <v>0</v>
      </c>
      <c r="AM35" s="229">
        <f>'GM-9Doc6-Annexe Q-4.2Modèle DaQ'!T51</f>
        <v>0</v>
      </c>
      <c r="AN35" s="229">
        <f>'GM-9Doc6-Annexe Q-4.2Modèle DaQ'!U51</f>
        <v>0</v>
      </c>
      <c r="AO35" s="229">
        <f>'GM-9Doc6-Annexe Q-4.2Modèle DaQ'!V51</f>
        <v>0</v>
      </c>
      <c r="AP35"/>
      <c r="AQ35" s="136"/>
      <c r="AR35" s="138" t="s">
        <v>34</v>
      </c>
      <c r="AS35" s="131"/>
      <c r="AT35" s="131"/>
      <c r="AU35" s="137"/>
      <c r="AV35" s="131"/>
      <c r="AW35" s="136"/>
      <c r="AX35" s="229">
        <f t="shared" si="73"/>
        <v>0</v>
      </c>
      <c r="AY35" s="229">
        <f>'GM-9Doc6-Annexe Q-4.2Modèle DaQ'!W51</f>
        <v>0</v>
      </c>
      <c r="AZ35" s="229">
        <f>'GM-9Doc6-Annexe Q-4.2Modèle DaQ'!X51</f>
        <v>0</v>
      </c>
      <c r="BA35" s="229">
        <f>'GM-9Doc6-Annexe Q-4.2Modèle DaQ'!Y51</f>
        <v>0</v>
      </c>
      <c r="BB35" s="229">
        <f>'GM-9Doc6-Annexe Q-4.2Modèle DaQ'!Z51</f>
        <v>0</v>
      </c>
      <c r="BC35" s="229">
        <f>'GM-9Doc6-Annexe Q-4.2Modèle DaQ'!AA51</f>
        <v>0</v>
      </c>
      <c r="BD35"/>
      <c r="BE35" s="136"/>
      <c r="BF35" s="138" t="s">
        <v>34</v>
      </c>
      <c r="BG35" s="131"/>
      <c r="BH35" s="131"/>
      <c r="BI35" s="137"/>
      <c r="BJ35" s="131"/>
      <c r="BK35" s="136"/>
      <c r="BL35" s="229">
        <f t="shared" si="75"/>
        <v>0</v>
      </c>
      <c r="BM35" s="229">
        <f>'GM-9Doc6-Annexe Q-4.2Modèle DaQ'!AB51</f>
        <v>0</v>
      </c>
      <c r="BN35" s="229">
        <f>'GM-9Doc6-Annexe Q-4.2Modèle DaQ'!AC51</f>
        <v>0</v>
      </c>
      <c r="BO35" s="229">
        <f>'GM-9Doc6-Annexe Q-4.2Modèle DaQ'!AD51</f>
        <v>0</v>
      </c>
      <c r="BP35" s="229">
        <f>'GM-9Doc6-Annexe Q-4.2Modèle DaQ'!AE51</f>
        <v>0</v>
      </c>
      <c r="BQ35" s="229">
        <f>'GM-9Doc6-Annexe Q-4.2Modèle DaQ'!AF51</f>
        <v>0</v>
      </c>
      <c r="BR35"/>
      <c r="BS35" s="136"/>
      <c r="BT35" s="138" t="s">
        <v>34</v>
      </c>
      <c r="BU35" s="131"/>
      <c r="BV35" s="131"/>
      <c r="BW35" s="137"/>
      <c r="BX35" s="131"/>
      <c r="BY35" s="136"/>
      <c r="BZ35" s="229">
        <f t="shared" si="77"/>
        <v>0</v>
      </c>
      <c r="CA35" s="229">
        <f>'GM-9Doc6-Annexe Q-4.2Modèle DaQ'!AG51</f>
        <v>0</v>
      </c>
      <c r="CB35" s="229">
        <f>'GM-9Doc6-Annexe Q-4.2Modèle DaQ'!AH51</f>
        <v>0</v>
      </c>
      <c r="CC35" s="229">
        <f>'GM-9Doc6-Annexe Q-4.2Modèle DaQ'!AI51</f>
        <v>0</v>
      </c>
      <c r="CD35" s="229">
        <f>'GM-9Doc6-Annexe Q-4.2Modèle DaQ'!AJ51</f>
        <v>0</v>
      </c>
      <c r="CE35" s="229">
        <f>'GM-9Doc6-Annexe Q-4.2Modèle DaQ'!AK51</f>
        <v>0</v>
      </c>
      <c r="CF35"/>
      <c r="CG35" s="136"/>
      <c r="CH35" s="138" t="s">
        <v>34</v>
      </c>
      <c r="CI35" s="131"/>
      <c r="CJ35" s="131"/>
      <c r="CK35" s="137"/>
      <c r="CL35" s="131"/>
      <c r="CM35" s="136"/>
      <c r="CN35" s="229">
        <f t="shared" si="81"/>
        <v>0</v>
      </c>
      <c r="CO35" s="229">
        <f>'GM-9Doc6-Annexe Q-4.2Modèle DaQ'!AL51</f>
        <v>0</v>
      </c>
      <c r="CP35" s="229">
        <f>'GM-9Doc6-Annexe Q-4.2Modèle DaQ'!AM51</f>
        <v>0</v>
      </c>
      <c r="CQ35" s="229">
        <f>'GM-9Doc6-Annexe Q-4.2Modèle DaQ'!AN51</f>
        <v>0</v>
      </c>
      <c r="CR35" s="229">
        <f>'GM-9Doc6-Annexe Q-4.2Modèle DaQ'!AO51</f>
        <v>0</v>
      </c>
      <c r="CS35" s="229">
        <f>'GM-9Doc6-Annexe Q-4.2Modèle DaQ'!AP51</f>
        <v>0</v>
      </c>
      <c r="CT35"/>
      <c r="CU35" s="136"/>
      <c r="CV35" s="138" t="s">
        <v>34</v>
      </c>
      <c r="CW35" s="131"/>
      <c r="CX35" s="131"/>
      <c r="CY35" s="137"/>
      <c r="CZ35" s="131"/>
      <c r="DA35" s="136"/>
      <c r="DB35" s="229">
        <f t="shared" si="80"/>
        <v>0</v>
      </c>
      <c r="DC35" s="229">
        <f>'GM-9Doc6-Annexe Q-4.2Modèle DaQ'!AQ51</f>
        <v>0</v>
      </c>
      <c r="DD35" s="229">
        <f>'GM-9Doc6-Annexe Q-4.2Modèle DaQ'!AR51</f>
        <v>0</v>
      </c>
      <c r="DE35" s="229">
        <f>'GM-9Doc6-Annexe Q-4.2Modèle DaQ'!AS51</f>
        <v>0</v>
      </c>
      <c r="DF35" s="229">
        <f>'GM-9Doc6-Annexe Q-4.2Modèle DaQ'!AT51</f>
        <v>0</v>
      </c>
      <c r="DG35" s="229">
        <f>'GM-9Doc6-Annexe Q-4.2Modèle DaQ'!AU51</f>
        <v>0</v>
      </c>
      <c r="DH35"/>
    </row>
    <row r="36" spans="1:112" s="135" customFormat="1" ht="16.5" customHeight="1">
      <c r="A36" s="136"/>
      <c r="B36" s="131" t="s">
        <v>35</v>
      </c>
      <c r="C36" s="131"/>
      <c r="D36" s="131"/>
      <c r="E36" s="137">
        <f>SUM(H36:DG36)-V36-AJ36-AX36-BL36-BZ36-CN36-DB36</f>
        <v>0</v>
      </c>
      <c r="F36" s="131"/>
      <c r="G36" s="136"/>
      <c r="H36" s="229">
        <f>'GM-9Doc6-Annexe Q-4.2Modèle DaQ'!G52</f>
        <v>0</v>
      </c>
      <c r="I36" s="229">
        <f>'GM-9Doc6-Annexe Q-4.2Modèle DaQ'!H52</f>
        <v>0</v>
      </c>
      <c r="J36" s="229">
        <f>'GM-9Doc6-Annexe Q-4.2Modèle DaQ'!I52</f>
        <v>0</v>
      </c>
      <c r="K36" s="229">
        <f>'GM-9Doc6-Annexe Q-4.2Modèle DaQ'!J52</f>
        <v>0</v>
      </c>
      <c r="L36" s="229">
        <f>'GM-9Doc6-Annexe Q-4.2Modèle DaQ'!K52</f>
        <v>0</v>
      </c>
      <c r="M36" s="229">
        <f>'GM-9Doc6-Annexe Q-4.2Modèle DaQ'!L52</f>
        <v>0</v>
      </c>
      <c r="N36"/>
      <c r="O36" s="136"/>
      <c r="P36" s="131" t="s">
        <v>35</v>
      </c>
      <c r="Q36" s="131"/>
      <c r="R36" s="131"/>
      <c r="S36" s="137"/>
      <c r="T36" s="131"/>
      <c r="U36" s="136"/>
      <c r="V36" s="229">
        <f t="shared" si="69"/>
        <v>0</v>
      </c>
      <c r="W36" s="229">
        <f>'GM-9Doc6-Annexe Q-4.2Modèle DaQ'!M52</f>
        <v>0</v>
      </c>
      <c r="X36" s="229">
        <f>'GM-9Doc6-Annexe Q-4.2Modèle DaQ'!N52</f>
        <v>0</v>
      </c>
      <c r="Y36" s="229">
        <f>'GM-9Doc6-Annexe Q-4.2Modèle DaQ'!O52</f>
        <v>0</v>
      </c>
      <c r="Z36" s="229">
        <f>'GM-9Doc6-Annexe Q-4.2Modèle DaQ'!P52</f>
        <v>0</v>
      </c>
      <c r="AA36" s="229">
        <f>'GM-9Doc6-Annexe Q-4.2Modèle DaQ'!Q52</f>
        <v>0</v>
      </c>
      <c r="AB36"/>
      <c r="AC36" s="136"/>
      <c r="AD36" s="131" t="s">
        <v>35</v>
      </c>
      <c r="AE36" s="131"/>
      <c r="AF36" s="131"/>
      <c r="AG36" s="137"/>
      <c r="AH36" s="131"/>
      <c r="AI36" s="136"/>
      <c r="AJ36" s="229">
        <f t="shared" si="71"/>
        <v>0</v>
      </c>
      <c r="AK36" s="229">
        <f>'GM-9Doc6-Annexe Q-4.2Modèle DaQ'!R52</f>
        <v>0</v>
      </c>
      <c r="AL36" s="229">
        <f>'GM-9Doc6-Annexe Q-4.2Modèle DaQ'!S52</f>
        <v>0</v>
      </c>
      <c r="AM36" s="229">
        <f>'GM-9Doc6-Annexe Q-4.2Modèle DaQ'!T52</f>
        <v>0</v>
      </c>
      <c r="AN36" s="229">
        <f>'GM-9Doc6-Annexe Q-4.2Modèle DaQ'!U52</f>
        <v>0</v>
      </c>
      <c r="AO36" s="229">
        <f>'GM-9Doc6-Annexe Q-4.2Modèle DaQ'!V52</f>
        <v>0</v>
      </c>
      <c r="AP36"/>
      <c r="AQ36" s="136"/>
      <c r="AR36" s="131" t="s">
        <v>35</v>
      </c>
      <c r="AS36" s="131"/>
      <c r="AT36" s="131"/>
      <c r="AU36" s="137"/>
      <c r="AV36" s="131"/>
      <c r="AW36" s="136"/>
      <c r="AX36" s="229">
        <f t="shared" si="73"/>
        <v>0</v>
      </c>
      <c r="AY36" s="229">
        <f>'GM-9Doc6-Annexe Q-4.2Modèle DaQ'!W52</f>
        <v>0</v>
      </c>
      <c r="AZ36" s="229">
        <f>'GM-9Doc6-Annexe Q-4.2Modèle DaQ'!X52</f>
        <v>0</v>
      </c>
      <c r="BA36" s="229">
        <f>'GM-9Doc6-Annexe Q-4.2Modèle DaQ'!Y52</f>
        <v>0</v>
      </c>
      <c r="BB36" s="229">
        <f>'GM-9Doc6-Annexe Q-4.2Modèle DaQ'!Z52</f>
        <v>0</v>
      </c>
      <c r="BC36" s="229">
        <f>'GM-9Doc6-Annexe Q-4.2Modèle DaQ'!AA52</f>
        <v>0</v>
      </c>
      <c r="BD36"/>
      <c r="BE36" s="136"/>
      <c r="BF36" s="131" t="s">
        <v>35</v>
      </c>
      <c r="BG36" s="131"/>
      <c r="BH36" s="131"/>
      <c r="BI36" s="137"/>
      <c r="BJ36" s="131"/>
      <c r="BK36" s="136"/>
      <c r="BL36" s="229">
        <f t="shared" si="75"/>
        <v>0</v>
      </c>
      <c r="BM36" s="229">
        <f>'GM-9Doc6-Annexe Q-4.2Modèle DaQ'!AB52</f>
        <v>0</v>
      </c>
      <c r="BN36" s="229">
        <f>'GM-9Doc6-Annexe Q-4.2Modèle DaQ'!AC52</f>
        <v>0</v>
      </c>
      <c r="BO36" s="229">
        <f>'GM-9Doc6-Annexe Q-4.2Modèle DaQ'!AD52</f>
        <v>0</v>
      </c>
      <c r="BP36" s="229">
        <f>'GM-9Doc6-Annexe Q-4.2Modèle DaQ'!AE52</f>
        <v>0</v>
      </c>
      <c r="BQ36" s="229">
        <f>'GM-9Doc6-Annexe Q-4.2Modèle DaQ'!AF52</f>
        <v>0</v>
      </c>
      <c r="BR36"/>
      <c r="BS36" s="136"/>
      <c r="BT36" s="131" t="s">
        <v>35</v>
      </c>
      <c r="BU36" s="131"/>
      <c r="BV36" s="131"/>
      <c r="BW36" s="137"/>
      <c r="BX36" s="131"/>
      <c r="BY36" s="136"/>
      <c r="BZ36" s="229">
        <f t="shared" si="77"/>
        <v>0</v>
      </c>
      <c r="CA36" s="229">
        <f>'GM-9Doc6-Annexe Q-4.2Modèle DaQ'!AG52</f>
        <v>0</v>
      </c>
      <c r="CB36" s="229">
        <f>'GM-9Doc6-Annexe Q-4.2Modèle DaQ'!AH52</f>
        <v>0</v>
      </c>
      <c r="CC36" s="229">
        <f>'GM-9Doc6-Annexe Q-4.2Modèle DaQ'!AI52</f>
        <v>0</v>
      </c>
      <c r="CD36" s="229">
        <f>'GM-9Doc6-Annexe Q-4.2Modèle DaQ'!AJ52</f>
        <v>0</v>
      </c>
      <c r="CE36" s="229">
        <f>'GM-9Doc6-Annexe Q-4.2Modèle DaQ'!AK52</f>
        <v>0</v>
      </c>
      <c r="CF36"/>
      <c r="CG36" s="136"/>
      <c r="CH36" s="131" t="s">
        <v>35</v>
      </c>
      <c r="CI36" s="131"/>
      <c r="CJ36" s="131"/>
      <c r="CK36" s="137"/>
      <c r="CL36" s="131"/>
      <c r="CM36" s="136"/>
      <c r="CN36" s="229">
        <f t="shared" si="81"/>
        <v>0</v>
      </c>
      <c r="CO36" s="229">
        <f>'GM-9Doc6-Annexe Q-4.2Modèle DaQ'!AL52</f>
        <v>0</v>
      </c>
      <c r="CP36" s="229">
        <f>'GM-9Doc6-Annexe Q-4.2Modèle DaQ'!AM52</f>
        <v>0</v>
      </c>
      <c r="CQ36" s="229">
        <f>'GM-9Doc6-Annexe Q-4.2Modèle DaQ'!AN52</f>
        <v>0</v>
      </c>
      <c r="CR36" s="229">
        <f>'GM-9Doc6-Annexe Q-4.2Modèle DaQ'!AO52</f>
        <v>0</v>
      </c>
      <c r="CS36" s="229">
        <f>'GM-9Doc6-Annexe Q-4.2Modèle DaQ'!AP52</f>
        <v>0</v>
      </c>
      <c r="CT36"/>
      <c r="CU36" s="136"/>
      <c r="CV36" s="131" t="s">
        <v>35</v>
      </c>
      <c r="CW36" s="131"/>
      <c r="CX36" s="131"/>
      <c r="CY36" s="137"/>
      <c r="CZ36" s="131"/>
      <c r="DA36" s="136"/>
      <c r="DB36" s="229">
        <f t="shared" si="80"/>
        <v>0</v>
      </c>
      <c r="DC36" s="229">
        <f>'GM-9Doc6-Annexe Q-4.2Modèle DaQ'!AQ52</f>
        <v>0</v>
      </c>
      <c r="DD36" s="229">
        <f>'GM-9Doc6-Annexe Q-4.2Modèle DaQ'!AR52</f>
        <v>0</v>
      </c>
      <c r="DE36" s="229">
        <f>'GM-9Doc6-Annexe Q-4.2Modèle DaQ'!AS52</f>
        <v>0</v>
      </c>
      <c r="DF36" s="229">
        <f>'GM-9Doc6-Annexe Q-4.2Modèle DaQ'!AT52</f>
        <v>0</v>
      </c>
      <c r="DG36" s="229">
        <f>'GM-9Doc6-Annexe Q-4.2Modèle DaQ'!AU52</f>
        <v>0</v>
      </c>
      <c r="DH36"/>
    </row>
    <row r="37" spans="1:112" s="135" customFormat="1" ht="16.5" customHeight="1">
      <c r="A37" s="143"/>
      <c r="B37" s="144" t="s">
        <v>69</v>
      </c>
      <c r="C37" s="144"/>
      <c r="D37" s="144"/>
      <c r="E37" s="144">
        <f>SUM(H37:DG37)-V37-AJ37-AX37-BL37-BZ37-CN37-DB37</f>
        <v>1855847.5559</v>
      </c>
      <c r="F37" s="144"/>
      <c r="G37" s="143"/>
      <c r="H37" s="231">
        <f t="shared" ref="H37:M37" si="83">H22+SUM(H26:H36)</f>
        <v>1855847.5559</v>
      </c>
      <c r="I37" s="232">
        <f t="shared" si="83"/>
        <v>0</v>
      </c>
      <c r="J37" s="232">
        <f t="shared" si="83"/>
        <v>0</v>
      </c>
      <c r="K37" s="232">
        <f t="shared" si="83"/>
        <v>0</v>
      </c>
      <c r="L37" s="232">
        <f t="shared" si="83"/>
        <v>0</v>
      </c>
      <c r="M37" s="233">
        <f t="shared" si="83"/>
        <v>0</v>
      </c>
      <c r="N37"/>
      <c r="O37" s="143"/>
      <c r="P37" s="144" t="s">
        <v>69</v>
      </c>
      <c r="Q37" s="144"/>
      <c r="R37" s="144"/>
      <c r="S37" s="144"/>
      <c r="T37" s="144"/>
      <c r="U37" s="143"/>
      <c r="V37" s="231">
        <f t="shared" ref="V37:AA37" si="84">V22+SUM(V26:V36)</f>
        <v>0</v>
      </c>
      <c r="W37" s="232">
        <f t="shared" si="84"/>
        <v>0</v>
      </c>
      <c r="X37" s="232">
        <f t="shared" si="84"/>
        <v>0</v>
      </c>
      <c r="Y37" s="232">
        <f t="shared" si="84"/>
        <v>0</v>
      </c>
      <c r="Z37" s="232">
        <f t="shared" si="84"/>
        <v>0</v>
      </c>
      <c r="AA37" s="233">
        <f t="shared" si="84"/>
        <v>0</v>
      </c>
      <c r="AB37"/>
      <c r="AC37" s="143"/>
      <c r="AD37" s="144" t="s">
        <v>69</v>
      </c>
      <c r="AE37" s="144"/>
      <c r="AF37" s="144"/>
      <c r="AG37" s="144"/>
      <c r="AH37" s="144"/>
      <c r="AI37" s="143"/>
      <c r="AJ37" s="231">
        <f t="shared" ref="AJ37:AO37" si="85">AJ22+SUM(AJ26:AJ36)</f>
        <v>0</v>
      </c>
      <c r="AK37" s="232">
        <f t="shared" si="85"/>
        <v>0</v>
      </c>
      <c r="AL37" s="232">
        <f t="shared" si="85"/>
        <v>0</v>
      </c>
      <c r="AM37" s="232">
        <f t="shared" si="85"/>
        <v>0</v>
      </c>
      <c r="AN37" s="232">
        <f t="shared" si="85"/>
        <v>0</v>
      </c>
      <c r="AO37" s="233">
        <f t="shared" si="85"/>
        <v>0</v>
      </c>
      <c r="AP37"/>
      <c r="AQ37" s="143"/>
      <c r="AR37" s="144" t="s">
        <v>69</v>
      </c>
      <c r="AS37" s="144"/>
      <c r="AT37" s="144"/>
      <c r="AU37" s="144"/>
      <c r="AV37" s="144"/>
      <c r="AW37" s="143"/>
      <c r="AX37" s="231">
        <f t="shared" ref="AX37:BC37" si="86">AX22+SUM(AX26:AX36)</f>
        <v>0</v>
      </c>
      <c r="AY37" s="232">
        <f t="shared" si="86"/>
        <v>0</v>
      </c>
      <c r="AZ37" s="232">
        <f t="shared" si="86"/>
        <v>0</v>
      </c>
      <c r="BA37" s="232">
        <f t="shared" si="86"/>
        <v>0</v>
      </c>
      <c r="BB37" s="232">
        <f t="shared" si="86"/>
        <v>0</v>
      </c>
      <c r="BC37" s="233">
        <f t="shared" si="86"/>
        <v>0</v>
      </c>
      <c r="BD37"/>
      <c r="BE37" s="143"/>
      <c r="BF37" s="144" t="s">
        <v>69</v>
      </c>
      <c r="BG37" s="144"/>
      <c r="BH37" s="144"/>
      <c r="BI37" s="144"/>
      <c r="BJ37" s="144"/>
      <c r="BK37" s="143"/>
      <c r="BL37" s="231">
        <f t="shared" ref="BL37:BQ37" si="87">BL22+SUM(BL26:BL36)</f>
        <v>0</v>
      </c>
      <c r="BM37" s="232">
        <f t="shared" si="87"/>
        <v>0</v>
      </c>
      <c r="BN37" s="232">
        <f t="shared" si="87"/>
        <v>0</v>
      </c>
      <c r="BO37" s="232">
        <f t="shared" si="87"/>
        <v>0</v>
      </c>
      <c r="BP37" s="232">
        <f t="shared" si="87"/>
        <v>0</v>
      </c>
      <c r="BQ37" s="233">
        <f t="shared" si="87"/>
        <v>0</v>
      </c>
      <c r="BR37"/>
      <c r="BS37" s="143"/>
      <c r="BT37" s="144" t="s">
        <v>69</v>
      </c>
      <c r="BU37" s="144"/>
      <c r="BV37" s="144"/>
      <c r="BW37" s="144"/>
      <c r="BX37" s="144"/>
      <c r="BY37" s="143"/>
      <c r="BZ37" s="231">
        <f t="shared" ref="BZ37:CE37" si="88">BZ22+SUM(BZ26:BZ36)</f>
        <v>0</v>
      </c>
      <c r="CA37" s="232">
        <f t="shared" si="88"/>
        <v>0</v>
      </c>
      <c r="CB37" s="232">
        <f t="shared" si="88"/>
        <v>0</v>
      </c>
      <c r="CC37" s="232">
        <f t="shared" si="88"/>
        <v>0</v>
      </c>
      <c r="CD37" s="232">
        <f t="shared" si="88"/>
        <v>0</v>
      </c>
      <c r="CE37" s="233">
        <f t="shared" si="88"/>
        <v>0</v>
      </c>
      <c r="CF37"/>
      <c r="CG37" s="143"/>
      <c r="CH37" s="144" t="s">
        <v>69</v>
      </c>
      <c r="CI37" s="144"/>
      <c r="CJ37" s="144"/>
      <c r="CK37" s="144"/>
      <c r="CL37" s="144"/>
      <c r="CM37" s="143"/>
      <c r="CN37" s="231">
        <f t="shared" ref="CN37:CS37" si="89">CN22+SUM(CN26:CN36)</f>
        <v>0</v>
      </c>
      <c r="CO37" s="232">
        <f t="shared" si="89"/>
        <v>0</v>
      </c>
      <c r="CP37" s="232">
        <f t="shared" si="89"/>
        <v>0</v>
      </c>
      <c r="CQ37" s="232">
        <f t="shared" si="89"/>
        <v>0</v>
      </c>
      <c r="CR37" s="232">
        <f t="shared" si="89"/>
        <v>0</v>
      </c>
      <c r="CS37" s="233">
        <f t="shared" si="89"/>
        <v>0</v>
      </c>
      <c r="CT37"/>
      <c r="CU37" s="143"/>
      <c r="CV37" s="144" t="s">
        <v>69</v>
      </c>
      <c r="CW37" s="144"/>
      <c r="CX37" s="144"/>
      <c r="CY37" s="144"/>
      <c r="CZ37" s="144"/>
      <c r="DA37" s="143"/>
      <c r="DB37" s="231">
        <f t="shared" ref="DB37:DG37" si="90">DB22+SUM(DB26:DB36)</f>
        <v>0</v>
      </c>
      <c r="DC37" s="232">
        <f t="shared" si="90"/>
        <v>0</v>
      </c>
      <c r="DD37" s="232">
        <f t="shared" si="90"/>
        <v>0</v>
      </c>
      <c r="DE37" s="232">
        <f t="shared" si="90"/>
        <v>0</v>
      </c>
      <c r="DF37" s="232">
        <f t="shared" si="90"/>
        <v>0</v>
      </c>
      <c r="DG37" s="233">
        <f t="shared" si="90"/>
        <v>0</v>
      </c>
      <c r="DH37"/>
    </row>
    <row r="38" spans="1:112" s="104" customFormat="1" ht="6" customHeight="1">
      <c r="A38" s="118"/>
      <c r="B38" s="107"/>
      <c r="C38" s="107"/>
      <c r="D38" s="107"/>
      <c r="E38" s="107"/>
      <c r="F38" s="107"/>
      <c r="G38" s="118"/>
      <c r="H38" s="182"/>
      <c r="I38" s="185"/>
      <c r="J38" s="185"/>
      <c r="K38" s="185"/>
      <c r="L38" s="185"/>
      <c r="M38" s="191"/>
      <c r="N38"/>
      <c r="O38" s="118"/>
      <c r="P38" s="107"/>
      <c r="Q38" s="107"/>
      <c r="R38" s="107"/>
      <c r="S38" s="107"/>
      <c r="T38" s="107"/>
      <c r="U38" s="118"/>
      <c r="V38" s="182"/>
      <c r="W38" s="185"/>
      <c r="X38" s="185"/>
      <c r="Y38" s="185"/>
      <c r="Z38" s="185"/>
      <c r="AA38" s="191"/>
      <c r="AB38"/>
      <c r="AC38" s="118"/>
      <c r="AD38" s="107"/>
      <c r="AE38" s="107"/>
      <c r="AF38" s="107"/>
      <c r="AG38" s="107"/>
      <c r="AH38" s="107"/>
      <c r="AI38" s="118"/>
      <c r="AJ38" s="182"/>
      <c r="AK38" s="185"/>
      <c r="AL38" s="185"/>
      <c r="AM38" s="185"/>
      <c r="AN38" s="185"/>
      <c r="AO38" s="191"/>
      <c r="AP38"/>
      <c r="AQ38" s="118"/>
      <c r="AR38" s="107"/>
      <c r="AS38" s="107"/>
      <c r="AT38" s="107"/>
      <c r="AU38" s="107"/>
      <c r="AV38" s="107"/>
      <c r="AW38" s="118"/>
      <c r="AX38" s="182"/>
      <c r="AY38" s="185"/>
      <c r="AZ38" s="185"/>
      <c r="BA38" s="185"/>
      <c r="BB38" s="185"/>
      <c r="BC38" s="191"/>
      <c r="BD38"/>
      <c r="BE38" s="118"/>
      <c r="BF38" s="107"/>
      <c r="BG38" s="107"/>
      <c r="BH38" s="107"/>
      <c r="BI38" s="107"/>
      <c r="BJ38" s="107"/>
      <c r="BK38" s="118"/>
      <c r="BL38" s="182"/>
      <c r="BM38" s="185"/>
      <c r="BN38" s="185"/>
      <c r="BO38" s="185"/>
      <c r="BP38" s="185"/>
      <c r="BQ38" s="191"/>
      <c r="BR38"/>
      <c r="BS38" s="118"/>
      <c r="BT38" s="107"/>
      <c r="BU38" s="107"/>
      <c r="BV38" s="107"/>
      <c r="BW38" s="107"/>
      <c r="BX38" s="107"/>
      <c r="BY38" s="118"/>
      <c r="BZ38" s="182"/>
      <c r="CA38" s="185"/>
      <c r="CB38" s="185"/>
      <c r="CC38" s="185"/>
      <c r="CD38" s="185"/>
      <c r="CE38" s="191"/>
      <c r="CF38"/>
      <c r="CG38" s="118"/>
      <c r="CH38" s="107"/>
      <c r="CI38" s="107"/>
      <c r="CJ38" s="107"/>
      <c r="CK38" s="107"/>
      <c r="CL38" s="107"/>
      <c r="CM38" s="118"/>
      <c r="CN38" s="182"/>
      <c r="CO38" s="185"/>
      <c r="CP38" s="185"/>
      <c r="CQ38" s="185"/>
      <c r="CR38" s="185"/>
      <c r="CS38" s="191"/>
      <c r="CT38"/>
      <c r="CU38" s="118"/>
      <c r="CV38" s="107"/>
      <c r="CW38" s="107"/>
      <c r="CX38" s="107"/>
      <c r="CY38" s="107"/>
      <c r="CZ38" s="107"/>
      <c r="DA38" s="118"/>
      <c r="DB38" s="182"/>
      <c r="DC38" s="185"/>
      <c r="DD38" s="185"/>
      <c r="DE38" s="185"/>
      <c r="DF38" s="185"/>
      <c r="DG38" s="191"/>
      <c r="DH38"/>
    </row>
    <row r="39" spans="1:112" s="135" customFormat="1" ht="16.5" customHeight="1">
      <c r="A39" s="136"/>
      <c r="B39" s="131" t="s">
        <v>70</v>
      </c>
      <c r="C39" s="131"/>
      <c r="D39" s="131"/>
      <c r="E39" s="131"/>
      <c r="F39" s="131"/>
      <c r="G39" s="136"/>
      <c r="H39" s="183"/>
      <c r="I39" s="239">
        <f>'GM-9Doc6-Annexe Q-4.2Modèle DaQ'!H59</f>
        <v>157</v>
      </c>
      <c r="J39" s="241">
        <f>'GM-9Doc6-Annexe Q-4.2Modèle DaQ'!I59</f>
        <v>157</v>
      </c>
      <c r="K39" s="241">
        <f>'GM-9Doc6-Annexe Q-4.2Modèle DaQ'!J59</f>
        <v>157</v>
      </c>
      <c r="L39" s="241">
        <f>'GM-9Doc6-Annexe Q-4.2Modèle DaQ'!K59</f>
        <v>157</v>
      </c>
      <c r="M39" s="244">
        <f>'GM-9Doc6-Annexe Q-4.2Modèle DaQ'!L59</f>
        <v>157</v>
      </c>
      <c r="N39"/>
      <c r="O39" s="136"/>
      <c r="P39" s="131" t="s">
        <v>70</v>
      </c>
      <c r="Q39" s="131"/>
      <c r="R39" s="131"/>
      <c r="S39" s="131"/>
      <c r="T39" s="131"/>
      <c r="U39" s="136"/>
      <c r="V39" s="235">
        <f t="shared" ref="V39:V45" si="91">M39</f>
        <v>157</v>
      </c>
      <c r="W39" s="239">
        <f>'GM-9Doc6-Annexe Q-4.2Modèle DaQ'!M59</f>
        <v>157</v>
      </c>
      <c r="X39" s="241">
        <f>'GM-9Doc6-Annexe Q-4.2Modèle DaQ'!N59</f>
        <v>157</v>
      </c>
      <c r="Y39" s="241">
        <f>'GM-9Doc6-Annexe Q-4.2Modèle DaQ'!O59</f>
        <v>157</v>
      </c>
      <c r="Z39" s="241">
        <f>'GM-9Doc6-Annexe Q-4.2Modèle DaQ'!P59</f>
        <v>157</v>
      </c>
      <c r="AA39" s="244">
        <f>'GM-9Doc6-Annexe Q-4.2Modèle DaQ'!Q59</f>
        <v>157</v>
      </c>
      <c r="AB39"/>
      <c r="AC39" s="136"/>
      <c r="AD39" s="131" t="s">
        <v>70</v>
      </c>
      <c r="AE39" s="131"/>
      <c r="AF39" s="131"/>
      <c r="AG39" s="131"/>
      <c r="AH39" s="131"/>
      <c r="AI39" s="136"/>
      <c r="AJ39" s="235">
        <f t="shared" ref="AJ39:AJ45" si="92">AA39</f>
        <v>157</v>
      </c>
      <c r="AK39" s="239">
        <f>'GM-9Doc6-Annexe Q-4.2Modèle DaQ'!R59</f>
        <v>157</v>
      </c>
      <c r="AL39" s="241">
        <f>'GM-9Doc6-Annexe Q-4.2Modèle DaQ'!S59</f>
        <v>157</v>
      </c>
      <c r="AM39" s="241">
        <f>'GM-9Doc6-Annexe Q-4.2Modèle DaQ'!T59</f>
        <v>157</v>
      </c>
      <c r="AN39" s="241">
        <f>'GM-9Doc6-Annexe Q-4.2Modèle DaQ'!U59</f>
        <v>157</v>
      </c>
      <c r="AO39" s="244">
        <f>'GM-9Doc6-Annexe Q-4.2Modèle DaQ'!V59</f>
        <v>157</v>
      </c>
      <c r="AP39"/>
      <c r="AQ39" s="136"/>
      <c r="AR39" s="131" t="s">
        <v>70</v>
      </c>
      <c r="AS39" s="131"/>
      <c r="AT39" s="131"/>
      <c r="AU39" s="131"/>
      <c r="AV39" s="131"/>
      <c r="AW39" s="136"/>
      <c r="AX39" s="235">
        <f t="shared" ref="AX39:AX45" si="93">AO39</f>
        <v>157</v>
      </c>
      <c r="AY39" s="239">
        <f>'GM-9Doc6-Annexe Q-4.2Modèle DaQ'!W59</f>
        <v>157</v>
      </c>
      <c r="AZ39" s="241">
        <f>'GM-9Doc6-Annexe Q-4.2Modèle DaQ'!X59</f>
        <v>157</v>
      </c>
      <c r="BA39" s="241">
        <f>'GM-9Doc6-Annexe Q-4.2Modèle DaQ'!Y59</f>
        <v>157</v>
      </c>
      <c r="BB39" s="241">
        <f>'GM-9Doc6-Annexe Q-4.2Modèle DaQ'!Z59</f>
        <v>157</v>
      </c>
      <c r="BC39" s="244">
        <f>'GM-9Doc6-Annexe Q-4.2Modèle DaQ'!AA59</f>
        <v>157</v>
      </c>
      <c r="BD39"/>
      <c r="BE39" s="136"/>
      <c r="BF39" s="131" t="s">
        <v>70</v>
      </c>
      <c r="BG39" s="131"/>
      <c r="BH39" s="131"/>
      <c r="BI39" s="131"/>
      <c r="BJ39" s="131"/>
      <c r="BK39" s="136"/>
      <c r="BL39" s="235">
        <f t="shared" ref="BL39:BL45" si="94">BC39</f>
        <v>157</v>
      </c>
      <c r="BM39" s="239">
        <f>'GM-9Doc6-Annexe Q-4.2Modèle DaQ'!AB59</f>
        <v>157</v>
      </c>
      <c r="BN39" s="241">
        <f>'GM-9Doc6-Annexe Q-4.2Modèle DaQ'!AC59</f>
        <v>157</v>
      </c>
      <c r="BO39" s="241">
        <f>'GM-9Doc6-Annexe Q-4.2Modèle DaQ'!AD59</f>
        <v>157</v>
      </c>
      <c r="BP39" s="241">
        <f>'GM-9Doc6-Annexe Q-4.2Modèle DaQ'!AE59</f>
        <v>157</v>
      </c>
      <c r="BQ39" s="244">
        <f>'GM-9Doc6-Annexe Q-4.2Modèle DaQ'!AF59</f>
        <v>157</v>
      </c>
      <c r="BR39"/>
      <c r="BS39" s="136"/>
      <c r="BT39" s="131" t="s">
        <v>70</v>
      </c>
      <c r="BU39" s="131"/>
      <c r="BV39" s="131"/>
      <c r="BW39" s="131"/>
      <c r="BX39" s="131"/>
      <c r="BY39" s="136"/>
      <c r="BZ39" s="235">
        <f t="shared" ref="BZ39:BZ45" si="95">BQ39</f>
        <v>157</v>
      </c>
      <c r="CA39" s="239">
        <f>'GM-9Doc6-Annexe Q-4.2Modèle DaQ'!AG59</f>
        <v>157</v>
      </c>
      <c r="CB39" s="241">
        <f>'GM-9Doc6-Annexe Q-4.2Modèle DaQ'!AH59</f>
        <v>157</v>
      </c>
      <c r="CC39" s="241">
        <f>'GM-9Doc6-Annexe Q-4.2Modèle DaQ'!AI59</f>
        <v>157</v>
      </c>
      <c r="CD39" s="241">
        <f>'GM-9Doc6-Annexe Q-4.2Modèle DaQ'!AJ59</f>
        <v>157</v>
      </c>
      <c r="CE39" s="244">
        <f>'GM-9Doc6-Annexe Q-4.2Modèle DaQ'!AK59</f>
        <v>157</v>
      </c>
      <c r="CF39"/>
      <c r="CG39" s="136"/>
      <c r="CH39" s="131" t="s">
        <v>70</v>
      </c>
      <c r="CI39" s="131"/>
      <c r="CJ39" s="131"/>
      <c r="CK39" s="131"/>
      <c r="CL39" s="131"/>
      <c r="CM39" s="136"/>
      <c r="CN39" s="235">
        <f t="shared" ref="CN39:CN45" si="96">CE39</f>
        <v>157</v>
      </c>
      <c r="CO39" s="239">
        <f>'GM-9Doc6-Annexe Q-4.2Modèle DaQ'!AL59</f>
        <v>157</v>
      </c>
      <c r="CP39" s="241">
        <f>'GM-9Doc6-Annexe Q-4.2Modèle DaQ'!AM59</f>
        <v>157</v>
      </c>
      <c r="CQ39" s="241">
        <f>'GM-9Doc6-Annexe Q-4.2Modèle DaQ'!AN59</f>
        <v>157</v>
      </c>
      <c r="CR39" s="241">
        <f>'GM-9Doc6-Annexe Q-4.2Modèle DaQ'!AO59</f>
        <v>157</v>
      </c>
      <c r="CS39" s="244">
        <f>'GM-9Doc6-Annexe Q-4.2Modèle DaQ'!AP59</f>
        <v>157</v>
      </c>
      <c r="CT39"/>
      <c r="CU39" s="136"/>
      <c r="CV39" s="131" t="s">
        <v>70</v>
      </c>
      <c r="CW39" s="131"/>
      <c r="CX39" s="131"/>
      <c r="CY39" s="131"/>
      <c r="CZ39" s="131"/>
      <c r="DA39" s="136"/>
      <c r="DB39" s="235">
        <f t="shared" ref="DB39:DB45" si="97">CS39</f>
        <v>157</v>
      </c>
      <c r="DC39" s="239">
        <f>'GM-9Doc6-Annexe Q-4.2Modèle DaQ'!AQ59</f>
        <v>157</v>
      </c>
      <c r="DD39" s="241">
        <f>'GM-9Doc6-Annexe Q-4.2Modèle DaQ'!AR59</f>
        <v>157</v>
      </c>
      <c r="DE39" s="241">
        <f>'GM-9Doc6-Annexe Q-4.2Modèle DaQ'!AS59</f>
        <v>157</v>
      </c>
      <c r="DF39" s="241">
        <f>'GM-9Doc6-Annexe Q-4.2Modèle DaQ'!AT59</f>
        <v>157</v>
      </c>
      <c r="DG39" s="244">
        <f>'GM-9Doc6-Annexe Q-4.2Modèle DaQ'!AU59</f>
        <v>157</v>
      </c>
      <c r="DH39"/>
    </row>
    <row r="40" spans="1:112" s="135" customFormat="1" ht="16.5" customHeight="1">
      <c r="A40" s="136"/>
      <c r="B40" s="131" t="s">
        <v>71</v>
      </c>
      <c r="C40" s="131"/>
      <c r="D40" s="131"/>
      <c r="E40" s="145"/>
      <c r="F40" s="131"/>
      <c r="G40" s="136"/>
      <c r="H40" s="183"/>
      <c r="I40" s="239">
        <f ca="1">'GM-9Doc6-Annexe Q-4.2Modèle DaQ'!H69</f>
        <v>57954.097129122994</v>
      </c>
      <c r="J40" s="241">
        <f ca="1">'GM-9Doc6-Annexe Q-4.2Modèle DaQ'!I69</f>
        <v>57954.097129122994</v>
      </c>
      <c r="K40" s="241">
        <f ca="1">'GM-9Doc6-Annexe Q-4.2Modèle DaQ'!J69</f>
        <v>57954.097129122994</v>
      </c>
      <c r="L40" s="241">
        <f ca="1">'GM-9Doc6-Annexe Q-4.2Modèle DaQ'!K69</f>
        <v>57954.097129122994</v>
      </c>
      <c r="M40" s="244">
        <f ca="1">'GM-9Doc6-Annexe Q-4.2Modèle DaQ'!L69</f>
        <v>57954.097129122994</v>
      </c>
      <c r="N40"/>
      <c r="O40" s="136"/>
      <c r="P40" s="131" t="s">
        <v>71</v>
      </c>
      <c r="Q40" s="131"/>
      <c r="R40" s="131"/>
      <c r="S40" s="145"/>
      <c r="T40" s="131"/>
      <c r="U40" s="136"/>
      <c r="V40" s="235">
        <f t="shared" ca="1" si="91"/>
        <v>57954.097129122994</v>
      </c>
      <c r="W40" s="239">
        <f ca="1">'GM-9Doc6-Annexe Q-4.2Modèle DaQ'!M69</f>
        <v>57954.097129122994</v>
      </c>
      <c r="X40" s="241">
        <f ca="1">'GM-9Doc6-Annexe Q-4.2Modèle DaQ'!N69</f>
        <v>57954.097129122994</v>
      </c>
      <c r="Y40" s="241">
        <f ca="1">'GM-9Doc6-Annexe Q-4.2Modèle DaQ'!O69</f>
        <v>57954.097129122994</v>
      </c>
      <c r="Z40" s="241">
        <f ca="1">'GM-9Doc6-Annexe Q-4.2Modèle DaQ'!P69</f>
        <v>57954.097129122994</v>
      </c>
      <c r="AA40" s="244">
        <f ca="1">'GM-9Doc6-Annexe Q-4.2Modèle DaQ'!Q69</f>
        <v>57954.097129122994</v>
      </c>
      <c r="AB40"/>
      <c r="AC40" s="136"/>
      <c r="AD40" s="131" t="s">
        <v>71</v>
      </c>
      <c r="AE40" s="131"/>
      <c r="AF40" s="131"/>
      <c r="AG40" s="145"/>
      <c r="AH40" s="131"/>
      <c r="AI40" s="136"/>
      <c r="AJ40" s="235">
        <f t="shared" ca="1" si="92"/>
        <v>57954.097129122994</v>
      </c>
      <c r="AK40" s="239">
        <f ca="1">'GM-9Doc6-Annexe Q-4.2Modèle DaQ'!R69</f>
        <v>57954.097129122994</v>
      </c>
      <c r="AL40" s="241">
        <f ca="1">'GM-9Doc6-Annexe Q-4.2Modèle DaQ'!S69</f>
        <v>57954.097129122994</v>
      </c>
      <c r="AM40" s="241">
        <f ca="1">'GM-9Doc6-Annexe Q-4.2Modèle DaQ'!T69</f>
        <v>57954.097129122994</v>
      </c>
      <c r="AN40" s="241">
        <f ca="1">'GM-9Doc6-Annexe Q-4.2Modèle DaQ'!U69</f>
        <v>57954.097129122994</v>
      </c>
      <c r="AO40" s="244">
        <f ca="1">'GM-9Doc6-Annexe Q-4.2Modèle DaQ'!V69</f>
        <v>57954.097129122994</v>
      </c>
      <c r="AP40"/>
      <c r="AQ40" s="136"/>
      <c r="AR40" s="131" t="s">
        <v>71</v>
      </c>
      <c r="AS40" s="131"/>
      <c r="AT40" s="131"/>
      <c r="AU40" s="145"/>
      <c r="AV40" s="131"/>
      <c r="AW40" s="136"/>
      <c r="AX40" s="235">
        <f t="shared" ca="1" si="93"/>
        <v>57954.097129122994</v>
      </c>
      <c r="AY40" s="239">
        <f ca="1">'GM-9Doc6-Annexe Q-4.2Modèle DaQ'!W69</f>
        <v>57954.097129122994</v>
      </c>
      <c r="AZ40" s="241">
        <f ca="1">'GM-9Doc6-Annexe Q-4.2Modèle DaQ'!X69</f>
        <v>57954.097129122994</v>
      </c>
      <c r="BA40" s="241">
        <f ca="1">'GM-9Doc6-Annexe Q-4.2Modèle DaQ'!Y69</f>
        <v>57954.097129122994</v>
      </c>
      <c r="BB40" s="241">
        <f ca="1">'GM-9Doc6-Annexe Q-4.2Modèle DaQ'!Z69</f>
        <v>57954.097129122994</v>
      </c>
      <c r="BC40" s="244">
        <f ca="1">'GM-9Doc6-Annexe Q-4.2Modèle DaQ'!AA69</f>
        <v>57954.097129122994</v>
      </c>
      <c r="BD40"/>
      <c r="BE40" s="136"/>
      <c r="BF40" s="131" t="s">
        <v>71</v>
      </c>
      <c r="BG40" s="131"/>
      <c r="BH40" s="131"/>
      <c r="BI40" s="145"/>
      <c r="BJ40" s="131"/>
      <c r="BK40" s="136"/>
      <c r="BL40" s="235">
        <f t="shared" ca="1" si="94"/>
        <v>57954.097129122994</v>
      </c>
      <c r="BM40" s="239">
        <f ca="1">'GM-9Doc6-Annexe Q-4.2Modèle DaQ'!AB69</f>
        <v>57954.097129122994</v>
      </c>
      <c r="BN40" s="241">
        <f ca="1">'GM-9Doc6-Annexe Q-4.2Modèle DaQ'!AC69</f>
        <v>28178.189590774677</v>
      </c>
      <c r="BO40" s="241">
        <f ca="1">'GM-9Doc6-Annexe Q-4.2Modèle DaQ'!AD69</f>
        <v>27297.573636470795</v>
      </c>
      <c r="BP40" s="241">
        <f ca="1">'GM-9Doc6-Annexe Q-4.2Modèle DaQ'!AE69</f>
        <v>27297.573636470795</v>
      </c>
      <c r="BQ40" s="244">
        <f ca="1">'GM-9Doc6-Annexe Q-4.2Modèle DaQ'!AF69</f>
        <v>27297.573636470795</v>
      </c>
      <c r="BR40"/>
      <c r="BS40" s="136"/>
      <c r="BT40" s="131" t="s">
        <v>71</v>
      </c>
      <c r="BU40" s="131"/>
      <c r="BV40" s="131"/>
      <c r="BW40" s="145"/>
      <c r="BX40" s="131"/>
      <c r="BY40" s="136"/>
      <c r="BZ40" s="235">
        <f t="shared" ca="1" si="95"/>
        <v>27297.573636470795</v>
      </c>
      <c r="CA40" s="239">
        <f ca="1">'GM-9Doc6-Annexe Q-4.2Modèle DaQ'!AG69</f>
        <v>27297.573636470795</v>
      </c>
      <c r="CB40" s="241">
        <f ca="1">'GM-9Doc6-Annexe Q-4.2Modèle DaQ'!AH69</f>
        <v>27297.573636470795</v>
      </c>
      <c r="CC40" s="241">
        <f ca="1">'GM-9Doc6-Annexe Q-4.2Modèle DaQ'!AI69</f>
        <v>27297.573636470795</v>
      </c>
      <c r="CD40" s="241">
        <f ca="1">'GM-9Doc6-Annexe Q-4.2Modèle DaQ'!AJ69</f>
        <v>27297.573636470795</v>
      </c>
      <c r="CE40" s="244">
        <f ca="1">'GM-9Doc6-Annexe Q-4.2Modèle DaQ'!AK69</f>
        <v>27297.573636470795</v>
      </c>
      <c r="CF40"/>
      <c r="CG40" s="136"/>
      <c r="CH40" s="131" t="s">
        <v>71</v>
      </c>
      <c r="CI40" s="131"/>
      <c r="CJ40" s="131"/>
      <c r="CK40" s="145"/>
      <c r="CL40" s="131"/>
      <c r="CM40" s="136"/>
      <c r="CN40" s="235">
        <f t="shared" ca="1" si="96"/>
        <v>27297.573636470795</v>
      </c>
      <c r="CO40" s="239">
        <f ca="1">'GM-9Doc6-Annexe Q-4.2Modèle DaQ'!AL69</f>
        <v>27297.573636470795</v>
      </c>
      <c r="CP40" s="241">
        <f ca="1">'GM-9Doc6-Annexe Q-4.2Modèle DaQ'!AM69</f>
        <v>27297.573636470795</v>
      </c>
      <c r="CQ40" s="241">
        <f ca="1">'GM-9Doc6-Annexe Q-4.2Modèle DaQ'!AN69</f>
        <v>27297.573636470795</v>
      </c>
      <c r="CR40" s="241">
        <f ca="1">'GM-9Doc6-Annexe Q-4.2Modèle DaQ'!AO69</f>
        <v>27297.573636470795</v>
      </c>
      <c r="CS40" s="244">
        <f ca="1">'GM-9Doc6-Annexe Q-4.2Modèle DaQ'!AP69</f>
        <v>27297.573636470795</v>
      </c>
      <c r="CT40"/>
      <c r="CU40" s="136"/>
      <c r="CV40" s="131" t="s">
        <v>71</v>
      </c>
      <c r="CW40" s="131"/>
      <c r="CX40" s="131"/>
      <c r="CY40" s="145"/>
      <c r="CZ40" s="131"/>
      <c r="DA40" s="136"/>
      <c r="DB40" s="235">
        <f t="shared" ca="1" si="97"/>
        <v>27297.573636470795</v>
      </c>
      <c r="DC40" s="239">
        <f ca="1">'GM-9Doc6-Annexe Q-4.2Modèle DaQ'!AQ69</f>
        <v>27297.573636470795</v>
      </c>
      <c r="DD40" s="241">
        <f ca="1">'GM-9Doc6-Annexe Q-4.2Modèle DaQ'!AR69</f>
        <v>27297.573636470795</v>
      </c>
      <c r="DE40" s="241">
        <f ca="1">'GM-9Doc6-Annexe Q-4.2Modèle DaQ'!AS69</f>
        <v>27297.573636470795</v>
      </c>
      <c r="DF40" s="241">
        <f ca="1">'GM-9Doc6-Annexe Q-4.2Modèle DaQ'!AT69</f>
        <v>27297.573636470795</v>
      </c>
      <c r="DG40" s="244">
        <f ca="1">'GM-9Doc6-Annexe Q-4.2Modèle DaQ'!AU69</f>
        <v>27297.573636470795</v>
      </c>
      <c r="DH40"/>
    </row>
    <row r="41" spans="1:112" s="135" customFormat="1" ht="16.5" customHeight="1">
      <c r="A41" s="136"/>
      <c r="B41" s="131" t="s">
        <v>4</v>
      </c>
      <c r="C41" s="131"/>
      <c r="D41" s="131"/>
      <c r="E41" s="131"/>
      <c r="F41" s="131"/>
      <c r="G41" s="136"/>
      <c r="H41" s="183"/>
      <c r="I41" s="239">
        <f ca="1">'GM-9Doc6-Annexe Q-4.2Modèle DaQ'!H67</f>
        <v>26968.401881563153</v>
      </c>
      <c r="J41" s="241">
        <f ca="1">'GM-9Doc6-Annexe Q-4.2Modèle DaQ'!I67</f>
        <v>26099.090424626309</v>
      </c>
      <c r="K41" s="241">
        <f ca="1">'GM-9Doc6-Annexe Q-4.2Modèle DaQ'!J67</f>
        <v>25229.778967689461</v>
      </c>
      <c r="L41" s="241">
        <f ca="1">'GM-9Doc6-Annexe Q-4.2Modèle DaQ'!K67</f>
        <v>24360.467510752616</v>
      </c>
      <c r="M41" s="244">
        <f ca="1">'GM-9Doc6-Annexe Q-4.2Modèle DaQ'!L67</f>
        <v>23491.156053815772</v>
      </c>
      <c r="N41"/>
      <c r="O41" s="136"/>
      <c r="P41" s="131" t="s">
        <v>4</v>
      </c>
      <c r="Q41" s="131"/>
      <c r="R41" s="131"/>
      <c r="S41" s="131"/>
      <c r="T41" s="131"/>
      <c r="U41" s="136"/>
      <c r="V41" s="235">
        <f t="shared" ca="1" si="91"/>
        <v>23491.156053815772</v>
      </c>
      <c r="W41" s="239">
        <f ca="1">'GM-9Doc6-Annexe Q-4.2Modèle DaQ'!M67</f>
        <v>22621.844596878924</v>
      </c>
      <c r="X41" s="241">
        <f ca="1">'GM-9Doc6-Annexe Q-4.2Modèle DaQ'!N67</f>
        <v>21752.533139942079</v>
      </c>
      <c r="Y41" s="241">
        <f ca="1">'GM-9Doc6-Annexe Q-4.2Modèle DaQ'!O67</f>
        <v>20883.221683005235</v>
      </c>
      <c r="Z41" s="241">
        <f ca="1">'GM-9Doc6-Annexe Q-4.2Modèle DaQ'!P67</f>
        <v>20013.910226068387</v>
      </c>
      <c r="AA41" s="244">
        <f ca="1">'GM-9Doc6-Annexe Q-4.2Modèle DaQ'!Q67</f>
        <v>19144.598769131542</v>
      </c>
      <c r="AB41"/>
      <c r="AC41" s="136"/>
      <c r="AD41" s="131" t="s">
        <v>4</v>
      </c>
      <c r="AE41" s="131"/>
      <c r="AF41" s="131"/>
      <c r="AG41" s="131"/>
      <c r="AH41" s="131"/>
      <c r="AI41" s="136"/>
      <c r="AJ41" s="235">
        <f t="shared" ca="1" si="92"/>
        <v>19144.598769131542</v>
      </c>
      <c r="AK41" s="239">
        <f ca="1">'GM-9Doc6-Annexe Q-4.2Modèle DaQ'!R67</f>
        <v>18275.287312194698</v>
      </c>
      <c r="AL41" s="241">
        <f ca="1">'GM-9Doc6-Annexe Q-4.2Modèle DaQ'!S67</f>
        <v>17405.97585525785</v>
      </c>
      <c r="AM41" s="241">
        <f ca="1">'GM-9Doc6-Annexe Q-4.2Modèle DaQ'!T67</f>
        <v>16536.664398321005</v>
      </c>
      <c r="AN41" s="241">
        <f ca="1">'GM-9Doc6-Annexe Q-4.2Modèle DaQ'!U67</f>
        <v>15667.352941384159</v>
      </c>
      <c r="AO41" s="244">
        <f ca="1">'GM-9Doc6-Annexe Q-4.2Modèle DaQ'!V67</f>
        <v>14798.041484447313</v>
      </c>
      <c r="AP41"/>
      <c r="AQ41" s="136"/>
      <c r="AR41" s="131" t="s">
        <v>4</v>
      </c>
      <c r="AS41" s="131"/>
      <c r="AT41" s="131"/>
      <c r="AU41" s="131"/>
      <c r="AV41" s="131"/>
      <c r="AW41" s="136"/>
      <c r="AX41" s="235">
        <f t="shared" ca="1" si="93"/>
        <v>14798.041484447313</v>
      </c>
      <c r="AY41" s="239">
        <f ca="1">'GM-9Doc6-Annexe Q-4.2Modèle DaQ'!W67</f>
        <v>13928.730027510468</v>
      </c>
      <c r="AZ41" s="241">
        <f ca="1">'GM-9Doc6-Annexe Q-4.2Modèle DaQ'!X67</f>
        <v>13059.418570573622</v>
      </c>
      <c r="BA41" s="241">
        <f ca="1">'GM-9Doc6-Annexe Q-4.2Modèle DaQ'!Y67</f>
        <v>12190.107113636775</v>
      </c>
      <c r="BB41" s="241">
        <f ca="1">'GM-9Doc6-Annexe Q-4.2Modèle DaQ'!Z67</f>
        <v>11320.795656699931</v>
      </c>
      <c r="BC41" s="244">
        <f ca="1">'GM-9Doc6-Annexe Q-4.2Modèle DaQ'!AA67</f>
        <v>10451.484199763085</v>
      </c>
      <c r="BD41"/>
      <c r="BE41" s="136"/>
      <c r="BF41" s="131" t="s">
        <v>4</v>
      </c>
      <c r="BG41" s="131"/>
      <c r="BH41" s="131"/>
      <c r="BI41" s="131"/>
      <c r="BJ41" s="131"/>
      <c r="BK41" s="136"/>
      <c r="BL41" s="235">
        <f t="shared" ca="1" si="94"/>
        <v>10451.484199763085</v>
      </c>
      <c r="BM41" s="239">
        <f ca="1">'GM-9Doc6-Annexe Q-4.2Modèle DaQ'!AB67</f>
        <v>9582.1727428262384</v>
      </c>
      <c r="BN41" s="241">
        <f ca="1">'GM-9Doc6-Annexe Q-4.2Modèle DaQ'!AC67</f>
        <v>9159.4998989646174</v>
      </c>
      <c r="BO41" s="241">
        <f ca="1">'GM-9Doc6-Annexe Q-4.2Modèle DaQ'!AD67</f>
        <v>8750.0362944175558</v>
      </c>
      <c r="BP41" s="241">
        <f ca="1">'GM-9Doc6-Annexe Q-4.2Modèle DaQ'!AE67</f>
        <v>8340.5726898704925</v>
      </c>
      <c r="BQ41" s="244">
        <f ca="1">'GM-9Doc6-Annexe Q-4.2Modèle DaQ'!AF67</f>
        <v>7931.1090853234309</v>
      </c>
      <c r="BR41"/>
      <c r="BS41" s="136"/>
      <c r="BT41" s="131" t="s">
        <v>4</v>
      </c>
      <c r="BU41" s="131"/>
      <c r="BV41" s="131"/>
      <c r="BW41" s="131"/>
      <c r="BX41" s="131"/>
      <c r="BY41" s="136"/>
      <c r="BZ41" s="235">
        <f t="shared" ca="1" si="95"/>
        <v>7931.1090853234309</v>
      </c>
      <c r="CA41" s="239">
        <f ca="1">'GM-9Doc6-Annexe Q-4.2Modèle DaQ'!AG67</f>
        <v>7521.6454807763694</v>
      </c>
      <c r="CB41" s="241">
        <f ca="1">'GM-9Doc6-Annexe Q-4.2Modèle DaQ'!AH67</f>
        <v>7112.1818762293078</v>
      </c>
      <c r="CC41" s="241">
        <f ca="1">'GM-9Doc6-Annexe Q-4.2Modèle DaQ'!AI67</f>
        <v>6702.7182716822463</v>
      </c>
      <c r="CD41" s="241">
        <f ca="1">'GM-9Doc6-Annexe Q-4.2Modèle DaQ'!AJ67</f>
        <v>6293.2546671351847</v>
      </c>
      <c r="CE41" s="244">
        <f ca="1">'GM-9Doc6-Annexe Q-4.2Modèle DaQ'!AK67</f>
        <v>5883.7910625881232</v>
      </c>
      <c r="CF41"/>
      <c r="CG41" s="136"/>
      <c r="CH41" s="131" t="s">
        <v>4</v>
      </c>
      <c r="CI41" s="131"/>
      <c r="CJ41" s="131"/>
      <c r="CK41" s="131"/>
      <c r="CL41" s="131"/>
      <c r="CM41" s="136"/>
      <c r="CN41" s="235">
        <f t="shared" ca="1" si="96"/>
        <v>5883.7910625881232</v>
      </c>
      <c r="CO41" s="239">
        <f ca="1">'GM-9Doc6-Annexe Q-4.2Modèle DaQ'!AL67</f>
        <v>5474.3274580410616</v>
      </c>
      <c r="CP41" s="241">
        <f ca="1">'GM-9Doc6-Annexe Q-4.2Modèle DaQ'!AM67</f>
        <v>5064.8638534940001</v>
      </c>
      <c r="CQ41" s="241">
        <f ca="1">'GM-9Doc6-Annexe Q-4.2Modèle DaQ'!AN67</f>
        <v>4655.4002489469385</v>
      </c>
      <c r="CR41" s="241">
        <f ca="1">'GM-9Doc6-Annexe Q-4.2Modèle DaQ'!AO67</f>
        <v>4245.936644399877</v>
      </c>
      <c r="CS41" s="244">
        <f ca="1">'GM-9Doc6-Annexe Q-4.2Modèle DaQ'!AP67</f>
        <v>3836.473039852815</v>
      </c>
      <c r="CT41"/>
      <c r="CU41" s="136"/>
      <c r="CV41" s="131" t="s">
        <v>4</v>
      </c>
      <c r="CW41" s="131"/>
      <c r="CX41" s="131"/>
      <c r="CY41" s="131"/>
      <c r="CZ41" s="131"/>
      <c r="DA41" s="136"/>
      <c r="DB41" s="235">
        <f t="shared" ca="1" si="97"/>
        <v>3836.473039852815</v>
      </c>
      <c r="DC41" s="239">
        <f ca="1">'GM-9Doc6-Annexe Q-4.2Modèle DaQ'!AQ67</f>
        <v>3427.009435305753</v>
      </c>
      <c r="DD41" s="241">
        <f ca="1">'GM-9Doc6-Annexe Q-4.2Modèle DaQ'!AR67</f>
        <v>3017.545830758691</v>
      </c>
      <c r="DE41" s="241">
        <f ca="1">'GM-9Doc6-Annexe Q-4.2Modèle DaQ'!AS67</f>
        <v>2608.0822262116289</v>
      </c>
      <c r="DF41" s="241">
        <f ca="1">'GM-9Doc6-Annexe Q-4.2Modèle DaQ'!AT67</f>
        <v>2198.6186216645669</v>
      </c>
      <c r="DG41" s="244">
        <f ca="1">'GM-9Doc6-Annexe Q-4.2Modèle DaQ'!AU67</f>
        <v>1789.1550171175052</v>
      </c>
      <c r="DH41"/>
    </row>
    <row r="42" spans="1:112" s="135" customFormat="1" ht="16.5" customHeight="1">
      <c r="A42" s="136"/>
      <c r="B42" s="131" t="s">
        <v>0</v>
      </c>
      <c r="C42" s="131"/>
      <c r="D42" s="131"/>
      <c r="E42" s="131"/>
      <c r="F42" s="131"/>
      <c r="G42" s="136"/>
      <c r="H42" s="183"/>
      <c r="I42" s="239">
        <f>'GM-9Doc6-Annexe Q-4.2Modèle DaQ'!H68</f>
        <v>2142.3110000000001</v>
      </c>
      <c r="J42" s="241">
        <f>'GM-9Doc6-Annexe Q-4.2Modèle DaQ'!I68</f>
        <v>2142.3110000000001</v>
      </c>
      <c r="K42" s="241">
        <f>'GM-9Doc6-Annexe Q-4.2Modèle DaQ'!J68</f>
        <v>2142.3110000000001</v>
      </c>
      <c r="L42" s="241">
        <f>'GM-9Doc6-Annexe Q-4.2Modèle DaQ'!K68</f>
        <v>2142.3110000000001</v>
      </c>
      <c r="M42" s="244">
        <f>'GM-9Doc6-Annexe Q-4.2Modèle DaQ'!L68</f>
        <v>2142.3110000000001</v>
      </c>
      <c r="N42"/>
      <c r="O42" s="136"/>
      <c r="P42" s="131" t="s">
        <v>0</v>
      </c>
      <c r="Q42" s="131"/>
      <c r="R42" s="131"/>
      <c r="S42" s="131"/>
      <c r="T42" s="131"/>
      <c r="U42" s="136"/>
      <c r="V42" s="235">
        <f t="shared" si="91"/>
        <v>2142.3110000000001</v>
      </c>
      <c r="W42" s="239">
        <f>'GM-9Doc6-Annexe Q-4.2Modèle DaQ'!M68</f>
        <v>2142.3110000000001</v>
      </c>
      <c r="X42" s="241">
        <f>'GM-9Doc6-Annexe Q-4.2Modèle DaQ'!N68</f>
        <v>2142.3110000000001</v>
      </c>
      <c r="Y42" s="241">
        <f>'GM-9Doc6-Annexe Q-4.2Modèle DaQ'!O68</f>
        <v>2142.3110000000001</v>
      </c>
      <c r="Z42" s="241">
        <f>'GM-9Doc6-Annexe Q-4.2Modèle DaQ'!P68</f>
        <v>2142.3110000000001</v>
      </c>
      <c r="AA42" s="244">
        <f>'GM-9Doc6-Annexe Q-4.2Modèle DaQ'!Q68</f>
        <v>2142.3110000000001</v>
      </c>
      <c r="AB42"/>
      <c r="AC42" s="136"/>
      <c r="AD42" s="131" t="s">
        <v>0</v>
      </c>
      <c r="AE42" s="131"/>
      <c r="AF42" s="131"/>
      <c r="AG42" s="131"/>
      <c r="AH42" s="131"/>
      <c r="AI42" s="136"/>
      <c r="AJ42" s="235">
        <f t="shared" si="92"/>
        <v>2142.3110000000001</v>
      </c>
      <c r="AK42" s="239">
        <f>'GM-9Doc6-Annexe Q-4.2Modèle DaQ'!R68</f>
        <v>2142.3110000000001</v>
      </c>
      <c r="AL42" s="241">
        <f>'GM-9Doc6-Annexe Q-4.2Modèle DaQ'!S68</f>
        <v>2142.3110000000001</v>
      </c>
      <c r="AM42" s="241">
        <f>'GM-9Doc6-Annexe Q-4.2Modèle DaQ'!T68</f>
        <v>2142.3110000000001</v>
      </c>
      <c r="AN42" s="241">
        <f>'GM-9Doc6-Annexe Q-4.2Modèle DaQ'!U68</f>
        <v>2142.3110000000001</v>
      </c>
      <c r="AO42" s="244">
        <f>'GM-9Doc6-Annexe Q-4.2Modèle DaQ'!V68</f>
        <v>2142.3110000000001</v>
      </c>
      <c r="AP42"/>
      <c r="AQ42" s="136"/>
      <c r="AR42" s="131" t="s">
        <v>0</v>
      </c>
      <c r="AS42" s="131"/>
      <c r="AT42" s="131"/>
      <c r="AU42" s="131"/>
      <c r="AV42" s="131"/>
      <c r="AW42" s="136"/>
      <c r="AX42" s="235">
        <f t="shared" si="93"/>
        <v>2142.3110000000001</v>
      </c>
      <c r="AY42" s="239">
        <f>'GM-9Doc6-Annexe Q-4.2Modèle DaQ'!W68</f>
        <v>2142.3110000000001</v>
      </c>
      <c r="AZ42" s="241">
        <f>'GM-9Doc6-Annexe Q-4.2Modèle DaQ'!X68</f>
        <v>2142.3110000000001</v>
      </c>
      <c r="BA42" s="241">
        <f>'GM-9Doc6-Annexe Q-4.2Modèle DaQ'!Y68</f>
        <v>2142.3110000000001</v>
      </c>
      <c r="BB42" s="241">
        <f>'GM-9Doc6-Annexe Q-4.2Modèle DaQ'!Z68</f>
        <v>2142.3110000000001</v>
      </c>
      <c r="BC42" s="244">
        <f>'GM-9Doc6-Annexe Q-4.2Modèle DaQ'!AA68</f>
        <v>2142.3110000000001</v>
      </c>
      <c r="BD42"/>
      <c r="BE42" s="136"/>
      <c r="BF42" s="131" t="s">
        <v>0</v>
      </c>
      <c r="BG42" s="131"/>
      <c r="BH42" s="131"/>
      <c r="BI42" s="131"/>
      <c r="BJ42" s="131"/>
      <c r="BK42" s="136"/>
      <c r="BL42" s="235">
        <f t="shared" si="94"/>
        <v>2142.3110000000001</v>
      </c>
      <c r="BM42" s="239">
        <f>'GM-9Doc6-Annexe Q-4.2Modèle DaQ'!AB68</f>
        <v>2142.3110000000001</v>
      </c>
      <c r="BN42" s="241">
        <f>'GM-9Doc6-Annexe Q-4.2Modèle DaQ'!AC68</f>
        <v>2142.3110000000001</v>
      </c>
      <c r="BO42" s="241">
        <f>'GM-9Doc6-Annexe Q-4.2Modèle DaQ'!AD68</f>
        <v>2142.3110000000001</v>
      </c>
      <c r="BP42" s="241">
        <f>'GM-9Doc6-Annexe Q-4.2Modèle DaQ'!AE68</f>
        <v>2142.3110000000001</v>
      </c>
      <c r="BQ42" s="244">
        <f>'GM-9Doc6-Annexe Q-4.2Modèle DaQ'!AF68</f>
        <v>2142.3110000000001</v>
      </c>
      <c r="BR42"/>
      <c r="BS42" s="136"/>
      <c r="BT42" s="131" t="s">
        <v>0</v>
      </c>
      <c r="BU42" s="131"/>
      <c r="BV42" s="131"/>
      <c r="BW42" s="131"/>
      <c r="BX42" s="131"/>
      <c r="BY42" s="136"/>
      <c r="BZ42" s="235">
        <f t="shared" si="95"/>
        <v>2142.3110000000001</v>
      </c>
      <c r="CA42" s="239">
        <f>'GM-9Doc6-Annexe Q-4.2Modèle DaQ'!AG68</f>
        <v>2142.3110000000001</v>
      </c>
      <c r="CB42" s="241">
        <f>'GM-9Doc6-Annexe Q-4.2Modèle DaQ'!AH68</f>
        <v>2142.3110000000001</v>
      </c>
      <c r="CC42" s="241">
        <f>'GM-9Doc6-Annexe Q-4.2Modèle DaQ'!AI68</f>
        <v>2142.3110000000001</v>
      </c>
      <c r="CD42" s="241">
        <f>'GM-9Doc6-Annexe Q-4.2Modèle DaQ'!AJ68</f>
        <v>2142.3110000000001</v>
      </c>
      <c r="CE42" s="244">
        <f>'GM-9Doc6-Annexe Q-4.2Modèle DaQ'!AK68</f>
        <v>2142.3110000000001</v>
      </c>
      <c r="CF42"/>
      <c r="CG42" s="136"/>
      <c r="CH42" s="131" t="s">
        <v>0</v>
      </c>
      <c r="CI42" s="131"/>
      <c r="CJ42" s="131"/>
      <c r="CK42" s="131"/>
      <c r="CL42" s="131"/>
      <c r="CM42" s="136"/>
      <c r="CN42" s="235">
        <f t="shared" si="96"/>
        <v>2142.3110000000001</v>
      </c>
      <c r="CO42" s="239">
        <f>'GM-9Doc6-Annexe Q-4.2Modèle DaQ'!AL68</f>
        <v>2142.3110000000001</v>
      </c>
      <c r="CP42" s="241">
        <f>'GM-9Doc6-Annexe Q-4.2Modèle DaQ'!AM68</f>
        <v>2142.3110000000001</v>
      </c>
      <c r="CQ42" s="241">
        <f>'GM-9Doc6-Annexe Q-4.2Modèle DaQ'!AN68</f>
        <v>2142.3110000000001</v>
      </c>
      <c r="CR42" s="241">
        <f>'GM-9Doc6-Annexe Q-4.2Modèle DaQ'!AO68</f>
        <v>2142.3110000000001</v>
      </c>
      <c r="CS42" s="244">
        <f>'GM-9Doc6-Annexe Q-4.2Modèle DaQ'!AP68</f>
        <v>2142.3110000000001</v>
      </c>
      <c r="CT42"/>
      <c r="CU42" s="136"/>
      <c r="CV42" s="131" t="s">
        <v>0</v>
      </c>
      <c r="CW42" s="131"/>
      <c r="CX42" s="131"/>
      <c r="CY42" s="131"/>
      <c r="CZ42" s="131"/>
      <c r="DA42" s="136"/>
      <c r="DB42" s="235">
        <f t="shared" si="97"/>
        <v>2142.3110000000001</v>
      </c>
      <c r="DC42" s="239">
        <f>'GM-9Doc6-Annexe Q-4.2Modèle DaQ'!AQ68</f>
        <v>2142.3110000000001</v>
      </c>
      <c r="DD42" s="241">
        <f>'GM-9Doc6-Annexe Q-4.2Modèle DaQ'!AR68</f>
        <v>2142.3110000000001</v>
      </c>
      <c r="DE42" s="241">
        <f>'GM-9Doc6-Annexe Q-4.2Modèle DaQ'!AS68</f>
        <v>2142.3110000000001</v>
      </c>
      <c r="DF42" s="241">
        <f>'GM-9Doc6-Annexe Q-4.2Modèle DaQ'!AT68</f>
        <v>2142.3110000000001</v>
      </c>
      <c r="DG42" s="244">
        <f>'GM-9Doc6-Annexe Q-4.2Modèle DaQ'!AU68</f>
        <v>2142.3110000000001</v>
      </c>
      <c r="DH42"/>
    </row>
    <row r="43" spans="1:112" s="135" customFormat="1" ht="16.5" customHeight="1">
      <c r="A43" s="136"/>
      <c r="B43" s="131" t="s">
        <v>12</v>
      </c>
      <c r="C43" s="131"/>
      <c r="D43" s="131"/>
      <c r="E43" s="131"/>
      <c r="F43" s="131"/>
      <c r="G43" s="136"/>
      <c r="H43" s="183"/>
      <c r="I43" s="239">
        <f ca="1">'GM-9Doc6-Annexe Q-4.2Modèle DaQ'!H70</f>
        <v>26096.992627430998</v>
      </c>
      <c r="J43" s="241">
        <f ca="1">'GM-9Doc6-Annexe Q-4.2Modèle DaQ'!I70</f>
        <v>6037.043509424333</v>
      </c>
      <c r="K43" s="241">
        <f ca="1">'GM-9Doc6-Annexe Q-4.2Modèle DaQ'!J70</f>
        <v>7620.5623524105104</v>
      </c>
      <c r="L43" s="241">
        <f ca="1">'GM-9Doc6-Annexe Q-4.2Modèle DaQ'!K70</f>
        <v>9060.9933685890719</v>
      </c>
      <c r="M43" s="244">
        <f ca="1">'GM-9Doc6-Annexe Q-4.2Modèle DaQ'!L70</f>
        <v>10366.921827568462</v>
      </c>
      <c r="N43"/>
      <c r="O43" s="136"/>
      <c r="P43" s="131" t="s">
        <v>12</v>
      </c>
      <c r="Q43" s="131"/>
      <c r="R43" s="131"/>
      <c r="S43" s="131"/>
      <c r="T43" s="131"/>
      <c r="U43" s="136"/>
      <c r="V43" s="235">
        <f t="shared" ca="1" si="91"/>
        <v>10366.921827568462</v>
      </c>
      <c r="W43" s="239">
        <f ca="1">'GM-9Doc6-Annexe Q-4.2Modèle DaQ'!M70</f>
        <v>11546.417882780639</v>
      </c>
      <c r="X43" s="241">
        <f ca="1">'GM-9Doc6-Annexe Q-4.2Modèle DaQ'!N70</f>
        <v>12607.06747845163</v>
      </c>
      <c r="Y43" s="241">
        <f ca="1">'GM-9Doc6-Annexe Q-4.2Modèle DaQ'!O70</f>
        <v>13556.001402153903</v>
      </c>
      <c r="Z43" s="241">
        <f ca="1">'GM-9Doc6-Annexe Q-4.2Modèle DaQ'!P70</f>
        <v>14399.922594205607</v>
      </c>
      <c r="AA43" s="244">
        <f ca="1">'GM-9Doc6-Annexe Q-4.2Modèle DaQ'!Q70</f>
        <v>15145.131818505732</v>
      </c>
      <c r="AB43"/>
      <c r="AC43" s="136"/>
      <c r="AD43" s="131" t="s">
        <v>12</v>
      </c>
      <c r="AE43" s="131"/>
      <c r="AF43" s="131"/>
      <c r="AG43" s="131"/>
      <c r="AH43" s="131"/>
      <c r="AI43" s="136"/>
      <c r="AJ43" s="235">
        <f t="shared" ca="1" si="92"/>
        <v>15145.131818505732</v>
      </c>
      <c r="AK43" s="239">
        <f ca="1">'GM-9Doc6-Annexe Q-4.2Modèle DaQ'!R70</f>
        <v>15797.551793119404</v>
      </c>
      <c r="AL43" s="241">
        <f ca="1">'GM-9Doc6-Annexe Q-4.2Modèle DaQ'!S70</f>
        <v>16362.749873027809</v>
      </c>
      <c r="AM43" s="241">
        <f ca="1">'GM-9Doc6-Annexe Q-4.2Modèle DaQ'!T70</f>
        <v>16845.959371913246</v>
      </c>
      <c r="AN43" s="241">
        <f ca="1">'GM-9Doc6-Annexe Q-4.2Modèle DaQ'!U70</f>
        <v>17252.099604637115</v>
      </c>
      <c r="AO43" s="244">
        <f ca="1">'GM-9Doc6-Annexe Q-4.2Modèle DaQ'!V70</f>
        <v>17585.794727169094</v>
      </c>
      <c r="AP43"/>
      <c r="AQ43" s="136"/>
      <c r="AR43" s="131" t="s">
        <v>12</v>
      </c>
      <c r="AS43" s="131"/>
      <c r="AT43" s="131"/>
      <c r="AU43" s="131"/>
      <c r="AV43" s="131"/>
      <c r="AW43" s="136"/>
      <c r="AX43" s="235">
        <f t="shared" ca="1" si="93"/>
        <v>17585.794727169094</v>
      </c>
      <c r="AY43" s="239">
        <f ca="1">'GM-9Doc6-Annexe Q-4.2Modèle DaQ'!W70</f>
        <v>17851.391446120695</v>
      </c>
      <c r="AZ43" s="241">
        <f ca="1">'GM-9Doc6-Annexe Q-4.2Modèle DaQ'!X70</f>
        <v>18052.975665706763</v>
      </c>
      <c r="BA43" s="241">
        <f ca="1">'GM-9Doc6-Annexe Q-4.2Modèle DaQ'!Y70</f>
        <v>18194.388135889203</v>
      </c>
      <c r="BB43" s="241">
        <f ca="1">'GM-9Doc6-Annexe Q-4.2Modèle DaQ'!Z70</f>
        <v>18279.239161632249</v>
      </c>
      <c r="BC43" s="244">
        <f ca="1">'GM-9Doc6-Annexe Q-4.2Modèle DaQ'!AA70</f>
        <v>18310.922429602251</v>
      </c>
      <c r="BD43"/>
      <c r="BE43" s="136"/>
      <c r="BF43" s="131" t="s">
        <v>12</v>
      </c>
      <c r="BG43" s="131"/>
      <c r="BH43" s="131"/>
      <c r="BI43" s="131"/>
      <c r="BJ43" s="131"/>
      <c r="BK43" s="136"/>
      <c r="BL43" s="235">
        <f t="shared" ca="1" si="94"/>
        <v>18310.922429602251</v>
      </c>
      <c r="BM43" s="239">
        <f ca="1">'GM-9Doc6-Annexe Q-4.2Modèle DaQ'!AB70</f>
        <v>18292.6280052656</v>
      </c>
      <c r="BN43" s="241">
        <f ca="1">'GM-9Doc6-Annexe Q-4.2Modèle DaQ'!AC70</f>
        <v>7475.9885546121004</v>
      </c>
      <c r="BO43" s="241">
        <f ca="1">'GM-9Doc6-Annexe Q-4.2Modèle DaQ'!AD70</f>
        <v>7460.2697395609721</v>
      </c>
      <c r="BP43" s="241">
        <f ca="1">'GM-9Doc6-Annexe Q-4.2Modèle DaQ'!AE70</f>
        <v>7733.1850222219909</v>
      </c>
      <c r="BQ43" s="244">
        <f ca="1">'GM-9Doc6-Annexe Q-4.2Modèle DaQ'!AF70</f>
        <v>7967.0802735913821</v>
      </c>
      <c r="BR43"/>
      <c r="BS43" s="136"/>
      <c r="BT43" s="131" t="s">
        <v>12</v>
      </c>
      <c r="BU43" s="131"/>
      <c r="BV43" s="131"/>
      <c r="BW43" s="131"/>
      <c r="BX43" s="131"/>
      <c r="BY43" s="136"/>
      <c r="BZ43" s="235">
        <f t="shared" ca="1" si="95"/>
        <v>7967.0802735913821</v>
      </c>
      <c r="CA43" s="239">
        <f ca="1">'GM-9Doc6-Annexe Q-4.2Modèle DaQ'!AG70</f>
        <v>8164.2966955466509</v>
      </c>
      <c r="CB43" s="241">
        <f ca="1">'GM-9Doc6-Annexe Q-4.2Modèle DaQ'!AH70</f>
        <v>8327.0350178526533</v>
      </c>
      <c r="CC43" s="241">
        <f ca="1">'GM-9Doc6-Annexe Q-4.2Modèle DaQ'!AI70</f>
        <v>8457.3639264883313</v>
      </c>
      <c r="CD43" s="241">
        <f ca="1">'GM-9Doc6-Annexe Q-4.2Modèle DaQ'!AJ70</f>
        <v>8557.2279862739124</v>
      </c>
      <c r="CE43" s="244">
        <f ca="1">'GM-9Doc6-Annexe Q-4.2Modèle DaQ'!AK70</f>
        <v>8628.4550881403957</v>
      </c>
      <c r="CF43"/>
      <c r="CG43" s="136"/>
      <c r="CH43" s="131" t="s">
        <v>12</v>
      </c>
      <c r="CI43" s="131"/>
      <c r="CJ43" s="131"/>
      <c r="CK43" s="131"/>
      <c r="CL43" s="131"/>
      <c r="CM43" s="136"/>
      <c r="CN43" s="235">
        <f t="shared" ca="1" si="96"/>
        <v>8628.4550881403957</v>
      </c>
      <c r="CO43" s="239">
        <f ca="1">'GM-9Doc6-Annexe Q-4.2Modèle DaQ'!AL70</f>
        <v>8672.7634495629391</v>
      </c>
      <c r="CP43" s="241">
        <f ca="1">'GM-9Doc6-Annexe Q-4.2Modèle DaQ'!AM70</f>
        <v>8691.768194968161</v>
      </c>
      <c r="CQ43" s="241">
        <f ca="1">'GM-9Doc6-Annexe Q-4.2Modèle DaQ'!AN70</f>
        <v>8686.9875413171176</v>
      </c>
      <c r="CR43" s="241">
        <f ca="1">'GM-9Doc6-Annexe Q-4.2Modèle DaQ'!AO70</f>
        <v>8659.8486125531781</v>
      </c>
      <c r="CS43" s="244">
        <f ca="1">'GM-9Doc6-Annexe Q-4.2Modèle DaQ'!AP70</f>
        <v>8611.6929051831103</v>
      </c>
      <c r="CT43"/>
      <c r="CU43" s="136"/>
      <c r="CV43" s="131" t="s">
        <v>12</v>
      </c>
      <c r="CW43" s="131"/>
      <c r="CX43" s="131"/>
      <c r="CY43" s="131"/>
      <c r="CZ43" s="131"/>
      <c r="DA43" s="136"/>
      <c r="DB43" s="235">
        <f t="shared" ca="1" si="97"/>
        <v>8611.6929051831103</v>
      </c>
      <c r="DC43" s="239">
        <f ca="1">'GM-9Doc6-Annexe Q-4.2Modèle DaQ'!AQ70</f>
        <v>8543.781425923291</v>
      </c>
      <c r="DD43" s="241">
        <f ca="1">'GM-9Doc6-Annexe Q-4.2Modèle DaQ'!AR70</f>
        <v>8457.2995210871013</v>
      </c>
      <c r="DE43" s="241">
        <f ca="1">'GM-9Doc6-Annexe Q-4.2Modèle DaQ'!AS70</f>
        <v>8353.3614162091253</v>
      </c>
      <c r="DF43" s="241">
        <f ca="1">'GM-9Doc6-Annexe Q-4.2Modèle DaQ'!AT70</f>
        <v>8233.0144832918704</v>
      </c>
      <c r="DG43" s="244">
        <f ca="1">'GM-9Doc6-Annexe Q-4.2Modèle DaQ'!AU70</f>
        <v>8097.2432520176917</v>
      </c>
      <c r="DH43"/>
    </row>
    <row r="44" spans="1:112" s="135" customFormat="1" ht="16.5" customHeight="1">
      <c r="A44" s="136"/>
      <c r="B44" s="131" t="s">
        <v>13</v>
      </c>
      <c r="C44" s="131"/>
      <c r="D44" s="131"/>
      <c r="E44" s="131"/>
      <c r="F44" s="131"/>
      <c r="G44" s="136"/>
      <c r="H44" s="183"/>
      <c r="I44" s="239">
        <f ca="1">'GM-9Doc6-Annexe Q-4.2Modèle DaQ'!H71</f>
        <v>96458.763487306191</v>
      </c>
      <c r="J44" s="241">
        <f ca="1">'GM-9Doc6-Annexe Q-4.2Modèle DaQ'!I71</f>
        <v>93398.78713668244</v>
      </c>
      <c r="K44" s="241">
        <f ca="1">'GM-9Doc6-Annexe Q-4.2Modèle DaQ'!J71</f>
        <v>90338.81078605869</v>
      </c>
      <c r="L44" s="241">
        <f ca="1">'GM-9Doc6-Annexe Q-4.2Modèle DaQ'!K71</f>
        <v>87278.834435434939</v>
      </c>
      <c r="M44" s="244">
        <f ca="1">'GM-9Doc6-Annexe Q-4.2Modèle DaQ'!L71</f>
        <v>84218.858084811203</v>
      </c>
      <c r="N44"/>
      <c r="O44" s="136"/>
      <c r="P44" s="131" t="s">
        <v>13</v>
      </c>
      <c r="Q44" s="131"/>
      <c r="R44" s="131"/>
      <c r="S44" s="131"/>
      <c r="T44" s="131"/>
      <c r="U44" s="136"/>
      <c r="V44" s="235">
        <f t="shared" ca="1" si="91"/>
        <v>84218.858084811203</v>
      </c>
      <c r="W44" s="239">
        <f ca="1">'GM-9Doc6-Annexe Q-4.2Modèle DaQ'!M71</f>
        <v>81158.881734187453</v>
      </c>
      <c r="X44" s="241">
        <f ca="1">'GM-9Doc6-Annexe Q-4.2Modèle DaQ'!N71</f>
        <v>78098.905383563702</v>
      </c>
      <c r="Y44" s="241">
        <f ca="1">'GM-9Doc6-Annexe Q-4.2Modèle DaQ'!O71</f>
        <v>75038.929032939952</v>
      </c>
      <c r="Z44" s="241">
        <f ca="1">'GM-9Doc6-Annexe Q-4.2Modèle DaQ'!P71</f>
        <v>71978.952682316201</v>
      </c>
      <c r="AA44" s="244">
        <f ca="1">'GM-9Doc6-Annexe Q-4.2Modèle DaQ'!Q71</f>
        <v>68918.976331692451</v>
      </c>
      <c r="AB44"/>
      <c r="AC44" s="136"/>
      <c r="AD44" s="131" t="s">
        <v>13</v>
      </c>
      <c r="AE44" s="131"/>
      <c r="AF44" s="131"/>
      <c r="AG44" s="131"/>
      <c r="AH44" s="131"/>
      <c r="AI44" s="136"/>
      <c r="AJ44" s="235">
        <f t="shared" ca="1" si="92"/>
        <v>68918.976331692451</v>
      </c>
      <c r="AK44" s="239">
        <f ca="1">'GM-9Doc6-Annexe Q-4.2Modèle DaQ'!R71</f>
        <v>65858.9999810687</v>
      </c>
      <c r="AL44" s="241">
        <f ca="1">'GM-9Doc6-Annexe Q-4.2Modèle DaQ'!S71</f>
        <v>62799.023630444957</v>
      </c>
      <c r="AM44" s="241">
        <f ca="1">'GM-9Doc6-Annexe Q-4.2Modèle DaQ'!T71</f>
        <v>59739.047279821207</v>
      </c>
      <c r="AN44" s="241">
        <f ca="1">'GM-9Doc6-Annexe Q-4.2Modèle DaQ'!U71</f>
        <v>56679.070929197464</v>
      </c>
      <c r="AO44" s="244">
        <f ca="1">'GM-9Doc6-Annexe Q-4.2Modèle DaQ'!V71</f>
        <v>53619.094578573728</v>
      </c>
      <c r="AP44"/>
      <c r="AQ44" s="136"/>
      <c r="AR44" s="131" t="s">
        <v>13</v>
      </c>
      <c r="AS44" s="131"/>
      <c r="AT44" s="131"/>
      <c r="AU44" s="131"/>
      <c r="AV44" s="131"/>
      <c r="AW44" s="136"/>
      <c r="AX44" s="235">
        <f t="shared" ca="1" si="93"/>
        <v>53619.094578573728</v>
      </c>
      <c r="AY44" s="239">
        <f ca="1">'GM-9Doc6-Annexe Q-4.2Modèle DaQ'!W71</f>
        <v>50559.118227949977</v>
      </c>
      <c r="AZ44" s="241">
        <f ca="1">'GM-9Doc6-Annexe Q-4.2Modèle DaQ'!X71</f>
        <v>47499.141877326227</v>
      </c>
      <c r="BA44" s="241">
        <f ca="1">'GM-9Doc6-Annexe Q-4.2Modèle DaQ'!Y71</f>
        <v>44439.165526702483</v>
      </c>
      <c r="BB44" s="241">
        <f ca="1">'GM-9Doc6-Annexe Q-4.2Modèle DaQ'!Z71</f>
        <v>41379.18917607874</v>
      </c>
      <c r="BC44" s="244">
        <f ca="1">'GM-9Doc6-Annexe Q-4.2Modèle DaQ'!AA71</f>
        <v>38319.212825454997</v>
      </c>
      <c r="BD44"/>
      <c r="BE44" s="136"/>
      <c r="BF44" s="131" t="s">
        <v>13</v>
      </c>
      <c r="BG44" s="131"/>
      <c r="BH44" s="131"/>
      <c r="BI44" s="131"/>
      <c r="BJ44" s="131"/>
      <c r="BK44" s="136"/>
      <c r="BL44" s="235">
        <f t="shared" ca="1" si="94"/>
        <v>38319.212825454997</v>
      </c>
      <c r="BM44" s="239">
        <f ca="1">'GM-9Doc6-Annexe Q-4.2Modèle DaQ'!AB71</f>
        <v>35259.236474831247</v>
      </c>
      <c r="BN44" s="241">
        <f ca="1">'GM-9Doc6-Annexe Q-4.2Modèle DaQ'!AC71</f>
        <v>32985.344088924459</v>
      </c>
      <c r="BO44" s="241">
        <f ca="1">'GM-9Doc6-Annexe Q-4.2Modèle DaQ'!AD71</f>
        <v>31520.78392909696</v>
      </c>
      <c r="BP44" s="241">
        <f ca="1">'GM-9Doc6-Annexe Q-4.2Modèle DaQ'!AE71</f>
        <v>30079.472030631801</v>
      </c>
      <c r="BQ44" s="244">
        <f ca="1">'GM-9Doc6-Annexe Q-4.2Modèle DaQ'!AF71</f>
        <v>28638.160132166631</v>
      </c>
      <c r="BR44"/>
      <c r="BS44" s="136"/>
      <c r="BT44" s="131" t="s">
        <v>13</v>
      </c>
      <c r="BU44" s="131"/>
      <c r="BV44" s="131"/>
      <c r="BW44" s="131"/>
      <c r="BX44" s="131"/>
      <c r="BY44" s="136"/>
      <c r="BZ44" s="235">
        <f t="shared" ca="1" si="95"/>
        <v>28638.160132166631</v>
      </c>
      <c r="CA44" s="239">
        <f ca="1">'GM-9Doc6-Annexe Q-4.2Modèle DaQ'!AG71</f>
        <v>27196.848233701465</v>
      </c>
      <c r="CB44" s="241">
        <f ca="1">'GM-9Doc6-Annexe Q-4.2Modèle DaQ'!AH71</f>
        <v>25755.536335236302</v>
      </c>
      <c r="CC44" s="241">
        <f ca="1">'GM-9Doc6-Annexe Q-4.2Modèle DaQ'!AI71</f>
        <v>24314.224436771136</v>
      </c>
      <c r="CD44" s="241">
        <f ca="1">'GM-9Doc6-Annexe Q-4.2Modèle DaQ'!AJ71</f>
        <v>22872.912538305969</v>
      </c>
      <c r="CE44" s="244">
        <f ca="1">'GM-9Doc6-Annexe Q-4.2Modèle DaQ'!AK71</f>
        <v>21431.600639840803</v>
      </c>
      <c r="CF44"/>
      <c r="CG44" s="136"/>
      <c r="CH44" s="131" t="s">
        <v>13</v>
      </c>
      <c r="CI44" s="131"/>
      <c r="CJ44" s="131"/>
      <c r="CK44" s="131"/>
      <c r="CL44" s="131"/>
      <c r="CM44" s="136"/>
      <c r="CN44" s="235">
        <f t="shared" ca="1" si="96"/>
        <v>21431.600639840803</v>
      </c>
      <c r="CO44" s="239">
        <f ca="1">'GM-9Doc6-Annexe Q-4.2Modèle DaQ'!AL71</f>
        <v>19990.28874137564</v>
      </c>
      <c r="CP44" s="241">
        <f ca="1">'GM-9Doc6-Annexe Q-4.2Modèle DaQ'!AM71</f>
        <v>18548.976842910473</v>
      </c>
      <c r="CQ44" s="241">
        <f ca="1">'GM-9Doc6-Annexe Q-4.2Modèle DaQ'!AN71</f>
        <v>17107.664944445307</v>
      </c>
      <c r="CR44" s="241">
        <f ca="1">'GM-9Doc6-Annexe Q-4.2Modèle DaQ'!AO71</f>
        <v>15666.353045980139</v>
      </c>
      <c r="CS44" s="244">
        <f ca="1">'GM-9Doc6-Annexe Q-4.2Modèle DaQ'!AP71</f>
        <v>14225.041147514976</v>
      </c>
      <c r="CT44"/>
      <c r="CU44" s="136"/>
      <c r="CV44" s="131" t="s">
        <v>13</v>
      </c>
      <c r="CW44" s="131"/>
      <c r="CX44" s="131"/>
      <c r="CY44" s="131"/>
      <c r="CZ44" s="131"/>
      <c r="DA44" s="136"/>
      <c r="DB44" s="235">
        <f t="shared" ca="1" si="97"/>
        <v>14225.041147514976</v>
      </c>
      <c r="DC44" s="239">
        <f ca="1">'GM-9Doc6-Annexe Q-4.2Modèle DaQ'!AQ71</f>
        <v>12783.729249049808</v>
      </c>
      <c r="DD44" s="241">
        <f ca="1">'GM-9Doc6-Annexe Q-4.2Modèle DaQ'!AR71</f>
        <v>11342.417350584643</v>
      </c>
      <c r="DE44" s="241">
        <f ca="1">'GM-9Doc6-Annexe Q-4.2Modèle DaQ'!AS71</f>
        <v>9901.1054521194765</v>
      </c>
      <c r="DF44" s="241">
        <f ca="1">'GM-9Doc6-Annexe Q-4.2Modèle DaQ'!AT71</f>
        <v>8459.7935536543118</v>
      </c>
      <c r="DG44" s="244">
        <f ca="1">'GM-9Doc6-Annexe Q-4.2Modèle DaQ'!AU71</f>
        <v>7018.4816551891445</v>
      </c>
      <c r="DH44"/>
    </row>
    <row r="45" spans="1:112" s="135" customFormat="1" ht="16.5" customHeight="1">
      <c r="A45" s="143"/>
      <c r="B45" s="144" t="s">
        <v>72</v>
      </c>
      <c r="C45" s="144"/>
      <c r="D45" s="144"/>
      <c r="E45" s="144"/>
      <c r="F45" s="144"/>
      <c r="G45" s="143"/>
      <c r="H45" s="184"/>
      <c r="I45" s="240">
        <f ca="1">SUM(I39:I44)</f>
        <v>209777.56612542336</v>
      </c>
      <c r="J45" s="240">
        <f ca="1">SUM(J39:J44)</f>
        <v>185788.32919985609</v>
      </c>
      <c r="K45" s="240">
        <f ca="1">SUM(K39:K44)</f>
        <v>183442.56023528165</v>
      </c>
      <c r="L45" s="240">
        <f ca="1">SUM(L39:L44)</f>
        <v>180953.70344389963</v>
      </c>
      <c r="M45" s="245">
        <f ca="1">SUM(M39:M44)</f>
        <v>178330.3440953184</v>
      </c>
      <c r="N45"/>
      <c r="O45" s="143"/>
      <c r="P45" s="144" t="s">
        <v>72</v>
      </c>
      <c r="Q45" s="144"/>
      <c r="R45" s="144"/>
      <c r="S45" s="144"/>
      <c r="T45" s="144"/>
      <c r="U45" s="143"/>
      <c r="V45" s="231">
        <f t="shared" ca="1" si="91"/>
        <v>178330.3440953184</v>
      </c>
      <c r="W45" s="240">
        <f ca="1">SUM(W39:W44)</f>
        <v>175580.55234297001</v>
      </c>
      <c r="X45" s="240">
        <f ca="1">SUM(X39:X44)</f>
        <v>172711.91413108041</v>
      </c>
      <c r="Y45" s="240">
        <f ca="1">SUM(Y39:Y44)</f>
        <v>169731.56024722208</v>
      </c>
      <c r="Z45" s="240">
        <f ca="1">SUM(Z39:Z44)</f>
        <v>166646.19363171319</v>
      </c>
      <c r="AA45" s="245">
        <f ca="1">SUM(AA39:AA44)</f>
        <v>163462.11504845272</v>
      </c>
      <c r="AB45"/>
      <c r="AC45" s="143"/>
      <c r="AD45" s="144" t="s">
        <v>72</v>
      </c>
      <c r="AE45" s="144"/>
      <c r="AF45" s="144"/>
      <c r="AG45" s="144"/>
      <c r="AH45" s="144"/>
      <c r="AI45" s="143"/>
      <c r="AJ45" s="231">
        <f t="shared" ca="1" si="92"/>
        <v>163462.11504845272</v>
      </c>
      <c r="AK45" s="240">
        <f ca="1">SUM(AK39:AK44)</f>
        <v>160185.24721550581</v>
      </c>
      <c r="AL45" s="240">
        <f ca="1">SUM(AL39:AL44)</f>
        <v>156821.1574878536</v>
      </c>
      <c r="AM45" s="240">
        <f ca="1">SUM(AM39:AM44)</f>
        <v>153375.07917917846</v>
      </c>
      <c r="AN45" s="240">
        <f ca="1">SUM(AN39:AN44)</f>
        <v>149851.93160434172</v>
      </c>
      <c r="AO45" s="245">
        <f ca="1">SUM(AO39:AO44)</f>
        <v>146256.33891931313</v>
      </c>
      <c r="AP45"/>
      <c r="AQ45" s="143"/>
      <c r="AR45" s="144" t="s">
        <v>72</v>
      </c>
      <c r="AS45" s="144"/>
      <c r="AT45" s="144"/>
      <c r="AU45" s="144"/>
      <c r="AV45" s="144"/>
      <c r="AW45" s="143"/>
      <c r="AX45" s="231">
        <f t="shared" ca="1" si="93"/>
        <v>146256.33891931313</v>
      </c>
      <c r="AY45" s="240">
        <f ca="1">SUM(AY39:AY44)</f>
        <v>142592.64783070414</v>
      </c>
      <c r="AZ45" s="240">
        <f ca="1">SUM(AZ39:AZ44)</f>
        <v>138864.9442427296</v>
      </c>
      <c r="BA45" s="240">
        <f ca="1">SUM(BA39:BA44)</f>
        <v>135077.06890535145</v>
      </c>
      <c r="BB45" s="240">
        <f ca="1">SUM(BB39:BB44)</f>
        <v>131232.63212353393</v>
      </c>
      <c r="BC45" s="245">
        <f ca="1">SUM(BC39:BC44)</f>
        <v>127335.02758394333</v>
      </c>
      <c r="BD45"/>
      <c r="BE45" s="143"/>
      <c r="BF45" s="144" t="s">
        <v>72</v>
      </c>
      <c r="BG45" s="144"/>
      <c r="BH45" s="144"/>
      <c r="BI45" s="144"/>
      <c r="BJ45" s="144"/>
      <c r="BK45" s="143"/>
      <c r="BL45" s="231">
        <f t="shared" ca="1" si="94"/>
        <v>127335.02758394333</v>
      </c>
      <c r="BM45" s="240">
        <f ca="1">SUM(BM39:BM44)</f>
        <v>123387.44535204608</v>
      </c>
      <c r="BN45" s="240">
        <f ca="1">SUM(BN39:BN44)</f>
        <v>80098.333133275853</v>
      </c>
      <c r="BO45" s="240">
        <f ca="1">SUM(BO39:BO44)</f>
        <v>77327.974599546287</v>
      </c>
      <c r="BP45" s="240">
        <f ca="1">SUM(BP39:BP44)</f>
        <v>75750.114379195089</v>
      </c>
      <c r="BQ45" s="245">
        <f ca="1">SUM(BQ39:BQ44)</f>
        <v>74133.234127552249</v>
      </c>
      <c r="BR45"/>
      <c r="BS45" s="143"/>
      <c r="BT45" s="144" t="s">
        <v>72</v>
      </c>
      <c r="BU45" s="144"/>
      <c r="BV45" s="144"/>
      <c r="BW45" s="144"/>
      <c r="BX45" s="144"/>
      <c r="BY45" s="143"/>
      <c r="BZ45" s="231">
        <f t="shared" ca="1" si="95"/>
        <v>74133.234127552249</v>
      </c>
      <c r="CA45" s="240">
        <f ca="1">SUM(CA39:CA44)</f>
        <v>72479.675046495278</v>
      </c>
      <c r="CB45" s="240">
        <f ca="1">SUM(CB39:CB44)</f>
        <v>70791.63786578906</v>
      </c>
      <c r="CC45" s="240">
        <f ca="1">SUM(CC39:CC44)</f>
        <v>69071.191271412506</v>
      </c>
      <c r="CD45" s="240">
        <f ca="1">SUM(CD39:CD44)</f>
        <v>67320.27982818587</v>
      </c>
      <c r="CE45" s="245">
        <f ca="1">SUM(CE39:CE44)</f>
        <v>65540.731427040126</v>
      </c>
      <c r="CF45"/>
      <c r="CG45" s="143"/>
      <c r="CH45" s="144" t="s">
        <v>72</v>
      </c>
      <c r="CI45" s="144"/>
      <c r="CJ45" s="144"/>
      <c r="CK45" s="144"/>
      <c r="CL45" s="144"/>
      <c r="CM45" s="143"/>
      <c r="CN45" s="231">
        <f t="shared" ca="1" si="96"/>
        <v>65540.731427040126</v>
      </c>
      <c r="CO45" s="240">
        <f ca="1">SUM(CO39:CO44)</f>
        <v>63734.264285450437</v>
      </c>
      <c r="CP45" s="240">
        <f ca="1">SUM(CP39:CP44)</f>
        <v>61902.493527843428</v>
      </c>
      <c r="CQ45" s="240">
        <f ca="1">SUM(CQ39:CQ44)</f>
        <v>60046.93737118016</v>
      </c>
      <c r="CR45" s="240">
        <f ca="1">SUM(CR39:CR44)</f>
        <v>58169.022939403992</v>
      </c>
      <c r="CS45" s="245">
        <f ca="1">SUM(CS39:CS44)</f>
        <v>56270.091729021697</v>
      </c>
      <c r="CT45"/>
      <c r="CU45" s="143"/>
      <c r="CV45" s="144" t="s">
        <v>72</v>
      </c>
      <c r="CW45" s="144"/>
      <c r="CX45" s="144"/>
      <c r="CY45" s="144"/>
      <c r="CZ45" s="144"/>
      <c r="DA45" s="143"/>
      <c r="DB45" s="231">
        <f t="shared" ca="1" si="97"/>
        <v>56270.091729021697</v>
      </c>
      <c r="DC45" s="240">
        <f ca="1">SUM(DC39:DC44)</f>
        <v>54351.404746749649</v>
      </c>
      <c r="DD45" s="240">
        <f ca="1">SUM(DD39:DD44)</f>
        <v>52414.147338901232</v>
      </c>
      <c r="DE45" s="240">
        <f ca="1">SUM(DE39:DE44)</f>
        <v>50459.433731011028</v>
      </c>
      <c r="DF45" s="240">
        <f ca="1">SUM(DF39:DF44)</f>
        <v>48488.311295081541</v>
      </c>
      <c r="DG45" s="245">
        <f ca="1">SUM(DG39:DG44)</f>
        <v>46501.764560795134</v>
      </c>
      <c r="DH45"/>
    </row>
    <row r="46" spans="1:112" s="104" customFormat="1" ht="6" customHeight="1">
      <c r="A46" s="118"/>
      <c r="B46" s="107"/>
      <c r="C46" s="107"/>
      <c r="D46" s="107"/>
      <c r="E46" s="107"/>
      <c r="F46" s="107"/>
      <c r="G46" s="118"/>
      <c r="H46" s="182"/>
      <c r="I46" s="185"/>
      <c r="J46" s="227"/>
      <c r="K46" s="227"/>
      <c r="L46" s="227"/>
      <c r="M46" s="228"/>
      <c r="N46"/>
      <c r="O46" s="118"/>
      <c r="P46" s="107"/>
      <c r="Q46" s="107"/>
      <c r="R46" s="107"/>
      <c r="S46" s="107"/>
      <c r="T46" s="107"/>
      <c r="U46" s="118"/>
      <c r="V46" s="226"/>
      <c r="W46" s="185"/>
      <c r="X46" s="227"/>
      <c r="Y46" s="227"/>
      <c r="Z46" s="227"/>
      <c r="AA46" s="228"/>
      <c r="AB46"/>
      <c r="AC46" s="118"/>
      <c r="AD46" s="107"/>
      <c r="AE46" s="107"/>
      <c r="AF46" s="107"/>
      <c r="AG46" s="107"/>
      <c r="AH46" s="107"/>
      <c r="AI46" s="118"/>
      <c r="AJ46" s="226"/>
      <c r="AK46" s="185"/>
      <c r="AL46" s="227"/>
      <c r="AM46" s="227"/>
      <c r="AN46" s="227"/>
      <c r="AO46" s="228"/>
      <c r="AP46"/>
      <c r="AQ46" s="118"/>
      <c r="AR46" s="107"/>
      <c r="AS46" s="107"/>
      <c r="AT46" s="107"/>
      <c r="AU46" s="107"/>
      <c r="AV46" s="107"/>
      <c r="AW46" s="118"/>
      <c r="AX46" s="226"/>
      <c r="AY46" s="185"/>
      <c r="AZ46" s="227"/>
      <c r="BA46" s="227"/>
      <c r="BB46" s="227"/>
      <c r="BC46" s="228"/>
      <c r="BD46"/>
      <c r="BE46" s="118"/>
      <c r="BF46" s="107"/>
      <c r="BG46" s="107"/>
      <c r="BH46" s="107"/>
      <c r="BI46" s="107"/>
      <c r="BJ46" s="107"/>
      <c r="BK46" s="118"/>
      <c r="BL46" s="226"/>
      <c r="BM46" s="185"/>
      <c r="BN46" s="227"/>
      <c r="BO46" s="227"/>
      <c r="BP46" s="227"/>
      <c r="BQ46" s="228"/>
      <c r="BR46"/>
      <c r="BS46" s="118"/>
      <c r="BT46" s="107"/>
      <c r="BU46" s="107"/>
      <c r="BV46" s="107"/>
      <c r="BW46" s="107"/>
      <c r="BX46" s="107"/>
      <c r="BY46" s="118"/>
      <c r="BZ46" s="226"/>
      <c r="CA46" s="185"/>
      <c r="CB46" s="227"/>
      <c r="CC46" s="227"/>
      <c r="CD46" s="227"/>
      <c r="CE46" s="228"/>
      <c r="CF46"/>
      <c r="CG46" s="118"/>
      <c r="CH46" s="107"/>
      <c r="CI46" s="107"/>
      <c r="CJ46" s="107"/>
      <c r="CK46" s="107"/>
      <c r="CL46" s="107"/>
      <c r="CM46" s="118"/>
      <c r="CN46" s="226"/>
      <c r="CO46" s="185"/>
      <c r="CP46" s="227"/>
      <c r="CQ46" s="227"/>
      <c r="CR46" s="227"/>
      <c r="CS46" s="228"/>
      <c r="CT46"/>
      <c r="CU46" s="118"/>
      <c r="CV46" s="107"/>
      <c r="CW46" s="107"/>
      <c r="CX46" s="107"/>
      <c r="CY46" s="107"/>
      <c r="CZ46" s="107"/>
      <c r="DA46" s="118"/>
      <c r="DB46" s="226"/>
      <c r="DC46" s="185"/>
      <c r="DD46" s="227"/>
      <c r="DE46" s="227"/>
      <c r="DF46" s="227"/>
      <c r="DG46" s="228"/>
      <c r="DH46"/>
    </row>
    <row r="47" spans="1:112" s="135" customFormat="1" ht="16.5" customHeight="1">
      <c r="A47" s="136"/>
      <c r="B47" s="131" t="s">
        <v>73</v>
      </c>
      <c r="C47" s="131"/>
      <c r="D47" s="131"/>
      <c r="E47" s="131"/>
      <c r="F47" s="131"/>
      <c r="G47" s="136"/>
      <c r="H47" s="183"/>
      <c r="I47" s="241">
        <v>0</v>
      </c>
      <c r="J47" s="241">
        <v>0</v>
      </c>
      <c r="K47" s="241">
        <v>0</v>
      </c>
      <c r="L47" s="241">
        <v>0</v>
      </c>
      <c r="M47" s="244">
        <v>0</v>
      </c>
      <c r="N47"/>
      <c r="O47" s="136"/>
      <c r="P47" s="131" t="s">
        <v>73</v>
      </c>
      <c r="Q47" s="131"/>
      <c r="R47" s="131"/>
      <c r="S47" s="131"/>
      <c r="T47" s="131"/>
      <c r="U47" s="136"/>
      <c r="V47" s="235">
        <f>M47</f>
        <v>0</v>
      </c>
      <c r="W47" s="241">
        <v>0</v>
      </c>
      <c r="X47" s="241">
        <v>0</v>
      </c>
      <c r="Y47" s="241">
        <v>0</v>
      </c>
      <c r="Z47" s="241">
        <v>0</v>
      </c>
      <c r="AA47" s="244">
        <v>0</v>
      </c>
      <c r="AB47"/>
      <c r="AC47" s="136"/>
      <c r="AD47" s="131" t="s">
        <v>73</v>
      </c>
      <c r="AE47" s="131"/>
      <c r="AF47" s="131"/>
      <c r="AG47" s="131"/>
      <c r="AH47" s="131"/>
      <c r="AI47" s="136"/>
      <c r="AJ47" s="235">
        <f>AA47</f>
        <v>0</v>
      </c>
      <c r="AK47" s="241">
        <v>0</v>
      </c>
      <c r="AL47" s="241">
        <v>0</v>
      </c>
      <c r="AM47" s="241">
        <v>0</v>
      </c>
      <c r="AN47" s="241">
        <v>0</v>
      </c>
      <c r="AO47" s="244">
        <v>0</v>
      </c>
      <c r="AP47"/>
      <c r="AQ47" s="136"/>
      <c r="AR47" s="131" t="s">
        <v>73</v>
      </c>
      <c r="AS47" s="131"/>
      <c r="AT47" s="131"/>
      <c r="AU47" s="131"/>
      <c r="AV47" s="131"/>
      <c r="AW47" s="136"/>
      <c r="AX47" s="235">
        <f>AO47</f>
        <v>0</v>
      </c>
      <c r="AY47" s="241">
        <v>0</v>
      </c>
      <c r="AZ47" s="241">
        <v>0</v>
      </c>
      <c r="BA47" s="241">
        <v>0</v>
      </c>
      <c r="BB47" s="241">
        <v>0</v>
      </c>
      <c r="BC47" s="244">
        <v>0</v>
      </c>
      <c r="BD47"/>
      <c r="BE47" s="136"/>
      <c r="BF47" s="131" t="s">
        <v>73</v>
      </c>
      <c r="BG47" s="131"/>
      <c r="BH47" s="131"/>
      <c r="BI47" s="131"/>
      <c r="BJ47" s="131"/>
      <c r="BK47" s="136"/>
      <c r="BL47" s="235">
        <f>BC47</f>
        <v>0</v>
      </c>
      <c r="BM47" s="241">
        <v>0</v>
      </c>
      <c r="BN47" s="241">
        <v>0</v>
      </c>
      <c r="BO47" s="241">
        <v>0</v>
      </c>
      <c r="BP47" s="241">
        <v>0</v>
      </c>
      <c r="BQ47" s="244">
        <v>0</v>
      </c>
      <c r="BR47"/>
      <c r="BS47" s="136"/>
      <c r="BT47" s="131" t="s">
        <v>73</v>
      </c>
      <c r="BU47" s="131"/>
      <c r="BV47" s="131"/>
      <c r="BW47" s="131"/>
      <c r="BX47" s="131"/>
      <c r="BY47" s="136"/>
      <c r="BZ47" s="235">
        <f>BQ47</f>
        <v>0</v>
      </c>
      <c r="CA47" s="241">
        <v>0</v>
      </c>
      <c r="CB47" s="241">
        <v>0</v>
      </c>
      <c r="CC47" s="241">
        <v>0</v>
      </c>
      <c r="CD47" s="241">
        <v>0</v>
      </c>
      <c r="CE47" s="244">
        <v>0</v>
      </c>
      <c r="CF47"/>
      <c r="CG47" s="136"/>
      <c r="CH47" s="131" t="s">
        <v>73</v>
      </c>
      <c r="CI47" s="131"/>
      <c r="CJ47" s="131"/>
      <c r="CK47" s="131"/>
      <c r="CL47" s="131"/>
      <c r="CM47" s="136"/>
      <c r="CN47" s="235">
        <f>CE47</f>
        <v>0</v>
      </c>
      <c r="CO47" s="241">
        <v>0</v>
      </c>
      <c r="CP47" s="241">
        <v>0</v>
      </c>
      <c r="CQ47" s="241">
        <v>0</v>
      </c>
      <c r="CR47" s="241">
        <v>0</v>
      </c>
      <c r="CS47" s="244">
        <v>0</v>
      </c>
      <c r="CT47"/>
      <c r="CU47" s="136"/>
      <c r="CV47" s="131" t="s">
        <v>73</v>
      </c>
      <c r="CW47" s="131"/>
      <c r="CX47" s="131"/>
      <c r="CY47" s="131"/>
      <c r="CZ47" s="131"/>
      <c r="DA47" s="136"/>
      <c r="DB47" s="235">
        <f>CS47</f>
        <v>0</v>
      </c>
      <c r="DC47" s="241">
        <v>0</v>
      </c>
      <c r="DD47" s="241">
        <v>0</v>
      </c>
      <c r="DE47" s="241">
        <v>0</v>
      </c>
      <c r="DF47" s="241">
        <v>0</v>
      </c>
      <c r="DG47" s="244">
        <v>0</v>
      </c>
      <c r="DH47"/>
    </row>
    <row r="48" spans="1:112" s="135" customFormat="1" ht="16.5" customHeight="1">
      <c r="A48" s="136"/>
      <c r="B48" s="131" t="s">
        <v>74</v>
      </c>
      <c r="C48" s="131"/>
      <c r="D48" s="131"/>
      <c r="E48" s="131"/>
      <c r="F48" s="131"/>
      <c r="G48" s="136"/>
      <c r="H48" s="183"/>
      <c r="I48" s="242">
        <f>'GM-9Doc6-Annexe Q-4.2Modèle DaQ'!H31</f>
        <v>8.2379999999999995</v>
      </c>
      <c r="J48" s="242">
        <f>'GM-9Doc6-Annexe Q-4.2Modèle DaQ'!I31</f>
        <v>8.2379999999999995</v>
      </c>
      <c r="K48" s="242">
        <f>'GM-9Doc6-Annexe Q-4.2Modèle DaQ'!J31</f>
        <v>8.2379999999999995</v>
      </c>
      <c r="L48" s="242">
        <f>'GM-9Doc6-Annexe Q-4.2Modèle DaQ'!K31</f>
        <v>8.2379999999999995</v>
      </c>
      <c r="M48" s="246">
        <f>'GM-9Doc6-Annexe Q-4.2Modèle DaQ'!L31</f>
        <v>8.2379999999999995</v>
      </c>
      <c r="N48"/>
      <c r="O48" s="136"/>
      <c r="P48" s="131" t="s">
        <v>75</v>
      </c>
      <c r="Q48" s="131"/>
      <c r="R48" s="131"/>
      <c r="S48" s="131"/>
      <c r="T48" s="131"/>
      <c r="U48" s="136"/>
      <c r="V48" s="235">
        <f>M48</f>
        <v>8.2379999999999995</v>
      </c>
      <c r="W48" s="242">
        <f>'GM-9Doc6-Annexe Q-4.2Modèle DaQ'!M31</f>
        <v>8.2379999999999995</v>
      </c>
      <c r="X48" s="242">
        <f>'GM-9Doc6-Annexe Q-4.2Modèle DaQ'!N31</f>
        <v>8.2379999999999995</v>
      </c>
      <c r="Y48" s="242">
        <f>'GM-9Doc6-Annexe Q-4.2Modèle DaQ'!O31</f>
        <v>8.2379999999999995</v>
      </c>
      <c r="Z48" s="242">
        <f>'GM-9Doc6-Annexe Q-4.2Modèle DaQ'!P31</f>
        <v>8.2379999999999995</v>
      </c>
      <c r="AA48" s="246">
        <f>'GM-9Doc6-Annexe Q-4.2Modèle DaQ'!Q31</f>
        <v>8.2379999999999995</v>
      </c>
      <c r="AB48"/>
      <c r="AC48" s="136"/>
      <c r="AD48" s="131" t="s">
        <v>75</v>
      </c>
      <c r="AE48" s="131"/>
      <c r="AF48" s="131"/>
      <c r="AG48" s="131"/>
      <c r="AH48" s="131"/>
      <c r="AI48" s="136"/>
      <c r="AJ48" s="235">
        <f>AA48</f>
        <v>8.2379999999999995</v>
      </c>
      <c r="AK48" s="242">
        <f>'GM-9Doc6-Annexe Q-4.2Modèle DaQ'!R31</f>
        <v>8.2379999999999995</v>
      </c>
      <c r="AL48" s="242">
        <f>'GM-9Doc6-Annexe Q-4.2Modèle DaQ'!S31</f>
        <v>8.2379999999999995</v>
      </c>
      <c r="AM48" s="242">
        <f>'GM-9Doc6-Annexe Q-4.2Modèle DaQ'!T31</f>
        <v>8.2379999999999995</v>
      </c>
      <c r="AN48" s="242">
        <f>'GM-9Doc6-Annexe Q-4.2Modèle DaQ'!U31</f>
        <v>8.2379999999999995</v>
      </c>
      <c r="AO48" s="246">
        <f>'GM-9Doc6-Annexe Q-4.2Modèle DaQ'!V31</f>
        <v>8.2379999999999995</v>
      </c>
      <c r="AP48"/>
      <c r="AQ48" s="136"/>
      <c r="AR48" s="131" t="s">
        <v>75</v>
      </c>
      <c r="AS48" s="131"/>
      <c r="AT48" s="131"/>
      <c r="AU48" s="131"/>
      <c r="AV48" s="131"/>
      <c r="AW48" s="136"/>
      <c r="AX48" s="235">
        <f>AO48</f>
        <v>8.2379999999999995</v>
      </c>
      <c r="AY48" s="242">
        <f>'GM-9Doc6-Annexe Q-4.2Modèle DaQ'!W31</f>
        <v>8.2379999999999995</v>
      </c>
      <c r="AZ48" s="242">
        <f>'GM-9Doc6-Annexe Q-4.2Modèle DaQ'!X31</f>
        <v>8.2379999999999995</v>
      </c>
      <c r="BA48" s="242">
        <f>'GM-9Doc6-Annexe Q-4.2Modèle DaQ'!Y31</f>
        <v>8.2379999999999995</v>
      </c>
      <c r="BB48" s="242">
        <f>'GM-9Doc6-Annexe Q-4.2Modèle DaQ'!Z31</f>
        <v>8.2379999999999995</v>
      </c>
      <c r="BC48" s="246">
        <f>'GM-9Doc6-Annexe Q-4.2Modèle DaQ'!AA31</f>
        <v>8.2379999999999995</v>
      </c>
      <c r="BD48"/>
      <c r="BE48" s="136"/>
      <c r="BF48" s="131" t="s">
        <v>75</v>
      </c>
      <c r="BG48" s="131"/>
      <c r="BH48" s="131"/>
      <c r="BI48" s="131"/>
      <c r="BJ48" s="131"/>
      <c r="BK48" s="136"/>
      <c r="BL48" s="235">
        <f>BC48</f>
        <v>8.2379999999999995</v>
      </c>
      <c r="BM48" s="242">
        <f>'GM-9Doc6-Annexe Q-4.2Modèle DaQ'!AB31</f>
        <v>8.2379999999999995</v>
      </c>
      <c r="BN48" s="242">
        <f>'GM-9Doc6-Annexe Q-4.2Modèle DaQ'!AC31</f>
        <v>8.2379999999999995</v>
      </c>
      <c r="BO48" s="242">
        <f>'GM-9Doc6-Annexe Q-4.2Modèle DaQ'!AD31</f>
        <v>8.2379999999999995</v>
      </c>
      <c r="BP48" s="242">
        <f>'GM-9Doc6-Annexe Q-4.2Modèle DaQ'!AE31</f>
        <v>8.2379999999999995</v>
      </c>
      <c r="BQ48" s="246">
        <f>'GM-9Doc6-Annexe Q-4.2Modèle DaQ'!AF31</f>
        <v>8.2379999999999995</v>
      </c>
      <c r="BR48"/>
      <c r="BS48" s="136"/>
      <c r="BT48" s="131" t="s">
        <v>75</v>
      </c>
      <c r="BU48" s="131"/>
      <c r="BV48" s="131"/>
      <c r="BW48" s="131"/>
      <c r="BX48" s="131"/>
      <c r="BY48" s="136"/>
      <c r="BZ48" s="235">
        <f>BQ48</f>
        <v>8.2379999999999995</v>
      </c>
      <c r="CA48" s="242">
        <f>'GM-9Doc6-Annexe Q-4.2Modèle DaQ'!AG31</f>
        <v>8.2379999999999995</v>
      </c>
      <c r="CB48" s="242">
        <f>'GM-9Doc6-Annexe Q-4.2Modèle DaQ'!AH31</f>
        <v>8.2379999999999995</v>
      </c>
      <c r="CC48" s="242">
        <f>'GM-9Doc6-Annexe Q-4.2Modèle DaQ'!AI31</f>
        <v>8.2379999999999995</v>
      </c>
      <c r="CD48" s="242">
        <f>'GM-9Doc6-Annexe Q-4.2Modèle DaQ'!AJ31</f>
        <v>8.2379999999999995</v>
      </c>
      <c r="CE48" s="246">
        <f>'GM-9Doc6-Annexe Q-4.2Modèle DaQ'!AK31</f>
        <v>8.2379999999999995</v>
      </c>
      <c r="CF48"/>
      <c r="CG48" s="136"/>
      <c r="CH48" s="131" t="s">
        <v>75</v>
      </c>
      <c r="CI48" s="131"/>
      <c r="CJ48" s="131"/>
      <c r="CK48" s="131"/>
      <c r="CL48" s="131"/>
      <c r="CM48" s="136"/>
      <c r="CN48" s="235">
        <f>CE48</f>
        <v>8.2379999999999995</v>
      </c>
      <c r="CO48" s="242">
        <f>'GM-9Doc6-Annexe Q-4.2Modèle DaQ'!AL31</f>
        <v>8.2379999999999995</v>
      </c>
      <c r="CP48" s="242">
        <f>'GM-9Doc6-Annexe Q-4.2Modèle DaQ'!AM31</f>
        <v>8.2379999999999995</v>
      </c>
      <c r="CQ48" s="242">
        <f>'GM-9Doc6-Annexe Q-4.2Modèle DaQ'!AN31</f>
        <v>8.2379999999999995</v>
      </c>
      <c r="CR48" s="242">
        <f>'GM-9Doc6-Annexe Q-4.2Modèle DaQ'!AO31</f>
        <v>8.2379999999999995</v>
      </c>
      <c r="CS48" s="246">
        <f>'GM-9Doc6-Annexe Q-4.2Modèle DaQ'!AP31</f>
        <v>8.2379999999999995</v>
      </c>
      <c r="CT48"/>
      <c r="CU48" s="136"/>
      <c r="CV48" s="131" t="s">
        <v>75</v>
      </c>
      <c r="CW48" s="131"/>
      <c r="CX48" s="131"/>
      <c r="CY48" s="131"/>
      <c r="CZ48" s="131"/>
      <c r="DA48" s="136"/>
      <c r="DB48" s="235">
        <f>CS48</f>
        <v>8.2379999999999995</v>
      </c>
      <c r="DC48" s="242">
        <f>'GM-9Doc6-Annexe Q-4.2Modèle DaQ'!AQ31</f>
        <v>8.2379999999999995</v>
      </c>
      <c r="DD48" s="242">
        <f>'GM-9Doc6-Annexe Q-4.2Modèle DaQ'!AR31</f>
        <v>8.2379999999999995</v>
      </c>
      <c r="DE48" s="242">
        <f>'GM-9Doc6-Annexe Q-4.2Modèle DaQ'!AS31</f>
        <v>8.2379999999999995</v>
      </c>
      <c r="DF48" s="242">
        <f>'GM-9Doc6-Annexe Q-4.2Modèle DaQ'!AT31</f>
        <v>8.2379999999999995</v>
      </c>
      <c r="DG48" s="246">
        <f>'GM-9Doc6-Annexe Q-4.2Modèle DaQ'!AU31</f>
        <v>8.2379999999999995</v>
      </c>
      <c r="DH48"/>
    </row>
    <row r="49" spans="1:112" s="135" customFormat="1" ht="16.5" hidden="1" customHeight="1">
      <c r="A49" s="136"/>
      <c r="B49" s="131" t="s">
        <v>76</v>
      </c>
      <c r="C49" s="131"/>
      <c r="D49" s="131"/>
      <c r="E49" s="131"/>
      <c r="F49" s="131"/>
      <c r="G49" s="136"/>
      <c r="H49" s="183"/>
      <c r="I49" s="242">
        <v>0</v>
      </c>
      <c r="J49" s="242">
        <v>0</v>
      </c>
      <c r="K49" s="242">
        <v>0</v>
      </c>
      <c r="L49" s="242">
        <v>0</v>
      </c>
      <c r="M49" s="246">
        <v>0</v>
      </c>
      <c r="N49"/>
      <c r="O49" s="136"/>
      <c r="P49" s="131" t="s">
        <v>76</v>
      </c>
      <c r="Q49" s="131"/>
      <c r="R49" s="131"/>
      <c r="S49" s="131"/>
      <c r="T49" s="131"/>
      <c r="U49" s="136"/>
      <c r="V49" s="235">
        <v>0</v>
      </c>
      <c r="W49" s="242">
        <v>0</v>
      </c>
      <c r="X49" s="242">
        <v>0</v>
      </c>
      <c r="Y49" s="242">
        <v>0</v>
      </c>
      <c r="Z49" s="242">
        <v>0</v>
      </c>
      <c r="AA49" s="246">
        <v>0</v>
      </c>
      <c r="AB49"/>
      <c r="AC49" s="136"/>
      <c r="AD49" s="131" t="s">
        <v>76</v>
      </c>
      <c r="AE49" s="131"/>
      <c r="AF49" s="131"/>
      <c r="AG49" s="131"/>
      <c r="AH49" s="131"/>
      <c r="AI49" s="136"/>
      <c r="AJ49" s="235">
        <f>AA49</f>
        <v>0</v>
      </c>
      <c r="AK49" s="242">
        <v>0</v>
      </c>
      <c r="AL49" s="242">
        <v>0</v>
      </c>
      <c r="AM49" s="242">
        <v>0</v>
      </c>
      <c r="AN49" s="242">
        <v>0</v>
      </c>
      <c r="AO49" s="246">
        <v>0</v>
      </c>
      <c r="AP49"/>
      <c r="AQ49" s="136"/>
      <c r="AR49" s="131" t="s">
        <v>76</v>
      </c>
      <c r="AS49" s="131"/>
      <c r="AT49" s="131"/>
      <c r="AU49" s="131"/>
      <c r="AV49" s="131"/>
      <c r="AW49" s="136"/>
      <c r="AX49" s="235">
        <f>AO49</f>
        <v>0</v>
      </c>
      <c r="AY49" s="242">
        <v>0</v>
      </c>
      <c r="AZ49" s="242">
        <v>0</v>
      </c>
      <c r="BA49" s="242">
        <v>0</v>
      </c>
      <c r="BB49" s="242">
        <v>0</v>
      </c>
      <c r="BC49" s="246">
        <v>0</v>
      </c>
      <c r="BD49"/>
      <c r="BE49" s="136"/>
      <c r="BF49" s="131" t="s">
        <v>76</v>
      </c>
      <c r="BG49" s="131"/>
      <c r="BH49" s="131"/>
      <c r="BI49" s="131"/>
      <c r="BJ49" s="131"/>
      <c r="BK49" s="136"/>
      <c r="BL49" s="235">
        <f>BC49</f>
        <v>0</v>
      </c>
      <c r="BM49" s="242">
        <v>0</v>
      </c>
      <c r="BN49" s="242">
        <v>0</v>
      </c>
      <c r="BO49" s="242">
        <v>0</v>
      </c>
      <c r="BP49" s="242">
        <v>0</v>
      </c>
      <c r="BQ49" s="246">
        <v>0</v>
      </c>
      <c r="BR49"/>
      <c r="BS49" s="136"/>
      <c r="BT49" s="131" t="s">
        <v>76</v>
      </c>
      <c r="BU49" s="131"/>
      <c r="BV49" s="131"/>
      <c r="BW49" s="131"/>
      <c r="BX49" s="131"/>
      <c r="BY49" s="136"/>
      <c r="BZ49" s="235">
        <f>BQ49</f>
        <v>0</v>
      </c>
      <c r="CA49" s="242">
        <v>0</v>
      </c>
      <c r="CB49" s="242">
        <v>0</v>
      </c>
      <c r="CC49" s="242">
        <v>0</v>
      </c>
      <c r="CD49" s="242">
        <v>0</v>
      </c>
      <c r="CE49" s="246">
        <v>0</v>
      </c>
      <c r="CF49"/>
      <c r="CG49" s="136"/>
      <c r="CH49" s="131" t="s">
        <v>76</v>
      </c>
      <c r="CI49" s="131"/>
      <c r="CJ49" s="131"/>
      <c r="CK49" s="131"/>
      <c r="CL49" s="131"/>
      <c r="CM49" s="136"/>
      <c r="CN49" s="235">
        <f>CE49</f>
        <v>0</v>
      </c>
      <c r="CO49" s="242">
        <v>0</v>
      </c>
      <c r="CP49" s="242">
        <v>0</v>
      </c>
      <c r="CQ49" s="242">
        <v>0</v>
      </c>
      <c r="CR49" s="242">
        <v>0</v>
      </c>
      <c r="CS49" s="246">
        <v>0</v>
      </c>
      <c r="CT49"/>
      <c r="CU49" s="136"/>
      <c r="CV49" s="131" t="s">
        <v>76</v>
      </c>
      <c r="CW49" s="131"/>
      <c r="CX49" s="131"/>
      <c r="CY49" s="131"/>
      <c r="CZ49" s="131"/>
      <c r="DA49" s="136"/>
      <c r="DB49" s="235">
        <f>CS49</f>
        <v>0</v>
      </c>
      <c r="DC49" s="242">
        <v>0</v>
      </c>
      <c r="DD49" s="242">
        <v>0</v>
      </c>
      <c r="DE49" s="242">
        <v>0</v>
      </c>
      <c r="DF49" s="242">
        <v>0</v>
      </c>
      <c r="DG49" s="246">
        <v>0</v>
      </c>
      <c r="DH49"/>
    </row>
    <row r="50" spans="1:112" s="135" customFormat="1" ht="16.5" hidden="1" customHeight="1">
      <c r="A50" s="136"/>
      <c r="B50" s="131" t="s">
        <v>77</v>
      </c>
      <c r="C50" s="131"/>
      <c r="D50" s="131"/>
      <c r="E50" s="131"/>
      <c r="F50" s="131"/>
      <c r="G50" s="136"/>
      <c r="H50" s="183"/>
      <c r="I50" s="242">
        <f>I48</f>
        <v>8.2379999999999995</v>
      </c>
      <c r="J50" s="242">
        <f t="shared" ref="J50:M50" si="98">J48</f>
        <v>8.2379999999999995</v>
      </c>
      <c r="K50" s="242">
        <f t="shared" si="98"/>
        <v>8.2379999999999995</v>
      </c>
      <c r="L50" s="242">
        <f t="shared" si="98"/>
        <v>8.2379999999999995</v>
      </c>
      <c r="M50" s="246">
        <f t="shared" si="98"/>
        <v>8.2379999999999995</v>
      </c>
      <c r="N50"/>
      <c r="O50" s="136"/>
      <c r="P50" s="131" t="s">
        <v>77</v>
      </c>
      <c r="Q50" s="131"/>
      <c r="R50" s="131"/>
      <c r="S50" s="131"/>
      <c r="T50" s="131"/>
      <c r="U50" s="136"/>
      <c r="V50" s="235">
        <f>M50</f>
        <v>8.2379999999999995</v>
      </c>
      <c r="W50" s="242">
        <f t="shared" ref="W50:AA50" si="99">W48</f>
        <v>8.2379999999999995</v>
      </c>
      <c r="X50" s="242">
        <f t="shared" si="99"/>
        <v>8.2379999999999995</v>
      </c>
      <c r="Y50" s="242">
        <f t="shared" si="99"/>
        <v>8.2379999999999995</v>
      </c>
      <c r="Z50" s="242">
        <f t="shared" si="99"/>
        <v>8.2379999999999995</v>
      </c>
      <c r="AA50" s="246">
        <f t="shared" si="99"/>
        <v>8.2379999999999995</v>
      </c>
      <c r="AB50"/>
      <c r="AC50" s="136"/>
      <c r="AD50" s="131" t="s">
        <v>77</v>
      </c>
      <c r="AE50" s="131"/>
      <c r="AF50" s="131"/>
      <c r="AG50" s="131"/>
      <c r="AH50" s="131"/>
      <c r="AI50" s="136"/>
      <c r="AJ50" s="235">
        <f>AA50</f>
        <v>8.2379999999999995</v>
      </c>
      <c r="AK50" s="242">
        <f t="shared" ref="AK50:AO50" si="100">AK48</f>
        <v>8.2379999999999995</v>
      </c>
      <c r="AL50" s="242">
        <f t="shared" si="100"/>
        <v>8.2379999999999995</v>
      </c>
      <c r="AM50" s="242">
        <f t="shared" si="100"/>
        <v>8.2379999999999995</v>
      </c>
      <c r="AN50" s="242">
        <f t="shared" si="100"/>
        <v>8.2379999999999995</v>
      </c>
      <c r="AO50" s="246">
        <f t="shared" si="100"/>
        <v>8.2379999999999995</v>
      </c>
      <c r="AP50"/>
      <c r="AQ50" s="136"/>
      <c r="AR50" s="131" t="s">
        <v>77</v>
      </c>
      <c r="AS50" s="131"/>
      <c r="AT50" s="131"/>
      <c r="AU50" s="131"/>
      <c r="AV50" s="131"/>
      <c r="AW50" s="136"/>
      <c r="AX50" s="235">
        <f>AO50</f>
        <v>8.2379999999999995</v>
      </c>
      <c r="AY50" s="242">
        <f t="shared" ref="AY50:BC50" si="101">AY48</f>
        <v>8.2379999999999995</v>
      </c>
      <c r="AZ50" s="242">
        <f t="shared" si="101"/>
        <v>8.2379999999999995</v>
      </c>
      <c r="BA50" s="242">
        <f t="shared" si="101"/>
        <v>8.2379999999999995</v>
      </c>
      <c r="BB50" s="242">
        <f t="shared" si="101"/>
        <v>8.2379999999999995</v>
      </c>
      <c r="BC50" s="246">
        <f t="shared" si="101"/>
        <v>8.2379999999999995</v>
      </c>
      <c r="BD50"/>
      <c r="BE50" s="136"/>
      <c r="BF50" s="131" t="s">
        <v>77</v>
      </c>
      <c r="BG50" s="131"/>
      <c r="BH50" s="131"/>
      <c r="BI50" s="131"/>
      <c r="BJ50" s="131"/>
      <c r="BK50" s="136"/>
      <c r="BL50" s="235">
        <f>BC50</f>
        <v>8.2379999999999995</v>
      </c>
      <c r="BM50" s="242">
        <f t="shared" ref="BM50:BQ50" si="102">BM48</f>
        <v>8.2379999999999995</v>
      </c>
      <c r="BN50" s="242">
        <f t="shared" si="102"/>
        <v>8.2379999999999995</v>
      </c>
      <c r="BO50" s="242">
        <f t="shared" si="102"/>
        <v>8.2379999999999995</v>
      </c>
      <c r="BP50" s="242">
        <f t="shared" si="102"/>
        <v>8.2379999999999995</v>
      </c>
      <c r="BQ50" s="246">
        <f t="shared" si="102"/>
        <v>8.2379999999999995</v>
      </c>
      <c r="BR50"/>
      <c r="BS50" s="136"/>
      <c r="BT50" s="131" t="s">
        <v>77</v>
      </c>
      <c r="BU50" s="131"/>
      <c r="BV50" s="131"/>
      <c r="BW50" s="131"/>
      <c r="BX50" s="131"/>
      <c r="BY50" s="136"/>
      <c r="BZ50" s="235">
        <f>BQ50</f>
        <v>8.2379999999999995</v>
      </c>
      <c r="CA50" s="242">
        <f t="shared" ref="CA50:CE50" si="103">CA48</f>
        <v>8.2379999999999995</v>
      </c>
      <c r="CB50" s="242">
        <f t="shared" si="103"/>
        <v>8.2379999999999995</v>
      </c>
      <c r="CC50" s="242">
        <f t="shared" si="103"/>
        <v>8.2379999999999995</v>
      </c>
      <c r="CD50" s="242">
        <f t="shared" si="103"/>
        <v>8.2379999999999995</v>
      </c>
      <c r="CE50" s="246">
        <f t="shared" si="103"/>
        <v>8.2379999999999995</v>
      </c>
      <c r="CF50"/>
      <c r="CG50" s="136"/>
      <c r="CH50" s="131" t="s">
        <v>77</v>
      </c>
      <c r="CI50" s="131"/>
      <c r="CJ50" s="131"/>
      <c r="CK50" s="131"/>
      <c r="CL50" s="131"/>
      <c r="CM50" s="136"/>
      <c r="CN50" s="235">
        <f>CE50</f>
        <v>8.2379999999999995</v>
      </c>
      <c r="CO50" s="242">
        <f t="shared" ref="CO50:CS50" si="104">CO48</f>
        <v>8.2379999999999995</v>
      </c>
      <c r="CP50" s="242">
        <f t="shared" si="104"/>
        <v>8.2379999999999995</v>
      </c>
      <c r="CQ50" s="242">
        <f t="shared" si="104"/>
        <v>8.2379999999999995</v>
      </c>
      <c r="CR50" s="242">
        <f t="shared" si="104"/>
        <v>8.2379999999999995</v>
      </c>
      <c r="CS50" s="246">
        <f t="shared" si="104"/>
        <v>8.2379999999999995</v>
      </c>
      <c r="CT50"/>
      <c r="CU50" s="136"/>
      <c r="CV50" s="131" t="s">
        <v>77</v>
      </c>
      <c r="CW50" s="131"/>
      <c r="CX50" s="131"/>
      <c r="CY50" s="131"/>
      <c r="CZ50" s="131"/>
      <c r="DA50" s="136"/>
      <c r="DB50" s="235">
        <f>CS50</f>
        <v>8.2379999999999995</v>
      </c>
      <c r="DC50" s="242">
        <f t="shared" ref="DC50:DG50" si="105">DC48</f>
        <v>8.2379999999999995</v>
      </c>
      <c r="DD50" s="242">
        <f t="shared" si="105"/>
        <v>8.2379999999999995</v>
      </c>
      <c r="DE50" s="242">
        <f t="shared" si="105"/>
        <v>8.2379999999999995</v>
      </c>
      <c r="DF50" s="242">
        <f t="shared" si="105"/>
        <v>8.2379999999999995</v>
      </c>
      <c r="DG50" s="246">
        <f t="shared" si="105"/>
        <v>8.2379999999999995</v>
      </c>
      <c r="DH50"/>
    </row>
    <row r="51" spans="1:112" s="135" customFormat="1" ht="16.5" customHeight="1">
      <c r="A51" s="143"/>
      <c r="B51" s="144" t="s">
        <v>78</v>
      </c>
      <c r="C51" s="144"/>
      <c r="D51" s="144"/>
      <c r="E51" s="144"/>
      <c r="F51" s="144"/>
      <c r="G51" s="143"/>
      <c r="H51" s="184"/>
      <c r="I51" s="240">
        <f>'GM-9Doc6-Annexe Q-4.2Modèle DaQ'!H32</f>
        <v>166407.6</v>
      </c>
      <c r="J51" s="240">
        <f>'GM-9Doc6-Annexe Q-4.2Modèle DaQ'!I32</f>
        <v>166407.6</v>
      </c>
      <c r="K51" s="240">
        <f>'GM-9Doc6-Annexe Q-4.2Modèle DaQ'!J32</f>
        <v>166407.6</v>
      </c>
      <c r="L51" s="240">
        <f>'GM-9Doc6-Annexe Q-4.2Modèle DaQ'!K32</f>
        <v>166407.6</v>
      </c>
      <c r="M51" s="245">
        <f>'GM-9Doc6-Annexe Q-4.2Modèle DaQ'!L32</f>
        <v>166407.6</v>
      </c>
      <c r="N51"/>
      <c r="O51" s="143"/>
      <c r="P51" s="144" t="s">
        <v>78</v>
      </c>
      <c r="Q51" s="144"/>
      <c r="R51" s="144"/>
      <c r="S51" s="144"/>
      <c r="T51" s="144"/>
      <c r="U51" s="143"/>
      <c r="V51" s="231">
        <f>M51</f>
        <v>166407.6</v>
      </c>
      <c r="W51" s="240">
        <f>'GM-9Doc6-Annexe Q-4.2Modèle DaQ'!M32</f>
        <v>166407.6</v>
      </c>
      <c r="X51" s="240">
        <f>'GM-9Doc6-Annexe Q-4.2Modèle DaQ'!N32</f>
        <v>166407.6</v>
      </c>
      <c r="Y51" s="240">
        <f>'GM-9Doc6-Annexe Q-4.2Modèle DaQ'!O32</f>
        <v>166407.6</v>
      </c>
      <c r="Z51" s="240">
        <f>'GM-9Doc6-Annexe Q-4.2Modèle DaQ'!P32</f>
        <v>166407.6</v>
      </c>
      <c r="AA51" s="245">
        <f>'GM-9Doc6-Annexe Q-4.2Modèle DaQ'!Q32</f>
        <v>166407.6</v>
      </c>
      <c r="AB51"/>
      <c r="AC51" s="143"/>
      <c r="AD51" s="144" t="s">
        <v>78</v>
      </c>
      <c r="AE51" s="144"/>
      <c r="AF51" s="144"/>
      <c r="AG51" s="144"/>
      <c r="AH51" s="144"/>
      <c r="AI51" s="143"/>
      <c r="AJ51" s="231">
        <f>AA51</f>
        <v>166407.6</v>
      </c>
      <c r="AK51" s="240">
        <f>'GM-9Doc6-Annexe Q-4.2Modèle DaQ'!R32</f>
        <v>166407.6</v>
      </c>
      <c r="AL51" s="240">
        <f>'GM-9Doc6-Annexe Q-4.2Modèle DaQ'!S32</f>
        <v>166407.6</v>
      </c>
      <c r="AM51" s="240">
        <f>'GM-9Doc6-Annexe Q-4.2Modèle DaQ'!T32</f>
        <v>166407.6</v>
      </c>
      <c r="AN51" s="240">
        <f>'GM-9Doc6-Annexe Q-4.2Modèle DaQ'!U32</f>
        <v>166407.6</v>
      </c>
      <c r="AO51" s="245">
        <f>'GM-9Doc6-Annexe Q-4.2Modèle DaQ'!V32</f>
        <v>166407.6</v>
      </c>
      <c r="AP51"/>
      <c r="AQ51" s="143"/>
      <c r="AR51" s="144" t="s">
        <v>78</v>
      </c>
      <c r="AS51" s="144"/>
      <c r="AT51" s="144"/>
      <c r="AU51" s="144"/>
      <c r="AV51" s="144"/>
      <c r="AW51" s="143"/>
      <c r="AX51" s="231">
        <f>AO51</f>
        <v>166407.6</v>
      </c>
      <c r="AY51" s="240">
        <f>'GM-9Doc6-Annexe Q-4.2Modèle DaQ'!W32</f>
        <v>166407.6</v>
      </c>
      <c r="AZ51" s="240">
        <f>'GM-9Doc6-Annexe Q-4.2Modèle DaQ'!X32</f>
        <v>166407.6</v>
      </c>
      <c r="BA51" s="240">
        <f>'GM-9Doc6-Annexe Q-4.2Modèle DaQ'!Y32</f>
        <v>166407.6</v>
      </c>
      <c r="BB51" s="240">
        <f>'GM-9Doc6-Annexe Q-4.2Modèle DaQ'!Z32</f>
        <v>166407.6</v>
      </c>
      <c r="BC51" s="245">
        <f>'GM-9Doc6-Annexe Q-4.2Modèle DaQ'!AA32</f>
        <v>166407.6</v>
      </c>
      <c r="BD51"/>
      <c r="BE51" s="143"/>
      <c r="BF51" s="144" t="s">
        <v>78</v>
      </c>
      <c r="BG51" s="144"/>
      <c r="BH51" s="144"/>
      <c r="BI51" s="144"/>
      <c r="BJ51" s="144"/>
      <c r="BK51" s="143"/>
      <c r="BL51" s="231">
        <f>BC51</f>
        <v>166407.6</v>
      </c>
      <c r="BM51" s="240">
        <f>'GM-9Doc6-Annexe Q-4.2Modèle DaQ'!AB32</f>
        <v>166407.6</v>
      </c>
      <c r="BN51" s="240">
        <f>'GM-9Doc6-Annexe Q-4.2Modèle DaQ'!AC32</f>
        <v>166407.6</v>
      </c>
      <c r="BO51" s="240">
        <f>'GM-9Doc6-Annexe Q-4.2Modèle DaQ'!AD32</f>
        <v>166407.6</v>
      </c>
      <c r="BP51" s="240">
        <f>'GM-9Doc6-Annexe Q-4.2Modèle DaQ'!AE32</f>
        <v>166407.6</v>
      </c>
      <c r="BQ51" s="245">
        <f>'GM-9Doc6-Annexe Q-4.2Modèle DaQ'!AF32</f>
        <v>166407.6</v>
      </c>
      <c r="BR51"/>
      <c r="BS51" s="143"/>
      <c r="BT51" s="144" t="s">
        <v>78</v>
      </c>
      <c r="BU51" s="144"/>
      <c r="BV51" s="144"/>
      <c r="BW51" s="144"/>
      <c r="BX51" s="144"/>
      <c r="BY51" s="143"/>
      <c r="BZ51" s="231">
        <f>BQ51</f>
        <v>166407.6</v>
      </c>
      <c r="CA51" s="240">
        <f>'GM-9Doc6-Annexe Q-4.2Modèle DaQ'!AG32</f>
        <v>166407.6</v>
      </c>
      <c r="CB51" s="240">
        <f>'GM-9Doc6-Annexe Q-4.2Modèle DaQ'!AH32</f>
        <v>166407.6</v>
      </c>
      <c r="CC51" s="240">
        <f>'GM-9Doc6-Annexe Q-4.2Modèle DaQ'!AI32</f>
        <v>166407.6</v>
      </c>
      <c r="CD51" s="240">
        <f>'GM-9Doc6-Annexe Q-4.2Modèle DaQ'!AJ32</f>
        <v>166407.6</v>
      </c>
      <c r="CE51" s="245">
        <f>'GM-9Doc6-Annexe Q-4.2Modèle DaQ'!AK32</f>
        <v>166407.6</v>
      </c>
      <c r="CF51"/>
      <c r="CG51" s="143"/>
      <c r="CH51" s="144" t="s">
        <v>78</v>
      </c>
      <c r="CI51" s="144"/>
      <c r="CJ51" s="144"/>
      <c r="CK51" s="144"/>
      <c r="CL51" s="144"/>
      <c r="CM51" s="143"/>
      <c r="CN51" s="231">
        <f>CE51</f>
        <v>166407.6</v>
      </c>
      <c r="CO51" s="240">
        <f>'GM-9Doc6-Annexe Q-4.2Modèle DaQ'!AL32</f>
        <v>166407.6</v>
      </c>
      <c r="CP51" s="240">
        <f>'GM-9Doc6-Annexe Q-4.2Modèle DaQ'!AM32</f>
        <v>166407.6</v>
      </c>
      <c r="CQ51" s="240">
        <f>'GM-9Doc6-Annexe Q-4.2Modèle DaQ'!AN32</f>
        <v>166407.6</v>
      </c>
      <c r="CR51" s="240">
        <f>'GM-9Doc6-Annexe Q-4.2Modèle DaQ'!AO32</f>
        <v>166407.6</v>
      </c>
      <c r="CS51" s="245">
        <f>'GM-9Doc6-Annexe Q-4.2Modèle DaQ'!AP32</f>
        <v>166407.6</v>
      </c>
      <c r="CT51"/>
      <c r="CU51" s="143"/>
      <c r="CV51" s="144" t="s">
        <v>78</v>
      </c>
      <c r="CW51" s="144"/>
      <c r="CX51" s="144"/>
      <c r="CY51" s="144"/>
      <c r="CZ51" s="144"/>
      <c r="DA51" s="143"/>
      <c r="DB51" s="231">
        <f>CS51</f>
        <v>166407.6</v>
      </c>
      <c r="DC51" s="240">
        <f>'GM-9Doc6-Annexe Q-4.2Modèle DaQ'!AQ32</f>
        <v>166407.6</v>
      </c>
      <c r="DD51" s="240">
        <f>'GM-9Doc6-Annexe Q-4.2Modèle DaQ'!AR32</f>
        <v>166407.6</v>
      </c>
      <c r="DE51" s="240">
        <f>'GM-9Doc6-Annexe Q-4.2Modèle DaQ'!AS32</f>
        <v>166407.6</v>
      </c>
      <c r="DF51" s="240">
        <f>'GM-9Doc6-Annexe Q-4.2Modèle DaQ'!AT32</f>
        <v>166407.6</v>
      </c>
      <c r="DG51" s="245">
        <f>'GM-9Doc6-Annexe Q-4.2Modèle DaQ'!AU32</f>
        <v>166407.6</v>
      </c>
      <c r="DH51"/>
    </row>
    <row r="52" spans="1:112" s="104" customFormat="1" ht="9" customHeight="1">
      <c r="A52" s="118"/>
      <c r="B52" s="107"/>
      <c r="C52" s="107"/>
      <c r="D52" s="107"/>
      <c r="E52" s="107"/>
      <c r="F52" s="107"/>
      <c r="G52" s="118"/>
      <c r="H52" s="182"/>
      <c r="I52" s="185"/>
      <c r="J52" s="227"/>
      <c r="K52" s="227"/>
      <c r="L52" s="227"/>
      <c r="M52" s="228"/>
      <c r="N52"/>
      <c r="O52" s="118"/>
      <c r="P52" s="107"/>
      <c r="Q52" s="107"/>
      <c r="R52" s="107"/>
      <c r="S52" s="107"/>
      <c r="T52" s="107"/>
      <c r="U52" s="118"/>
      <c r="V52" s="226"/>
      <c r="W52" s="185"/>
      <c r="X52" s="227"/>
      <c r="Y52" s="227"/>
      <c r="Z52" s="227"/>
      <c r="AA52" s="228"/>
      <c r="AB52"/>
      <c r="AC52" s="118"/>
      <c r="AD52" s="107"/>
      <c r="AE52" s="107"/>
      <c r="AF52" s="107"/>
      <c r="AG52" s="107"/>
      <c r="AH52" s="107"/>
      <c r="AI52" s="118"/>
      <c r="AJ52" s="226"/>
      <c r="AK52" s="185"/>
      <c r="AL52" s="227"/>
      <c r="AM52" s="227"/>
      <c r="AN52" s="227"/>
      <c r="AO52" s="228"/>
      <c r="AP52"/>
      <c r="AQ52" s="118"/>
      <c r="AR52" s="107"/>
      <c r="AS52" s="107"/>
      <c r="AT52" s="107"/>
      <c r="AU52" s="107"/>
      <c r="AV52" s="107"/>
      <c r="AW52" s="118"/>
      <c r="AX52" s="226"/>
      <c r="AY52" s="185"/>
      <c r="AZ52" s="227"/>
      <c r="BA52" s="227"/>
      <c r="BB52" s="227"/>
      <c r="BC52" s="228"/>
      <c r="BD52"/>
      <c r="BE52" s="118"/>
      <c r="BF52" s="107"/>
      <c r="BG52" s="107"/>
      <c r="BH52" s="107"/>
      <c r="BI52" s="107"/>
      <c r="BJ52" s="107"/>
      <c r="BK52" s="118"/>
      <c r="BL52" s="226"/>
      <c r="BM52" s="185"/>
      <c r="BN52" s="227"/>
      <c r="BO52" s="227"/>
      <c r="BP52" s="227"/>
      <c r="BQ52" s="228"/>
      <c r="BR52"/>
      <c r="BS52" s="118"/>
      <c r="BT52" s="107"/>
      <c r="BU52" s="107"/>
      <c r="BV52" s="107"/>
      <c r="BW52" s="107"/>
      <c r="BX52" s="107"/>
      <c r="BY52" s="118"/>
      <c r="BZ52" s="226"/>
      <c r="CA52" s="185"/>
      <c r="CB52" s="227"/>
      <c r="CC52" s="227"/>
      <c r="CD52" s="227"/>
      <c r="CE52" s="228"/>
      <c r="CF52"/>
      <c r="CG52" s="118"/>
      <c r="CH52" s="107"/>
      <c r="CI52" s="107"/>
      <c r="CJ52" s="107"/>
      <c r="CK52" s="107"/>
      <c r="CL52" s="107"/>
      <c r="CM52" s="118"/>
      <c r="CN52" s="226"/>
      <c r="CO52" s="185"/>
      <c r="CP52" s="227"/>
      <c r="CQ52" s="227"/>
      <c r="CR52" s="227"/>
      <c r="CS52" s="228"/>
      <c r="CT52"/>
      <c r="CU52" s="118"/>
      <c r="CV52" s="107"/>
      <c r="CW52" s="107"/>
      <c r="CX52" s="107"/>
      <c r="CY52" s="107"/>
      <c r="CZ52" s="107"/>
      <c r="DA52" s="118"/>
      <c r="DB52" s="226"/>
      <c r="DC52" s="185"/>
      <c r="DD52" s="227"/>
      <c r="DE52" s="227"/>
      <c r="DF52" s="227"/>
      <c r="DG52" s="228"/>
      <c r="DH52"/>
    </row>
    <row r="53" spans="1:112" s="135" customFormat="1" ht="16.5" customHeight="1">
      <c r="A53" s="143"/>
      <c r="B53" s="144" t="s">
        <v>79</v>
      </c>
      <c r="C53" s="144"/>
      <c r="D53" s="144"/>
      <c r="E53" s="144"/>
      <c r="F53" s="144"/>
      <c r="G53" s="143"/>
      <c r="H53" s="184"/>
      <c r="I53" s="232">
        <f ca="1">I45-I51</f>
        <v>43369.966125423351</v>
      </c>
      <c r="J53" s="232">
        <f t="shared" ref="J53:M53" ca="1" si="106">J45-J51</f>
        <v>19380.729199856083</v>
      </c>
      <c r="K53" s="232">
        <f ca="1">K45-K51</f>
        <v>17034.960235281644</v>
      </c>
      <c r="L53" s="232">
        <f t="shared" ca="1" si="106"/>
        <v>14546.103443899628</v>
      </c>
      <c r="M53" s="233">
        <f t="shared" ca="1" si="106"/>
        <v>11922.744095318398</v>
      </c>
      <c r="N53"/>
      <c r="O53" s="143"/>
      <c r="P53" s="144" t="s">
        <v>79</v>
      </c>
      <c r="Q53" s="144"/>
      <c r="R53" s="144"/>
      <c r="S53" s="144"/>
      <c r="T53" s="144"/>
      <c r="U53" s="143"/>
      <c r="V53" s="231">
        <f t="shared" ref="V53:AA53" ca="1" si="107">V45-V51</f>
        <v>11922.744095318398</v>
      </c>
      <c r="W53" s="232">
        <f t="shared" ca="1" si="107"/>
        <v>9172.9523429700057</v>
      </c>
      <c r="X53" s="232">
        <f t="shared" ca="1" si="107"/>
        <v>6304.3141310804058</v>
      </c>
      <c r="Y53" s="232">
        <f t="shared" ca="1" si="107"/>
        <v>3323.9602472220722</v>
      </c>
      <c r="Z53" s="232">
        <f t="shared" ca="1" si="107"/>
        <v>238.59363171318546</v>
      </c>
      <c r="AA53" s="233">
        <f t="shared" ca="1" si="107"/>
        <v>-2945.4849515472888</v>
      </c>
      <c r="AB53"/>
      <c r="AC53" s="143"/>
      <c r="AD53" s="144" t="s">
        <v>79</v>
      </c>
      <c r="AE53" s="144"/>
      <c r="AF53" s="144"/>
      <c r="AG53" s="144"/>
      <c r="AH53" s="144"/>
      <c r="AI53" s="143"/>
      <c r="AJ53" s="231">
        <f t="shared" ref="AJ53:AO53" ca="1" si="108">AJ45-AJ51</f>
        <v>-2945.4849515472888</v>
      </c>
      <c r="AK53" s="232">
        <f t="shared" ca="1" si="108"/>
        <v>-6222.3527844942</v>
      </c>
      <c r="AL53" s="232">
        <f t="shared" ca="1" si="108"/>
        <v>-9586.442512146401</v>
      </c>
      <c r="AM53" s="232">
        <f t="shared" ca="1" si="108"/>
        <v>-13032.520820821548</v>
      </c>
      <c r="AN53" s="232">
        <f t="shared" ca="1" si="108"/>
        <v>-16555.668395658286</v>
      </c>
      <c r="AO53" s="233">
        <f t="shared" ca="1" si="108"/>
        <v>-20151.261080686876</v>
      </c>
      <c r="AP53"/>
      <c r="AQ53" s="143"/>
      <c r="AR53" s="144" t="s">
        <v>79</v>
      </c>
      <c r="AS53" s="144"/>
      <c r="AT53" s="144"/>
      <c r="AU53" s="144"/>
      <c r="AV53" s="144"/>
      <c r="AW53" s="143"/>
      <c r="AX53" s="231">
        <f t="shared" ref="AX53:BC53" ca="1" si="109">AX45-AX51</f>
        <v>-20151.261080686876</v>
      </c>
      <c r="AY53" s="232">
        <f t="shared" ca="1" si="109"/>
        <v>-23814.952169295866</v>
      </c>
      <c r="AZ53" s="232">
        <f t="shared" ca="1" si="109"/>
        <v>-27542.655757270404</v>
      </c>
      <c r="BA53" s="232">
        <f t="shared" ca="1" si="109"/>
        <v>-31330.531094648555</v>
      </c>
      <c r="BB53" s="232">
        <f t="shared" ca="1" si="109"/>
        <v>-35174.967876466078</v>
      </c>
      <c r="BC53" s="233">
        <f t="shared" ca="1" si="109"/>
        <v>-39072.572416056675</v>
      </c>
      <c r="BD53"/>
      <c r="BE53" s="143"/>
      <c r="BF53" s="144" t="s">
        <v>79</v>
      </c>
      <c r="BG53" s="144"/>
      <c r="BH53" s="144"/>
      <c r="BI53" s="144"/>
      <c r="BJ53" s="144"/>
      <c r="BK53" s="143"/>
      <c r="BL53" s="231">
        <f t="shared" ref="BL53:BQ53" ca="1" si="110">BL45-BL51</f>
        <v>-39072.572416056675</v>
      </c>
      <c r="BM53" s="232">
        <f t="shared" ca="1" si="110"/>
        <v>-43020.154647953925</v>
      </c>
      <c r="BN53" s="232">
        <f t="shared" ca="1" si="110"/>
        <v>-86309.266866724152</v>
      </c>
      <c r="BO53" s="232">
        <f t="shared" ca="1" si="110"/>
        <v>-89079.625400453719</v>
      </c>
      <c r="BP53" s="232">
        <f t="shared" ca="1" si="110"/>
        <v>-90657.485620804917</v>
      </c>
      <c r="BQ53" s="233">
        <f t="shared" ca="1" si="110"/>
        <v>-92274.365872447757</v>
      </c>
      <c r="BR53"/>
      <c r="BS53" s="143"/>
      <c r="BT53" s="144" t="s">
        <v>79</v>
      </c>
      <c r="BU53" s="144"/>
      <c r="BV53" s="144"/>
      <c r="BW53" s="144"/>
      <c r="BX53" s="144"/>
      <c r="BY53" s="143"/>
      <c r="BZ53" s="231">
        <f t="shared" ref="BZ53:CE53" ca="1" si="111">BZ45-BZ51</f>
        <v>-92274.365872447757</v>
      </c>
      <c r="CA53" s="232">
        <f t="shared" ca="1" si="111"/>
        <v>-93927.924953504727</v>
      </c>
      <c r="CB53" s="232">
        <f t="shared" ca="1" si="111"/>
        <v>-95615.962134210946</v>
      </c>
      <c r="CC53" s="232">
        <f t="shared" ca="1" si="111"/>
        <v>-97336.408728587499</v>
      </c>
      <c r="CD53" s="232">
        <f t="shared" ca="1" si="111"/>
        <v>-99087.320171814135</v>
      </c>
      <c r="CE53" s="233">
        <f t="shared" ca="1" si="111"/>
        <v>-100866.86857295988</v>
      </c>
      <c r="CF53"/>
      <c r="CG53" s="143"/>
      <c r="CH53" s="144" t="s">
        <v>79</v>
      </c>
      <c r="CI53" s="144"/>
      <c r="CJ53" s="144"/>
      <c r="CK53" s="144"/>
      <c r="CL53" s="144"/>
      <c r="CM53" s="143"/>
      <c r="CN53" s="231">
        <f t="shared" ref="CN53:CS53" ca="1" si="112">CN45-CN51</f>
        <v>-100866.86857295988</v>
      </c>
      <c r="CO53" s="232">
        <f t="shared" ca="1" si="112"/>
        <v>-102673.33571454957</v>
      </c>
      <c r="CP53" s="232">
        <f t="shared" ca="1" si="112"/>
        <v>-104505.10647215658</v>
      </c>
      <c r="CQ53" s="232">
        <f t="shared" ca="1" si="112"/>
        <v>-106360.66262881985</v>
      </c>
      <c r="CR53" s="232">
        <f t="shared" ca="1" si="112"/>
        <v>-108238.57706059601</v>
      </c>
      <c r="CS53" s="233">
        <f t="shared" ca="1" si="112"/>
        <v>-110137.50827097832</v>
      </c>
      <c r="CT53"/>
      <c r="CU53" s="143"/>
      <c r="CV53" s="144" t="s">
        <v>79</v>
      </c>
      <c r="CW53" s="144"/>
      <c r="CX53" s="144"/>
      <c r="CY53" s="144"/>
      <c r="CZ53" s="144"/>
      <c r="DA53" s="143"/>
      <c r="DB53" s="231">
        <f t="shared" ref="DB53:DG53" ca="1" si="113">DB45-DB51</f>
        <v>-110137.50827097832</v>
      </c>
      <c r="DC53" s="232">
        <f t="shared" ca="1" si="113"/>
        <v>-112056.19525325036</v>
      </c>
      <c r="DD53" s="232">
        <f t="shared" ca="1" si="113"/>
        <v>-113993.45266109877</v>
      </c>
      <c r="DE53" s="232">
        <f t="shared" ca="1" si="113"/>
        <v>-115948.16626898898</v>
      </c>
      <c r="DF53" s="232">
        <f t="shared" ca="1" si="113"/>
        <v>-117919.28870491846</v>
      </c>
      <c r="DG53" s="233">
        <f t="shared" ca="1" si="113"/>
        <v>-119905.83543920488</v>
      </c>
      <c r="DH53"/>
    </row>
    <row r="54" spans="1:112" s="104" customFormat="1" ht="9" customHeight="1">
      <c r="H54" s="236"/>
      <c r="I54" s="186"/>
      <c r="J54" s="234"/>
      <c r="K54" s="234"/>
      <c r="L54" s="234"/>
      <c r="M54" s="234"/>
      <c r="N54"/>
      <c r="V54" s="236"/>
      <c r="W54" s="186"/>
      <c r="X54" s="234"/>
      <c r="Y54" s="234"/>
      <c r="Z54" s="234"/>
      <c r="AA54" s="234"/>
      <c r="AB54"/>
      <c r="AJ54" s="236"/>
      <c r="AK54" s="186"/>
      <c r="AL54" s="234"/>
      <c r="AM54" s="234"/>
      <c r="AN54" s="234"/>
      <c r="AO54" s="234"/>
      <c r="AP54"/>
      <c r="AX54" s="236"/>
      <c r="AY54" s="186"/>
      <c r="AZ54" s="234"/>
      <c r="BA54" s="234"/>
      <c r="BB54" s="234"/>
      <c r="BC54" s="234"/>
      <c r="BD54"/>
      <c r="BL54" s="236"/>
      <c r="BM54" s="186"/>
      <c r="BN54" s="234"/>
      <c r="BO54" s="234"/>
      <c r="BP54" s="234"/>
      <c r="BQ54" s="234"/>
      <c r="BR54"/>
      <c r="BZ54" s="236"/>
      <c r="CA54" s="186"/>
      <c r="CB54" s="234"/>
      <c r="CC54" s="234"/>
      <c r="CD54" s="234"/>
      <c r="CE54" s="234"/>
      <c r="CF54"/>
      <c r="CN54" s="236"/>
      <c r="CO54" s="186"/>
      <c r="CP54" s="234"/>
      <c r="CQ54" s="234"/>
      <c r="CR54" s="234"/>
      <c r="CS54" s="234"/>
      <c r="CT54"/>
      <c r="DB54" s="236"/>
      <c r="DC54" s="186"/>
      <c r="DD54" s="234"/>
      <c r="DE54" s="234"/>
      <c r="DF54" s="234"/>
      <c r="DG54" s="234"/>
      <c r="DH54"/>
    </row>
    <row r="55" spans="1:112" s="135" customFormat="1" ht="18" customHeight="1">
      <c r="A55" s="131"/>
      <c r="B55" s="131"/>
      <c r="C55" s="131"/>
      <c r="D55" s="131"/>
      <c r="E55" s="131"/>
      <c r="F55" s="131"/>
      <c r="G55" s="131"/>
      <c r="H55" s="237"/>
      <c r="I55" s="243">
        <v>6</v>
      </c>
      <c r="J55" s="243">
        <v>7</v>
      </c>
      <c r="K55" s="243">
        <v>8</v>
      </c>
      <c r="L55" s="243">
        <v>9</v>
      </c>
      <c r="M55" s="247">
        <v>10</v>
      </c>
      <c r="N55"/>
      <c r="O55" s="131"/>
      <c r="P55" s="131"/>
      <c r="Q55" s="131"/>
      <c r="R55" s="131"/>
      <c r="S55" s="131"/>
      <c r="T55" s="131"/>
      <c r="U55" s="131"/>
      <c r="V55" s="237"/>
      <c r="W55" s="243">
        <v>11</v>
      </c>
      <c r="X55" s="243">
        <v>12</v>
      </c>
      <c r="Y55" s="243">
        <v>13</v>
      </c>
      <c r="Z55" s="243">
        <v>14</v>
      </c>
      <c r="AA55" s="247">
        <v>15</v>
      </c>
      <c r="AB55"/>
      <c r="AC55" s="131"/>
      <c r="AD55" s="131"/>
      <c r="AE55" s="131"/>
      <c r="AF55" s="131"/>
      <c r="AG55" s="131"/>
      <c r="AH55" s="131"/>
      <c r="AI55" s="131"/>
      <c r="AJ55" s="237"/>
      <c r="AK55" s="243">
        <v>16</v>
      </c>
      <c r="AL55" s="243">
        <v>17</v>
      </c>
      <c r="AM55" s="243">
        <v>18</v>
      </c>
      <c r="AN55" s="243">
        <v>19</v>
      </c>
      <c r="AO55" s="247">
        <v>20</v>
      </c>
      <c r="AP55"/>
      <c r="AQ55" s="131"/>
      <c r="AR55" s="131"/>
      <c r="AS55" s="131"/>
      <c r="AT55" s="131"/>
      <c r="AU55" s="131"/>
      <c r="AV55" s="131"/>
      <c r="AW55" s="131"/>
      <c r="AX55" s="237"/>
      <c r="AY55" s="243">
        <v>21</v>
      </c>
      <c r="AZ55" s="243">
        <v>22</v>
      </c>
      <c r="BA55" s="243">
        <v>23</v>
      </c>
      <c r="BB55" s="243">
        <v>24</v>
      </c>
      <c r="BC55" s="247">
        <v>25</v>
      </c>
      <c r="BD55"/>
      <c r="BE55" s="131"/>
      <c r="BF55" s="131"/>
      <c r="BG55" s="131"/>
      <c r="BH55" s="131"/>
      <c r="BI55" s="131"/>
      <c r="BJ55" s="131"/>
      <c r="BK55" s="131"/>
      <c r="BL55" s="237"/>
      <c r="BM55" s="243">
        <v>26</v>
      </c>
      <c r="BN55" s="243">
        <v>27</v>
      </c>
      <c r="BO55" s="243">
        <v>28</v>
      </c>
      <c r="BP55" s="243">
        <v>29</v>
      </c>
      <c r="BQ55" s="247">
        <v>30</v>
      </c>
      <c r="BR55"/>
      <c r="BS55" s="131"/>
      <c r="BT55" s="131"/>
      <c r="BU55" s="131"/>
      <c r="BV55" s="131"/>
      <c r="BW55" s="131"/>
      <c r="BX55" s="131"/>
      <c r="BY55" s="131"/>
      <c r="BZ55" s="237"/>
      <c r="CA55" s="243">
        <v>31</v>
      </c>
      <c r="CB55" s="243">
        <v>32</v>
      </c>
      <c r="CC55" s="243">
        <v>33</v>
      </c>
      <c r="CD55" s="243">
        <v>34</v>
      </c>
      <c r="CE55" s="247">
        <v>35</v>
      </c>
      <c r="CF55"/>
      <c r="CG55" s="131"/>
      <c r="CH55" s="131"/>
      <c r="CI55" s="131"/>
      <c r="CJ55" s="131"/>
      <c r="CK55" s="131"/>
      <c r="CL55" s="131"/>
      <c r="CM55" s="131"/>
      <c r="CN55" s="237"/>
      <c r="CO55" s="243">
        <v>36</v>
      </c>
      <c r="CP55" s="243">
        <v>37</v>
      </c>
      <c r="CQ55" s="243">
        <v>38</v>
      </c>
      <c r="CR55" s="243">
        <v>39</v>
      </c>
      <c r="CS55" s="247">
        <v>40</v>
      </c>
      <c r="CT55"/>
      <c r="CU55" s="131"/>
      <c r="CV55" s="131"/>
      <c r="CW55" s="131"/>
      <c r="CX55" s="131"/>
      <c r="CY55" s="131"/>
      <c r="CZ55" s="131"/>
      <c r="DA55" s="131"/>
      <c r="DB55" s="237"/>
      <c r="DC55" s="243"/>
      <c r="DD55" s="243"/>
      <c r="DE55" s="243"/>
      <c r="DF55" s="243"/>
      <c r="DG55" s="247"/>
      <c r="DH55"/>
    </row>
    <row r="56" spans="1:112" s="135" customFormat="1" ht="16.5" customHeight="1">
      <c r="A56" s="147"/>
      <c r="B56" s="148" t="s">
        <v>79</v>
      </c>
      <c r="C56" s="148"/>
      <c r="D56" s="148"/>
      <c r="E56" s="148"/>
      <c r="F56" s="148"/>
      <c r="G56" s="148"/>
      <c r="H56" s="238"/>
      <c r="I56" s="232">
        <f ca="1">'GM-9Doc6-Annexe Q-4.2Modèle DaQ'!M144</f>
        <v>9172.9523429700057</v>
      </c>
      <c r="J56" s="232">
        <f ca="1">'GM-9Doc6-Annexe Q-4.2Modèle DaQ'!N144</f>
        <v>6304.3141310804058</v>
      </c>
      <c r="K56" s="232">
        <f ca="1">'GM-9Doc6-Annexe Q-4.2Modèle DaQ'!O144</f>
        <v>3323.9602472220722</v>
      </c>
      <c r="L56" s="232">
        <f ca="1">'GM-9Doc6-Annexe Q-4.2Modèle DaQ'!P144</f>
        <v>238.59363171318546</v>
      </c>
      <c r="M56" s="247">
        <f ca="1">'GM-9Doc6-Annexe Q-4.2Modèle DaQ'!Q144</f>
        <v>-2945.4849515472888</v>
      </c>
      <c r="N56"/>
      <c r="O56" s="147"/>
      <c r="P56" s="148" t="s">
        <v>79</v>
      </c>
      <c r="Q56" s="148"/>
      <c r="R56" s="148"/>
      <c r="S56" s="148"/>
      <c r="T56" s="148"/>
      <c r="U56" s="148"/>
      <c r="V56" s="238"/>
      <c r="W56" s="232">
        <f ca="1">'GM-9Doc6-Annexe Q-4.2Modèle DaQ'!R144</f>
        <v>-6222.3527844942</v>
      </c>
      <c r="X56" s="232">
        <f ca="1">'GM-9Doc6-Annexe Q-4.2Modèle DaQ'!S144</f>
        <v>-9586.442512146401</v>
      </c>
      <c r="Y56" s="232">
        <f ca="1">'GM-9Doc6-Annexe Q-4.2Modèle DaQ'!T144</f>
        <v>-13032.520820821548</v>
      </c>
      <c r="Z56" s="232">
        <f ca="1">'GM-9Doc6-Annexe Q-4.2Modèle DaQ'!U144</f>
        <v>-16555.668395658286</v>
      </c>
      <c r="AA56" s="247">
        <f ca="1">'GM-9Doc6-Annexe Q-4.2Modèle DaQ'!V144</f>
        <v>-20151.261080686876</v>
      </c>
      <c r="AB56"/>
      <c r="AC56" s="147"/>
      <c r="AD56" s="148" t="s">
        <v>79</v>
      </c>
      <c r="AE56" s="148"/>
      <c r="AF56" s="148"/>
      <c r="AG56" s="148"/>
      <c r="AH56" s="148"/>
      <c r="AI56" s="148"/>
      <c r="AJ56" s="238"/>
      <c r="AK56" s="232">
        <f ca="1">'GM-9Doc6-Annexe Q-4.2Modèle DaQ'!W144</f>
        <v>-23814.952169295866</v>
      </c>
      <c r="AL56" s="232">
        <f ca="1">'GM-9Doc6-Annexe Q-4.2Modèle DaQ'!X144</f>
        <v>-27542.655757270404</v>
      </c>
      <c r="AM56" s="232">
        <f ca="1">'GM-9Doc6-Annexe Q-4.2Modèle DaQ'!Y144</f>
        <v>-31330.531094648555</v>
      </c>
      <c r="AN56" s="232">
        <f ca="1">'GM-9Doc6-Annexe Q-4.2Modèle DaQ'!Z144</f>
        <v>-35174.967876466078</v>
      </c>
      <c r="AO56" s="247">
        <f ca="1">'GM-9Doc6-Annexe Q-4.2Modèle DaQ'!AA144</f>
        <v>-39072.572416056675</v>
      </c>
      <c r="AP56"/>
      <c r="AQ56" s="147"/>
      <c r="AR56" s="148" t="s">
        <v>79</v>
      </c>
      <c r="AS56" s="148"/>
      <c r="AT56" s="148"/>
      <c r="AU56" s="148"/>
      <c r="AV56" s="148"/>
      <c r="AW56" s="148"/>
      <c r="AX56" s="238"/>
      <c r="AY56" s="232">
        <f ca="1">'GM-9Doc6-Annexe Q-4.2Modèle DaQ'!AB144</f>
        <v>-43020.154647953925</v>
      </c>
      <c r="AZ56" s="232">
        <f ca="1">'GM-9Doc6-Annexe Q-4.2Modèle DaQ'!AC144</f>
        <v>-86309.266866724152</v>
      </c>
      <c r="BA56" s="232">
        <f ca="1">'GM-9Doc6-Annexe Q-4.2Modèle DaQ'!AD144</f>
        <v>-89079.625400453719</v>
      </c>
      <c r="BB56" s="232">
        <f ca="1">'GM-9Doc6-Annexe Q-4.2Modèle DaQ'!AE144</f>
        <v>-90657.485620804917</v>
      </c>
      <c r="BC56" s="247">
        <f ca="1">'GM-9Doc6-Annexe Q-4.2Modèle DaQ'!AF144</f>
        <v>-92274.365872447757</v>
      </c>
      <c r="BD56"/>
      <c r="BE56" s="147"/>
      <c r="BF56" s="148" t="s">
        <v>79</v>
      </c>
      <c r="BG56" s="148"/>
      <c r="BH56" s="148"/>
      <c r="BI56" s="148"/>
      <c r="BJ56" s="148"/>
      <c r="BK56" s="148"/>
      <c r="BL56" s="238"/>
      <c r="BM56" s="232">
        <f ca="1">'GM-9Doc6-Annexe Q-4.2Modèle DaQ'!AG144</f>
        <v>-93927.924953504727</v>
      </c>
      <c r="BN56" s="232">
        <f ca="1">'GM-9Doc6-Annexe Q-4.2Modèle DaQ'!AH144</f>
        <v>-95615.962134210946</v>
      </c>
      <c r="BO56" s="232">
        <f ca="1">'GM-9Doc6-Annexe Q-4.2Modèle DaQ'!AI144</f>
        <v>-97336.408728587499</v>
      </c>
      <c r="BP56" s="232">
        <f ca="1">'GM-9Doc6-Annexe Q-4.2Modèle DaQ'!AJ144</f>
        <v>-99087.320171814135</v>
      </c>
      <c r="BQ56" s="247">
        <f ca="1">'GM-9Doc6-Annexe Q-4.2Modèle DaQ'!AK144</f>
        <v>-100866.86857295988</v>
      </c>
      <c r="BR56"/>
      <c r="BS56" s="147"/>
      <c r="BT56" s="148" t="s">
        <v>79</v>
      </c>
      <c r="BU56" s="148"/>
      <c r="BV56" s="148"/>
      <c r="BW56" s="148"/>
      <c r="BX56" s="148"/>
      <c r="BY56" s="148"/>
      <c r="BZ56" s="238"/>
      <c r="CA56" s="232">
        <f ca="1">'GM-9Doc6-Annexe Q-4.2Modèle DaQ'!AL144</f>
        <v>-102673.33571454957</v>
      </c>
      <c r="CB56" s="232">
        <f ca="1">'GM-9Doc6-Annexe Q-4.2Modèle DaQ'!AM144</f>
        <v>-104505.10647215658</v>
      </c>
      <c r="CC56" s="232">
        <f ca="1">'GM-9Doc6-Annexe Q-4.2Modèle DaQ'!AN144</f>
        <v>-106360.66262881985</v>
      </c>
      <c r="CD56" s="232">
        <f ca="1">'GM-9Doc6-Annexe Q-4.2Modèle DaQ'!AO144</f>
        <v>-108238.57706059601</v>
      </c>
      <c r="CE56" s="247">
        <f ca="1">'GM-9Doc6-Annexe Q-4.2Modèle DaQ'!AP144</f>
        <v>-110137.50827097832</v>
      </c>
      <c r="CF56"/>
      <c r="CG56" s="147"/>
      <c r="CH56" s="148" t="s">
        <v>79</v>
      </c>
      <c r="CI56" s="148"/>
      <c r="CJ56" s="148"/>
      <c r="CK56" s="148"/>
      <c r="CL56" s="148"/>
      <c r="CM56" s="148"/>
      <c r="CN56" s="238"/>
      <c r="CO56" s="232">
        <f ca="1">'GM-9Doc6-Annexe Q-4.2Modèle DaQ'!AQ144</f>
        <v>-112056.19525325036</v>
      </c>
      <c r="CP56" s="232">
        <f ca="1">'GM-9Doc6-Annexe Q-4.2Modèle DaQ'!AR144</f>
        <v>-113993.45266109878</v>
      </c>
      <c r="CQ56" s="232">
        <f ca="1">'GM-9Doc6-Annexe Q-4.2Modèle DaQ'!AS144</f>
        <v>-115948.16626898898</v>
      </c>
      <c r="CR56" s="232">
        <f ca="1">'GM-9Doc6-Annexe Q-4.2Modèle DaQ'!AT144</f>
        <v>-117919.28870491846</v>
      </c>
      <c r="CS56" s="247">
        <f ca="1">'GM-9Doc6-Annexe Q-4.2Modèle DaQ'!AU144</f>
        <v>-119905.83543920488</v>
      </c>
      <c r="CT56"/>
      <c r="CU56" s="147"/>
      <c r="CV56" s="148" t="s">
        <v>79</v>
      </c>
      <c r="CW56" s="148"/>
      <c r="CX56" s="148"/>
      <c r="CY56" s="148"/>
      <c r="CZ56" s="148"/>
      <c r="DA56" s="148"/>
      <c r="DB56" s="238"/>
      <c r="DC56" s="232"/>
      <c r="DD56" s="232"/>
      <c r="DE56" s="232"/>
      <c r="DF56" s="232"/>
      <c r="DG56" s="247"/>
      <c r="DH56"/>
    </row>
    <row r="57" spans="1:112" s="104" customFormat="1">
      <c r="L57" s="186"/>
      <c r="N57"/>
      <c r="Z57" s="186"/>
      <c r="AB57"/>
      <c r="AN57" s="186"/>
      <c r="AP57"/>
      <c r="BB57" s="186"/>
      <c r="BD57"/>
      <c r="BP57" s="186"/>
      <c r="BR57"/>
      <c r="CD57" s="186"/>
      <c r="CF57"/>
      <c r="CR57" s="186"/>
      <c r="CT57"/>
      <c r="DF57" s="186"/>
      <c r="DH57"/>
    </row>
    <row r="58" spans="1:112" s="104" customFormat="1">
      <c r="A58" s="107"/>
      <c r="B58" s="107"/>
      <c r="C58" s="107"/>
      <c r="D58" s="107"/>
      <c r="E58" s="149"/>
      <c r="F58" s="107"/>
      <c r="G58" s="107"/>
      <c r="H58" s="149"/>
      <c r="I58" s="107"/>
      <c r="J58" s="107"/>
      <c r="K58" s="107"/>
      <c r="L58" s="182"/>
      <c r="M58" s="149"/>
      <c r="N58"/>
      <c r="O58" s="107"/>
      <c r="P58" s="107"/>
      <c r="Q58" s="107"/>
      <c r="R58" s="107"/>
      <c r="S58" s="149"/>
      <c r="T58" s="107"/>
      <c r="U58" s="107"/>
      <c r="V58" s="149"/>
      <c r="W58" s="107"/>
      <c r="X58" s="107"/>
      <c r="Y58" s="107"/>
      <c r="Z58" s="182"/>
      <c r="AA58" s="149"/>
      <c r="AB58"/>
      <c r="AC58" s="107"/>
      <c r="AD58" s="107"/>
      <c r="AE58" s="107"/>
      <c r="AF58" s="107"/>
      <c r="AG58" s="149"/>
      <c r="AH58" s="107"/>
      <c r="AI58" s="107"/>
      <c r="AJ58" s="149"/>
      <c r="AK58" s="107"/>
      <c r="AL58" s="107"/>
      <c r="AM58" s="107"/>
      <c r="AN58" s="182"/>
      <c r="AO58" s="149"/>
      <c r="AP58"/>
      <c r="AQ58" s="107"/>
      <c r="AR58" s="107"/>
      <c r="AS58" s="107"/>
      <c r="AT58" s="107"/>
      <c r="AU58" s="149"/>
      <c r="AV58" s="107"/>
      <c r="AW58" s="107"/>
      <c r="AX58" s="149"/>
      <c r="AY58" s="107"/>
      <c r="AZ58" s="107"/>
      <c r="BA58" s="107"/>
      <c r="BB58" s="182"/>
      <c r="BC58" s="149"/>
      <c r="BD58"/>
      <c r="BE58" s="107"/>
      <c r="BF58" s="107"/>
      <c r="BG58" s="107"/>
      <c r="BH58" s="107"/>
      <c r="BI58" s="149"/>
      <c r="BJ58" s="107"/>
      <c r="BK58" s="107"/>
      <c r="BL58" s="149"/>
      <c r="BM58" s="107"/>
      <c r="BN58" s="107"/>
      <c r="BO58" s="107"/>
      <c r="BP58" s="182"/>
      <c r="BQ58" s="149"/>
      <c r="BR58"/>
      <c r="BS58" s="107"/>
      <c r="BT58" s="107"/>
      <c r="BU58" s="107"/>
      <c r="BV58" s="107"/>
      <c r="BW58" s="149"/>
      <c r="BX58" s="107"/>
      <c r="BY58" s="107"/>
      <c r="BZ58" s="149"/>
      <c r="CA58" s="107"/>
      <c r="CB58" s="107"/>
      <c r="CC58" s="107"/>
      <c r="CD58" s="182"/>
      <c r="CE58" s="149"/>
      <c r="CF58"/>
      <c r="CG58" s="107"/>
      <c r="CH58" s="107"/>
      <c r="CI58" s="107"/>
      <c r="CJ58" s="107"/>
      <c r="CK58" s="149"/>
      <c r="CL58" s="107"/>
      <c r="CM58" s="107"/>
      <c r="CN58" s="149"/>
      <c r="CO58" s="107"/>
      <c r="CP58" s="107"/>
      <c r="CQ58" s="107"/>
      <c r="CR58" s="182"/>
      <c r="CS58" s="149"/>
      <c r="CT58"/>
      <c r="CU58" s="107"/>
      <c r="CV58" s="107"/>
      <c r="CW58" s="107"/>
      <c r="CX58" s="107"/>
      <c r="CY58" s="149"/>
      <c r="CZ58" s="107"/>
      <c r="DA58" s="107"/>
      <c r="DB58" s="149"/>
      <c r="DC58" s="107"/>
      <c r="DD58" s="107"/>
      <c r="DE58" s="107"/>
      <c r="DF58" s="182"/>
      <c r="DG58" s="149"/>
      <c r="DH58"/>
    </row>
    <row r="59" spans="1:112" s="135" customFormat="1" ht="16.5" customHeight="1">
      <c r="A59" s="133"/>
      <c r="B59" s="134" t="s">
        <v>80</v>
      </c>
      <c r="C59" s="134"/>
      <c r="D59" s="134"/>
      <c r="E59" s="134">
        <f ca="1">'GM-9Doc6-Annexe Q-4.2Modèle DaQ'!J146</f>
        <v>73278.7295935109</v>
      </c>
      <c r="F59" s="134"/>
      <c r="G59" s="134"/>
      <c r="H59" s="134"/>
      <c r="I59" s="133" t="s">
        <v>81</v>
      </c>
      <c r="J59" s="134"/>
      <c r="K59" s="134"/>
      <c r="L59" s="219">
        <f ca="1">'GM-9Doc6-Annexe Q-4.2Modèle DaQ'!V146</f>
        <v>73314.393699468783</v>
      </c>
      <c r="M59" s="192"/>
      <c r="N59"/>
      <c r="O59" s="133"/>
      <c r="P59" s="134" t="s">
        <v>80</v>
      </c>
      <c r="Q59" s="134"/>
      <c r="R59" s="134"/>
      <c r="S59" s="134">
        <f ca="1">$E$59</f>
        <v>73278.7295935109</v>
      </c>
      <c r="T59" s="134"/>
      <c r="U59" s="134"/>
      <c r="V59" s="134"/>
      <c r="W59" s="133" t="s">
        <v>81</v>
      </c>
      <c r="X59" s="134"/>
      <c r="Y59" s="134"/>
      <c r="Z59" s="219">
        <f ca="1">$L$59</f>
        <v>73314.393699468783</v>
      </c>
      <c r="AA59" s="192"/>
      <c r="AB59"/>
      <c r="AC59" s="133"/>
      <c r="AD59" s="134" t="s">
        <v>80</v>
      </c>
      <c r="AE59" s="134"/>
      <c r="AF59" s="134"/>
      <c r="AG59" s="134">
        <f ca="1">$E$59</f>
        <v>73278.7295935109</v>
      </c>
      <c r="AH59" s="134"/>
      <c r="AI59" s="134"/>
      <c r="AJ59" s="134"/>
      <c r="AK59" s="133" t="s">
        <v>81</v>
      </c>
      <c r="AL59" s="134"/>
      <c r="AM59" s="134"/>
      <c r="AN59" s="219">
        <f ca="1">$L$59</f>
        <v>73314.393699468783</v>
      </c>
      <c r="AO59" s="192"/>
      <c r="AP59"/>
      <c r="AQ59" s="133"/>
      <c r="AR59" s="134" t="s">
        <v>80</v>
      </c>
      <c r="AS59" s="134"/>
      <c r="AT59" s="134"/>
      <c r="AU59" s="134">
        <f ca="1">$E$59</f>
        <v>73278.7295935109</v>
      </c>
      <c r="AV59" s="134"/>
      <c r="AW59" s="134"/>
      <c r="AX59" s="134"/>
      <c r="AY59" s="133" t="s">
        <v>81</v>
      </c>
      <c r="AZ59" s="134"/>
      <c r="BA59" s="134"/>
      <c r="BB59" s="219">
        <f ca="1">$L$59</f>
        <v>73314.393699468783</v>
      </c>
      <c r="BC59" s="192"/>
      <c r="BD59"/>
      <c r="BE59" s="133"/>
      <c r="BF59" s="134" t="s">
        <v>80</v>
      </c>
      <c r="BG59" s="134"/>
      <c r="BH59" s="134"/>
      <c r="BI59" s="134">
        <f ca="1">$E$59</f>
        <v>73278.7295935109</v>
      </c>
      <c r="BJ59" s="134"/>
      <c r="BK59" s="134"/>
      <c r="BL59" s="134"/>
      <c r="BM59" s="133" t="s">
        <v>81</v>
      </c>
      <c r="BN59" s="134"/>
      <c r="BO59" s="134"/>
      <c r="BP59" s="219">
        <f ca="1">$L$59</f>
        <v>73314.393699468783</v>
      </c>
      <c r="BQ59" s="192"/>
      <c r="BR59"/>
      <c r="BS59" s="133"/>
      <c r="BT59" s="134" t="s">
        <v>80</v>
      </c>
      <c r="BU59" s="134"/>
      <c r="BV59" s="134"/>
      <c r="BW59" s="134">
        <f ca="1">$E$59</f>
        <v>73278.7295935109</v>
      </c>
      <c r="BX59" s="134"/>
      <c r="BY59" s="134"/>
      <c r="BZ59" s="134"/>
      <c r="CA59" s="133" t="s">
        <v>81</v>
      </c>
      <c r="CB59" s="134"/>
      <c r="CC59" s="134"/>
      <c r="CD59" s="219">
        <f ca="1">$L$59</f>
        <v>73314.393699468783</v>
      </c>
      <c r="CE59" s="192"/>
      <c r="CF59"/>
      <c r="CG59" s="133"/>
      <c r="CH59" s="134" t="s">
        <v>80</v>
      </c>
      <c r="CI59" s="134"/>
      <c r="CJ59" s="134"/>
      <c r="CK59" s="134">
        <f ca="1">$E$59</f>
        <v>73278.7295935109</v>
      </c>
      <c r="CL59" s="134"/>
      <c r="CM59" s="134"/>
      <c r="CN59" s="134"/>
      <c r="CO59" s="133" t="s">
        <v>81</v>
      </c>
      <c r="CP59" s="134"/>
      <c r="CQ59" s="134"/>
      <c r="CR59" s="219">
        <f ca="1">$L$59</f>
        <v>73314.393699468783</v>
      </c>
      <c r="CS59" s="192"/>
      <c r="CT59"/>
      <c r="CU59" s="133"/>
      <c r="CV59" s="134" t="s">
        <v>80</v>
      </c>
      <c r="CW59" s="134"/>
      <c r="CX59" s="134"/>
      <c r="CY59" s="134">
        <f ca="1">$E$59</f>
        <v>73278.7295935109</v>
      </c>
      <c r="CZ59" s="134"/>
      <c r="DA59" s="134"/>
      <c r="DB59" s="134"/>
      <c r="DC59" s="133" t="s">
        <v>81</v>
      </c>
      <c r="DD59" s="134"/>
      <c r="DE59" s="134"/>
      <c r="DF59" s="219">
        <f ca="1">$L$59</f>
        <v>73314.393699468783</v>
      </c>
      <c r="DG59" s="192"/>
      <c r="DH59"/>
    </row>
    <row r="60" spans="1:112" s="135" customFormat="1" ht="16.5" customHeight="1">
      <c r="A60" s="136"/>
      <c r="B60" s="131" t="s">
        <v>82</v>
      </c>
      <c r="C60" s="131"/>
      <c r="E60" s="131">
        <f ca="1">'GM-9Doc6-Annexe Q-4.2Modèle DaQ'!L146</f>
        <v>94337.257280074569</v>
      </c>
      <c r="F60" s="145"/>
      <c r="G60" s="131"/>
      <c r="H60" s="146"/>
      <c r="I60" s="136" t="s">
        <v>83</v>
      </c>
      <c r="J60" s="131"/>
      <c r="K60" s="131"/>
      <c r="L60" s="235">
        <f ca="1">'GM-9Doc6-Annexe Q-4.2Modèle DaQ'!AA146</f>
        <v>11770.246522360023</v>
      </c>
      <c r="M60" s="193"/>
      <c r="N60"/>
      <c r="O60" s="136"/>
      <c r="P60" s="131" t="s">
        <v>82</v>
      </c>
      <c r="Q60" s="131"/>
      <c r="S60" s="131">
        <f ca="1">$E$60</f>
        <v>94337.257280074569</v>
      </c>
      <c r="T60" s="145"/>
      <c r="U60" s="131"/>
      <c r="V60" s="146"/>
      <c r="W60" s="136" t="s">
        <v>83</v>
      </c>
      <c r="X60" s="131"/>
      <c r="Y60" s="131"/>
      <c r="Z60" s="235">
        <f ca="1">$L$60</f>
        <v>11770.246522360023</v>
      </c>
      <c r="AA60" s="193"/>
      <c r="AB60"/>
      <c r="AC60" s="136"/>
      <c r="AD60" s="131" t="s">
        <v>82</v>
      </c>
      <c r="AE60" s="131"/>
      <c r="AG60" s="131">
        <f ca="1">$E$60</f>
        <v>94337.257280074569</v>
      </c>
      <c r="AH60" s="145"/>
      <c r="AI60" s="131"/>
      <c r="AJ60" s="146"/>
      <c r="AK60" s="136" t="s">
        <v>83</v>
      </c>
      <c r="AL60" s="131"/>
      <c r="AM60" s="131"/>
      <c r="AN60" s="235">
        <f ca="1">$L$60</f>
        <v>11770.246522360023</v>
      </c>
      <c r="AO60" s="193"/>
      <c r="AP60"/>
      <c r="AQ60" s="136"/>
      <c r="AR60" s="131" t="s">
        <v>82</v>
      </c>
      <c r="AS60" s="131"/>
      <c r="AU60" s="131">
        <f ca="1">$E$60</f>
        <v>94337.257280074569</v>
      </c>
      <c r="AV60" s="145"/>
      <c r="AW60" s="131"/>
      <c r="AX60" s="146"/>
      <c r="AY60" s="136" t="s">
        <v>83</v>
      </c>
      <c r="AZ60" s="131"/>
      <c r="BA60" s="131"/>
      <c r="BB60" s="235">
        <f ca="1">$L$60</f>
        <v>11770.246522360023</v>
      </c>
      <c r="BC60" s="193"/>
      <c r="BD60"/>
      <c r="BE60" s="136"/>
      <c r="BF60" s="131" t="s">
        <v>82</v>
      </c>
      <c r="BG60" s="131"/>
      <c r="BI60" s="131">
        <f ca="1">$E$60</f>
        <v>94337.257280074569</v>
      </c>
      <c r="BJ60" s="145"/>
      <c r="BK60" s="131"/>
      <c r="BL60" s="146"/>
      <c r="BM60" s="136" t="s">
        <v>83</v>
      </c>
      <c r="BN60" s="131"/>
      <c r="BO60" s="131"/>
      <c r="BP60" s="235">
        <f ca="1">$L$60</f>
        <v>11770.246522360023</v>
      </c>
      <c r="BQ60" s="193"/>
      <c r="BR60"/>
      <c r="BS60" s="136"/>
      <c r="BT60" s="131" t="s">
        <v>82</v>
      </c>
      <c r="BU60" s="131"/>
      <c r="BW60" s="131">
        <f ca="1">$E$60</f>
        <v>94337.257280074569</v>
      </c>
      <c r="BX60" s="145"/>
      <c r="BY60" s="131"/>
      <c r="BZ60" s="146"/>
      <c r="CA60" s="136" t="s">
        <v>83</v>
      </c>
      <c r="CB60" s="131"/>
      <c r="CC60" s="131"/>
      <c r="CD60" s="235">
        <f ca="1">$L$60</f>
        <v>11770.246522360023</v>
      </c>
      <c r="CE60" s="193"/>
      <c r="CF60"/>
      <c r="CG60" s="136"/>
      <c r="CH60" s="131" t="s">
        <v>82</v>
      </c>
      <c r="CI60" s="131"/>
      <c r="CK60" s="131">
        <f ca="1">$E$60</f>
        <v>94337.257280074569</v>
      </c>
      <c r="CL60" s="145"/>
      <c r="CM60" s="131"/>
      <c r="CN60" s="146"/>
      <c r="CO60" s="136" t="s">
        <v>83</v>
      </c>
      <c r="CP60" s="131"/>
      <c r="CQ60" s="131"/>
      <c r="CR60" s="235">
        <f ca="1">$L$60</f>
        <v>11770.246522360023</v>
      </c>
      <c r="CS60" s="193"/>
      <c r="CT60"/>
      <c r="CU60" s="136"/>
      <c r="CV60" s="131" t="s">
        <v>82</v>
      </c>
      <c r="CW60" s="131"/>
      <c r="CY60" s="131">
        <f ca="1">$E$60</f>
        <v>94337.257280074569</v>
      </c>
      <c r="CZ60" s="145"/>
      <c r="DA60" s="131"/>
      <c r="DB60" s="146"/>
      <c r="DC60" s="136" t="s">
        <v>83</v>
      </c>
      <c r="DD60" s="131"/>
      <c r="DE60" s="131"/>
      <c r="DF60" s="235">
        <f ca="1">$L$60</f>
        <v>11770.246522360023</v>
      </c>
      <c r="DG60" s="193"/>
      <c r="DH60"/>
    </row>
    <row r="61" spans="1:112" s="135" customFormat="1" ht="16.5" customHeight="1">
      <c r="A61" s="136"/>
      <c r="B61" s="146" t="s">
        <v>84</v>
      </c>
      <c r="C61" s="146"/>
      <c r="D61" s="146"/>
      <c r="E61" s="146">
        <f ca="1">'GM-9Doc6-Annexe Q-4.2Modèle DaQ'!Q146</f>
        <v>106063.1287647092</v>
      </c>
      <c r="F61" s="146"/>
      <c r="G61" s="146"/>
      <c r="H61" s="146"/>
      <c r="I61" s="143" t="s">
        <v>85</v>
      </c>
      <c r="J61" s="144"/>
      <c r="K61" s="144"/>
      <c r="L61" s="231">
        <f ca="1">'GM-9Doc6-Annexe Q-4.2Modèle DaQ'!AU146</f>
        <v>-404748.97506130673</v>
      </c>
      <c r="M61" s="151"/>
      <c r="N61"/>
      <c r="O61" s="136"/>
      <c r="P61" s="146" t="s">
        <v>84</v>
      </c>
      <c r="Q61" s="146"/>
      <c r="R61" s="146"/>
      <c r="S61" s="146">
        <f ca="1">$E$61</f>
        <v>106063.1287647092</v>
      </c>
      <c r="T61" s="146"/>
      <c r="U61" s="146"/>
      <c r="V61" s="146"/>
      <c r="W61" s="143" t="s">
        <v>85</v>
      </c>
      <c r="X61" s="144"/>
      <c r="Y61" s="144"/>
      <c r="Z61" s="231">
        <f ca="1">$L$61</f>
        <v>-404748.97506130673</v>
      </c>
      <c r="AA61" s="151"/>
      <c r="AB61"/>
      <c r="AC61" s="136"/>
      <c r="AD61" s="146" t="s">
        <v>84</v>
      </c>
      <c r="AE61" s="146"/>
      <c r="AF61" s="146"/>
      <c r="AG61" s="146">
        <f ca="1">$E$61</f>
        <v>106063.1287647092</v>
      </c>
      <c r="AH61" s="146"/>
      <c r="AI61" s="146"/>
      <c r="AJ61" s="146"/>
      <c r="AK61" s="143" t="s">
        <v>85</v>
      </c>
      <c r="AL61" s="144"/>
      <c r="AM61" s="144"/>
      <c r="AN61" s="231">
        <f ca="1">$L$61</f>
        <v>-404748.97506130673</v>
      </c>
      <c r="AO61" s="151"/>
      <c r="AP61"/>
      <c r="AQ61" s="136"/>
      <c r="AR61" s="146" t="s">
        <v>84</v>
      </c>
      <c r="AS61" s="146"/>
      <c r="AT61" s="146"/>
      <c r="AU61" s="146">
        <f ca="1">$E$61</f>
        <v>106063.1287647092</v>
      </c>
      <c r="AV61" s="146"/>
      <c r="AW61" s="146"/>
      <c r="AX61" s="146"/>
      <c r="AY61" s="143" t="s">
        <v>85</v>
      </c>
      <c r="AZ61" s="144"/>
      <c r="BA61" s="144"/>
      <c r="BB61" s="231">
        <f ca="1">$L$61</f>
        <v>-404748.97506130673</v>
      </c>
      <c r="BC61" s="151"/>
      <c r="BD61"/>
      <c r="BE61" s="136"/>
      <c r="BF61" s="146" t="s">
        <v>84</v>
      </c>
      <c r="BG61" s="146"/>
      <c r="BH61" s="146"/>
      <c r="BI61" s="146">
        <f ca="1">$E$61</f>
        <v>106063.1287647092</v>
      </c>
      <c r="BJ61" s="146"/>
      <c r="BK61" s="146"/>
      <c r="BL61" s="146"/>
      <c r="BM61" s="143" t="s">
        <v>85</v>
      </c>
      <c r="BN61" s="144"/>
      <c r="BO61" s="144"/>
      <c r="BP61" s="231">
        <f ca="1">$L$61</f>
        <v>-404748.97506130673</v>
      </c>
      <c r="BQ61" s="151"/>
      <c r="BR61"/>
      <c r="BS61" s="136"/>
      <c r="BT61" s="146" t="s">
        <v>84</v>
      </c>
      <c r="BU61" s="146"/>
      <c r="BV61" s="146"/>
      <c r="BW61" s="146">
        <f ca="1">$E$61</f>
        <v>106063.1287647092</v>
      </c>
      <c r="BX61" s="146"/>
      <c r="BY61" s="146"/>
      <c r="BZ61" s="146"/>
      <c r="CA61" s="143" t="s">
        <v>85</v>
      </c>
      <c r="CB61" s="144"/>
      <c r="CC61" s="144"/>
      <c r="CD61" s="231">
        <f ca="1">$L$61</f>
        <v>-404748.97506130673</v>
      </c>
      <c r="CE61" s="151"/>
      <c r="CF61"/>
      <c r="CG61" s="136"/>
      <c r="CH61" s="146" t="s">
        <v>84</v>
      </c>
      <c r="CI61" s="146"/>
      <c r="CJ61" s="146"/>
      <c r="CK61" s="146">
        <f ca="1">$E$61</f>
        <v>106063.1287647092</v>
      </c>
      <c r="CL61" s="146"/>
      <c r="CM61" s="146"/>
      <c r="CN61" s="146"/>
      <c r="CO61" s="143" t="s">
        <v>85</v>
      </c>
      <c r="CP61" s="144"/>
      <c r="CQ61" s="144"/>
      <c r="CR61" s="231">
        <f ca="1">$L$61</f>
        <v>-404748.97506130673</v>
      </c>
      <c r="CS61" s="151"/>
      <c r="CT61"/>
      <c r="CU61" s="136"/>
      <c r="CV61" s="146" t="s">
        <v>84</v>
      </c>
      <c r="CW61" s="146"/>
      <c r="CX61" s="146"/>
      <c r="CY61" s="146">
        <f ca="1">$E$61</f>
        <v>106063.1287647092</v>
      </c>
      <c r="CZ61" s="146"/>
      <c r="DA61" s="146"/>
      <c r="DB61" s="146"/>
      <c r="DC61" s="143" t="s">
        <v>85</v>
      </c>
      <c r="DD61" s="144"/>
      <c r="DE61" s="144"/>
      <c r="DF61" s="231">
        <f ca="1">$L$61</f>
        <v>-404748.97506130673</v>
      </c>
      <c r="DG61" s="151"/>
      <c r="DH61"/>
    </row>
    <row r="62" spans="1:112" s="104" customFormat="1" ht="9" customHeight="1">
      <c r="A62" s="199"/>
      <c r="B62" s="200"/>
      <c r="C62" s="200"/>
      <c r="D62" s="200"/>
      <c r="E62" s="200"/>
      <c r="F62" s="200"/>
      <c r="G62" s="200"/>
      <c r="H62" s="201"/>
      <c r="I62" s="109"/>
      <c r="J62" s="107"/>
      <c r="K62" s="107"/>
      <c r="L62" s="107"/>
      <c r="M62" s="107"/>
      <c r="N62"/>
      <c r="O62" s="199"/>
      <c r="P62" s="200"/>
      <c r="Q62" s="200"/>
      <c r="R62" s="200"/>
      <c r="S62" s="200"/>
      <c r="T62" s="200"/>
      <c r="U62" s="200"/>
      <c r="V62" s="201"/>
      <c r="W62" s="109"/>
      <c r="X62" s="107"/>
      <c r="Y62" s="107"/>
      <c r="Z62" s="107"/>
      <c r="AA62" s="107"/>
      <c r="AB62"/>
      <c r="AC62" s="199"/>
      <c r="AD62" s="200"/>
      <c r="AE62" s="200"/>
      <c r="AF62" s="200"/>
      <c r="AG62" s="200"/>
      <c r="AH62" s="200"/>
      <c r="AI62" s="200"/>
      <c r="AJ62" s="201"/>
      <c r="AK62" s="109"/>
      <c r="AL62" s="107"/>
      <c r="AM62" s="107"/>
      <c r="AN62" s="107"/>
      <c r="AO62" s="107"/>
      <c r="AP62"/>
      <c r="AQ62" s="199"/>
      <c r="AR62" s="200"/>
      <c r="AS62" s="200"/>
      <c r="AT62" s="200"/>
      <c r="AU62" s="200"/>
      <c r="AV62" s="200"/>
      <c r="AW62" s="200"/>
      <c r="AX62" s="201"/>
      <c r="AY62" s="109"/>
      <c r="AZ62" s="107"/>
      <c r="BA62" s="107"/>
      <c r="BB62" s="107"/>
      <c r="BC62" s="107"/>
      <c r="BD62"/>
      <c r="BE62" s="199"/>
      <c r="BF62" s="200"/>
      <c r="BG62" s="200"/>
      <c r="BH62" s="200"/>
      <c r="BI62" s="200"/>
      <c r="BJ62" s="200"/>
      <c r="BK62" s="200"/>
      <c r="BL62" s="201"/>
      <c r="BM62" s="109"/>
      <c r="BN62" s="107"/>
      <c r="BO62" s="107"/>
      <c r="BP62" s="107"/>
      <c r="BQ62" s="107"/>
      <c r="BR62"/>
      <c r="BS62" s="199"/>
      <c r="BT62" s="200"/>
      <c r="BU62" s="200"/>
      <c r="BV62" s="200"/>
      <c r="BW62" s="200"/>
      <c r="BX62" s="200"/>
      <c r="BY62" s="200"/>
      <c r="BZ62" s="201"/>
      <c r="CA62" s="109"/>
      <c r="CB62" s="107"/>
      <c r="CC62" s="107"/>
      <c r="CD62" s="107"/>
      <c r="CE62" s="107"/>
      <c r="CF62"/>
      <c r="CG62" s="199"/>
      <c r="CH62" s="200"/>
      <c r="CI62" s="200"/>
      <c r="CJ62" s="200"/>
      <c r="CK62" s="200"/>
      <c r="CL62" s="200"/>
      <c r="CM62" s="200"/>
      <c r="CN62" s="201"/>
      <c r="CO62" s="109"/>
      <c r="CP62" s="107"/>
      <c r="CQ62" s="107"/>
      <c r="CR62" s="107"/>
      <c r="CS62" s="107"/>
      <c r="CT62"/>
      <c r="CU62" s="199"/>
      <c r="CV62" s="200"/>
      <c r="CW62" s="200"/>
      <c r="CX62" s="200"/>
      <c r="CY62" s="200"/>
      <c r="CZ62" s="200"/>
      <c r="DA62" s="200"/>
      <c r="DB62" s="201"/>
      <c r="DC62" s="109"/>
      <c r="DD62" s="107"/>
      <c r="DE62" s="107"/>
      <c r="DF62" s="107"/>
      <c r="DG62" s="107"/>
      <c r="DH62"/>
    </row>
    <row r="63" spans="1:112" s="135" customFormat="1" ht="17.25" customHeight="1">
      <c r="A63" s="202"/>
      <c r="B63" s="144" t="s">
        <v>86</v>
      </c>
      <c r="C63" s="144"/>
      <c r="D63" s="144"/>
      <c r="E63" s="267">
        <f ca="1">'GM-9Doc6-Annexe Q-4.2Modèle DaQ'!$E$147</f>
        <v>20.806077867301425</v>
      </c>
      <c r="F63" s="150"/>
      <c r="G63" s="144"/>
      <c r="H63" s="203"/>
      <c r="I63" s="152"/>
      <c r="K63" s="197"/>
      <c r="M63" s="145"/>
      <c r="N63"/>
      <c r="O63" s="202"/>
      <c r="P63" s="144" t="s">
        <v>86</v>
      </c>
      <c r="Q63" s="144"/>
      <c r="R63" s="144"/>
      <c r="S63" s="267">
        <f ca="1">$E$63</f>
        <v>20.806077867301425</v>
      </c>
      <c r="T63" s="150"/>
      <c r="U63" s="144"/>
      <c r="V63" s="203"/>
      <c r="W63" s="152"/>
      <c r="Y63" s="197"/>
      <c r="AA63" s="145"/>
      <c r="AB63"/>
      <c r="AC63" s="202"/>
      <c r="AD63" s="144" t="s">
        <v>86</v>
      </c>
      <c r="AE63" s="144"/>
      <c r="AF63" s="144"/>
      <c r="AG63" s="267">
        <f ca="1">$E$63</f>
        <v>20.806077867301425</v>
      </c>
      <c r="AH63" s="150"/>
      <c r="AI63" s="144"/>
      <c r="AJ63" s="203"/>
      <c r="AK63" s="152"/>
      <c r="AM63" s="197"/>
      <c r="AO63" s="145"/>
      <c r="AP63"/>
      <c r="AQ63" s="202"/>
      <c r="AR63" s="144" t="s">
        <v>86</v>
      </c>
      <c r="AS63" s="144"/>
      <c r="AT63" s="144"/>
      <c r="AU63" s="267">
        <f ca="1">$E$63</f>
        <v>20.806077867301425</v>
      </c>
      <c r="AV63" s="150"/>
      <c r="AW63" s="144"/>
      <c r="AX63" s="203"/>
      <c r="AY63" s="152"/>
      <c r="BA63" s="197"/>
      <c r="BC63" s="145"/>
      <c r="BD63"/>
      <c r="BE63" s="202"/>
      <c r="BF63" s="144" t="s">
        <v>86</v>
      </c>
      <c r="BG63" s="144"/>
      <c r="BH63" s="144"/>
      <c r="BI63" s="267">
        <f ca="1">$E$63</f>
        <v>20.806077867301425</v>
      </c>
      <c r="BJ63" s="150"/>
      <c r="BK63" s="144"/>
      <c r="BL63" s="203"/>
      <c r="BM63" s="152"/>
      <c r="BO63" s="197"/>
      <c r="BQ63" s="145"/>
      <c r="BR63"/>
      <c r="BS63" s="202"/>
      <c r="BT63" s="144" t="s">
        <v>86</v>
      </c>
      <c r="BU63" s="144"/>
      <c r="BV63" s="144"/>
      <c r="BW63" s="267">
        <f ca="1">$E$63</f>
        <v>20.806077867301425</v>
      </c>
      <c r="BX63" s="150"/>
      <c r="BY63" s="144"/>
      <c r="BZ63" s="203"/>
      <c r="CA63" s="152"/>
      <c r="CC63" s="197"/>
      <c r="CE63" s="145"/>
      <c r="CF63"/>
      <c r="CG63" s="202"/>
      <c r="CH63" s="144" t="s">
        <v>86</v>
      </c>
      <c r="CI63" s="144"/>
      <c r="CJ63" s="144"/>
      <c r="CK63" s="267">
        <f ca="1">$E$63</f>
        <v>20.806077867301425</v>
      </c>
      <c r="CL63" s="150"/>
      <c r="CM63" s="144"/>
      <c r="CN63" s="203"/>
      <c r="CO63" s="152"/>
      <c r="CQ63" s="197"/>
      <c r="CS63" s="145"/>
      <c r="CT63"/>
      <c r="CU63" s="202"/>
      <c r="CV63" s="144" t="s">
        <v>86</v>
      </c>
      <c r="CW63" s="144"/>
      <c r="CX63" s="144"/>
      <c r="CY63" s="267">
        <f ca="1">$E$63</f>
        <v>20.806077867301425</v>
      </c>
      <c r="CZ63" s="150"/>
      <c r="DA63" s="144"/>
      <c r="DB63" s="203"/>
      <c r="DC63" s="152"/>
      <c r="DE63" s="197"/>
      <c r="DG63" s="145"/>
      <c r="DH63"/>
    </row>
    <row r="64" spans="1:112" s="104" customFormat="1" ht="9" customHeight="1">
      <c r="A64" s="204"/>
      <c r="B64" s="109"/>
      <c r="C64" s="109"/>
      <c r="D64" s="109"/>
      <c r="E64" s="109"/>
      <c r="F64" s="109"/>
      <c r="G64" s="109"/>
      <c r="H64" s="153"/>
      <c r="I64" s="154"/>
      <c r="K64" s="198"/>
      <c r="M64" s="109"/>
      <c r="N64"/>
      <c r="O64" s="204"/>
      <c r="P64" s="109"/>
      <c r="Q64" s="109"/>
      <c r="R64" s="109"/>
      <c r="S64" s="109"/>
      <c r="T64" s="109"/>
      <c r="U64" s="109"/>
      <c r="V64" s="153"/>
      <c r="W64" s="154"/>
      <c r="Y64" s="198"/>
      <c r="AA64" s="109"/>
      <c r="AB64"/>
      <c r="AC64" s="204"/>
      <c r="AD64" s="109"/>
      <c r="AE64" s="109"/>
      <c r="AF64" s="109"/>
      <c r="AG64" s="109"/>
      <c r="AH64" s="109"/>
      <c r="AI64" s="109"/>
      <c r="AJ64" s="153"/>
      <c r="AK64" s="154"/>
      <c r="AM64" s="198"/>
      <c r="AO64" s="109"/>
      <c r="AP64"/>
      <c r="AQ64" s="204"/>
      <c r="AR64" s="109"/>
      <c r="AS64" s="109"/>
      <c r="AT64" s="109"/>
      <c r="AU64" s="109"/>
      <c r="AV64" s="109"/>
      <c r="AW64" s="109"/>
      <c r="AX64" s="153"/>
      <c r="AY64" s="154"/>
      <c r="BA64" s="198"/>
      <c r="BC64" s="109"/>
      <c r="BD64"/>
      <c r="BE64" s="204"/>
      <c r="BF64" s="109"/>
      <c r="BG64" s="109"/>
      <c r="BH64" s="109"/>
      <c r="BI64" s="109"/>
      <c r="BJ64" s="109"/>
      <c r="BK64" s="109"/>
      <c r="BL64" s="153"/>
      <c r="BM64" s="154"/>
      <c r="BO64" s="198"/>
      <c r="BQ64" s="109"/>
      <c r="BR64"/>
      <c r="BS64" s="204"/>
      <c r="BT64" s="109"/>
      <c r="BU64" s="109"/>
      <c r="BV64" s="109"/>
      <c r="BW64" s="109"/>
      <c r="BX64" s="109"/>
      <c r="BY64" s="109"/>
      <c r="BZ64" s="153"/>
      <c r="CA64" s="154"/>
      <c r="CC64" s="198"/>
      <c r="CE64" s="109"/>
      <c r="CF64"/>
      <c r="CG64" s="204"/>
      <c r="CH64" s="109"/>
      <c r="CI64" s="109"/>
      <c r="CJ64" s="109"/>
      <c r="CK64" s="109"/>
      <c r="CL64" s="109"/>
      <c r="CM64" s="109"/>
      <c r="CN64" s="153"/>
      <c r="CO64" s="154"/>
      <c r="CQ64" s="198"/>
      <c r="CS64" s="109"/>
      <c r="CT64"/>
      <c r="CU64" s="204"/>
      <c r="CV64" s="109"/>
      <c r="CW64" s="109"/>
      <c r="CX64" s="109"/>
      <c r="CY64" s="109"/>
      <c r="CZ64" s="109"/>
      <c r="DA64" s="109"/>
      <c r="DB64" s="153"/>
      <c r="DC64" s="154"/>
      <c r="DE64" s="198"/>
      <c r="DG64" s="109"/>
      <c r="DH64"/>
    </row>
    <row r="65" spans="1:112" s="135" customFormat="1" ht="16.5" customHeight="1">
      <c r="A65" s="205"/>
      <c r="B65" s="206" t="s">
        <v>100</v>
      </c>
      <c r="C65" s="206"/>
      <c r="D65" s="206"/>
      <c r="E65" s="281">
        <f ca="1">'GM-9Doc6-Annexe Q-4.2Modèle DaQ'!$E$140</f>
        <v>6.0087633107779759E-2</v>
      </c>
      <c r="F65" s="207"/>
      <c r="G65" s="206"/>
      <c r="H65" s="208"/>
      <c r="I65" s="155"/>
      <c r="K65" s="197"/>
      <c r="M65" s="146"/>
      <c r="N65"/>
      <c r="O65" s="205"/>
      <c r="P65" s="206" t="s">
        <v>100</v>
      </c>
      <c r="Q65" s="206"/>
      <c r="R65" s="206"/>
      <c r="S65" s="281">
        <f ca="1">$E$65</f>
        <v>6.0087633107779759E-2</v>
      </c>
      <c r="T65" s="207"/>
      <c r="U65" s="206"/>
      <c r="V65" s="208"/>
      <c r="W65" s="155"/>
      <c r="Y65" s="197"/>
      <c r="AA65" s="146"/>
      <c r="AB65"/>
      <c r="AC65" s="205"/>
      <c r="AD65" s="206" t="s">
        <v>100</v>
      </c>
      <c r="AE65" s="206"/>
      <c r="AF65" s="206"/>
      <c r="AG65" s="281">
        <f ca="1">$E$65</f>
        <v>6.0087633107779759E-2</v>
      </c>
      <c r="AH65" s="207"/>
      <c r="AI65" s="206"/>
      <c r="AJ65" s="208"/>
      <c r="AK65" s="155"/>
      <c r="AM65" s="197"/>
      <c r="AO65" s="146"/>
      <c r="AP65"/>
      <c r="AQ65" s="205"/>
      <c r="AR65" s="206" t="str">
        <f>$B$65</f>
        <v>Taux de rendement interne ( TRI 40 ans )</v>
      </c>
      <c r="AS65" s="206"/>
      <c r="AT65" s="206"/>
      <c r="AU65" s="281">
        <f ca="1">$E$65</f>
        <v>6.0087633107779759E-2</v>
      </c>
      <c r="AV65" s="207"/>
      <c r="AW65" s="206"/>
      <c r="AX65" s="208"/>
      <c r="AY65" s="155"/>
      <c r="BA65" s="197"/>
      <c r="BC65" s="146"/>
      <c r="BD65"/>
      <c r="BE65" s="205"/>
      <c r="BF65" s="206" t="str">
        <f>$B$65</f>
        <v>Taux de rendement interne ( TRI 40 ans )</v>
      </c>
      <c r="BG65" s="206"/>
      <c r="BH65" s="206"/>
      <c r="BI65" s="281">
        <f ca="1">$E$65</f>
        <v>6.0087633107779759E-2</v>
      </c>
      <c r="BJ65" s="207"/>
      <c r="BK65" s="206"/>
      <c r="BL65" s="208"/>
      <c r="BM65" s="155"/>
      <c r="BO65" s="197"/>
      <c r="BQ65" s="146"/>
      <c r="BR65"/>
      <c r="BS65" s="205"/>
      <c r="BT65" s="206" t="str">
        <f>$B$65</f>
        <v>Taux de rendement interne ( TRI 40 ans )</v>
      </c>
      <c r="BU65" s="206"/>
      <c r="BV65" s="206"/>
      <c r="BW65" s="281">
        <f ca="1">$E$65</f>
        <v>6.0087633107779759E-2</v>
      </c>
      <c r="BX65" s="207"/>
      <c r="BY65" s="206"/>
      <c r="BZ65" s="208"/>
      <c r="CA65" s="155"/>
      <c r="CC65" s="197"/>
      <c r="CE65" s="146"/>
      <c r="CF65"/>
      <c r="CG65" s="205"/>
      <c r="CH65" s="206" t="str">
        <f>$B$65</f>
        <v>Taux de rendement interne ( TRI 40 ans )</v>
      </c>
      <c r="CI65" s="206"/>
      <c r="CJ65" s="206"/>
      <c r="CK65" s="281">
        <f ca="1">$E$65</f>
        <v>6.0087633107779759E-2</v>
      </c>
      <c r="CL65" s="207"/>
      <c r="CM65" s="206"/>
      <c r="CN65" s="208"/>
      <c r="CO65" s="155"/>
      <c r="CQ65" s="197"/>
      <c r="CS65" s="146"/>
      <c r="CT65"/>
      <c r="CU65" s="205"/>
      <c r="CV65" s="206" t="str">
        <f>$B$65</f>
        <v>Taux de rendement interne ( TRI 40 ans )</v>
      </c>
      <c r="CW65" s="206"/>
      <c r="CX65" s="206"/>
      <c r="CY65" s="281">
        <f ca="1">$E$65</f>
        <v>6.0087633107779759E-2</v>
      </c>
      <c r="CZ65" s="207"/>
      <c r="DA65" s="206"/>
      <c r="DB65" s="208"/>
      <c r="DC65" s="155"/>
      <c r="DE65" s="197"/>
      <c r="DG65" s="146"/>
      <c r="DH65"/>
    </row>
    <row r="66" spans="1:112" s="104" customFormat="1" ht="18.75" customHeight="1">
      <c r="A66" s="107"/>
      <c r="B66" s="119"/>
      <c r="C66" s="156"/>
      <c r="D66" s="119"/>
      <c r="E66" s="119"/>
      <c r="F66" s="119"/>
      <c r="G66" s="119"/>
      <c r="H66" s="119"/>
      <c r="I66" s="119"/>
      <c r="J66" s="119"/>
      <c r="K66" s="119"/>
      <c r="L66" s="119"/>
      <c r="M66" s="107"/>
      <c r="N66"/>
      <c r="O66" s="107"/>
      <c r="P66" s="119"/>
      <c r="Q66" s="156"/>
      <c r="R66" s="119"/>
      <c r="S66" s="119"/>
      <c r="T66" s="119"/>
      <c r="U66" s="119"/>
      <c r="V66" s="119"/>
      <c r="W66" s="119"/>
      <c r="X66" s="119"/>
      <c r="Y66" s="119"/>
      <c r="Z66" s="119"/>
      <c r="AA66" s="107"/>
      <c r="AB66"/>
      <c r="AC66" s="107"/>
      <c r="AD66" s="119"/>
      <c r="AE66" s="156"/>
      <c r="AF66" s="119"/>
      <c r="AG66" s="119"/>
      <c r="AH66" s="119"/>
      <c r="AI66" s="119"/>
      <c r="AJ66" s="119"/>
      <c r="AK66" s="119"/>
      <c r="AL66" s="119"/>
      <c r="AM66" s="119"/>
      <c r="AN66" s="119"/>
      <c r="AO66" s="107"/>
      <c r="AP66"/>
      <c r="AQ66" s="107"/>
      <c r="AR66" s="119"/>
      <c r="AS66" s="156"/>
      <c r="AT66" s="119"/>
      <c r="AU66" s="119"/>
      <c r="AV66" s="119"/>
      <c r="AW66" s="119"/>
      <c r="AX66" s="119"/>
      <c r="AY66" s="119"/>
      <c r="AZ66" s="119"/>
      <c r="BA66" s="119"/>
      <c r="BB66" s="119"/>
      <c r="BC66" s="107"/>
      <c r="BD66"/>
      <c r="BE66" s="107"/>
      <c r="BF66" s="119"/>
      <c r="BG66" s="156"/>
      <c r="BH66" s="119"/>
      <c r="BI66" s="119"/>
      <c r="BJ66" s="119"/>
      <c r="BK66" s="119"/>
      <c r="BL66" s="119"/>
      <c r="BM66" s="119"/>
      <c r="BN66" s="119"/>
      <c r="BO66" s="119"/>
      <c r="BP66" s="119"/>
      <c r="BQ66" s="107"/>
      <c r="BR66"/>
      <c r="BS66" s="107"/>
      <c r="BT66" s="119"/>
      <c r="BU66" s="156"/>
      <c r="BV66" s="119"/>
      <c r="BW66" s="119"/>
      <c r="BX66" s="119"/>
      <c r="BY66" s="119"/>
      <c r="BZ66" s="119"/>
      <c r="CA66" s="119"/>
      <c r="CB66" s="119"/>
      <c r="CC66" s="119"/>
      <c r="CD66" s="119"/>
      <c r="CE66" s="107"/>
      <c r="CF66"/>
      <c r="CG66" s="107"/>
      <c r="CH66" s="119"/>
      <c r="CI66" s="156"/>
      <c r="CJ66" s="119"/>
      <c r="CK66" s="119"/>
      <c r="CL66" s="119"/>
      <c r="CM66" s="119"/>
      <c r="CN66" s="119"/>
      <c r="CO66" s="119"/>
      <c r="CP66" s="119"/>
      <c r="CQ66" s="119"/>
      <c r="CR66" s="119"/>
      <c r="CS66" s="107"/>
      <c r="CT66"/>
      <c r="CU66" s="107"/>
      <c r="CV66" s="119"/>
      <c r="CW66" s="156"/>
      <c r="CX66" s="119"/>
      <c r="CY66" s="119"/>
      <c r="CZ66" s="119"/>
      <c r="DA66" s="119"/>
      <c r="DB66" s="119"/>
      <c r="DC66" s="119"/>
      <c r="DD66" s="119"/>
      <c r="DE66" s="119"/>
      <c r="DF66" s="119"/>
      <c r="DG66" s="107"/>
      <c r="DH66"/>
    </row>
    <row r="67" spans="1:112" s="104" customFormat="1" ht="18.75" customHeight="1">
      <c r="A67" s="107"/>
      <c r="B67" s="119"/>
      <c r="C67" s="156"/>
      <c r="D67" s="119"/>
      <c r="E67" s="119"/>
      <c r="F67" s="290" t="s">
        <v>99</v>
      </c>
      <c r="G67" s="290"/>
      <c r="H67" s="290"/>
      <c r="I67" s="290"/>
      <c r="J67" s="290"/>
      <c r="K67" s="119"/>
      <c r="L67" s="119"/>
      <c r="M67" s="107"/>
      <c r="N67"/>
      <c r="O67" s="107"/>
      <c r="P67" s="119"/>
      <c r="Q67" s="156"/>
      <c r="R67" s="119"/>
      <c r="S67" s="119"/>
      <c r="T67" s="290" t="s">
        <v>99</v>
      </c>
      <c r="U67" s="290"/>
      <c r="V67" s="290"/>
      <c r="W67" s="290"/>
      <c r="X67" s="290"/>
      <c r="Y67" s="119"/>
      <c r="Z67" s="119"/>
      <c r="AA67" s="107"/>
      <c r="AB67"/>
      <c r="AC67" s="107"/>
      <c r="AD67" s="119"/>
      <c r="AE67" s="156"/>
      <c r="AF67" s="119"/>
      <c r="AG67" s="119"/>
      <c r="AH67" s="290" t="s">
        <v>99</v>
      </c>
      <c r="AI67" s="290"/>
      <c r="AJ67" s="290"/>
      <c r="AK67" s="290"/>
      <c r="AL67" s="290"/>
      <c r="AM67" s="119"/>
      <c r="AN67" s="119"/>
      <c r="AO67" s="107"/>
      <c r="AP67"/>
      <c r="AQ67" s="107"/>
      <c r="AR67" s="119"/>
      <c r="AS67" s="156"/>
      <c r="AT67" s="119"/>
      <c r="AU67" s="119"/>
      <c r="AV67" s="290" t="s">
        <v>99</v>
      </c>
      <c r="AW67" s="290"/>
      <c r="AX67" s="290"/>
      <c r="AY67" s="290"/>
      <c r="AZ67" s="290"/>
      <c r="BA67" s="119"/>
      <c r="BB67" s="119"/>
      <c r="BC67" s="107"/>
      <c r="BD67"/>
      <c r="BE67" s="107"/>
      <c r="BF67" s="119"/>
      <c r="BG67" s="156"/>
      <c r="BH67" s="119"/>
      <c r="BI67" s="119"/>
      <c r="BJ67" s="290" t="s">
        <v>99</v>
      </c>
      <c r="BK67" s="290"/>
      <c r="BL67" s="290"/>
      <c r="BM67" s="290"/>
      <c r="BN67" s="290"/>
      <c r="BO67" s="119"/>
      <c r="BP67" s="119"/>
      <c r="BQ67" s="107"/>
      <c r="BR67"/>
      <c r="BS67" s="107"/>
      <c r="BT67" s="119"/>
      <c r="BU67" s="156"/>
      <c r="BV67" s="119"/>
      <c r="BW67" s="119"/>
      <c r="BX67" s="290" t="s">
        <v>99</v>
      </c>
      <c r="BY67" s="290"/>
      <c r="BZ67" s="290"/>
      <c r="CA67" s="290"/>
      <c r="CB67" s="290"/>
      <c r="CC67" s="119"/>
      <c r="CD67" s="119"/>
      <c r="CE67" s="107"/>
      <c r="CF67"/>
      <c r="CG67" s="107"/>
      <c r="CH67" s="119"/>
      <c r="CI67" s="156"/>
      <c r="CJ67" s="119"/>
      <c r="CK67" s="119"/>
      <c r="CL67" s="290" t="s">
        <v>99</v>
      </c>
      <c r="CM67" s="290"/>
      <c r="CN67" s="290"/>
      <c r="CO67" s="290"/>
      <c r="CP67" s="290"/>
      <c r="CQ67" s="119"/>
      <c r="CR67" s="119"/>
      <c r="CS67" s="107"/>
      <c r="CT67"/>
      <c r="CU67" s="107"/>
      <c r="CV67" s="119"/>
      <c r="CW67" s="156"/>
      <c r="CX67" s="119"/>
      <c r="CY67" s="119"/>
      <c r="CZ67" s="290" t="s">
        <v>99</v>
      </c>
      <c r="DA67" s="290"/>
      <c r="DB67" s="290"/>
      <c r="DC67" s="290"/>
      <c r="DD67" s="290"/>
      <c r="DE67" s="119"/>
      <c r="DF67" s="119"/>
      <c r="DG67" s="107"/>
      <c r="DH67"/>
    </row>
    <row r="68" spans="1:112" s="104" customFormat="1" ht="10.5" customHeight="1">
      <c r="A68" s="107"/>
      <c r="C68" s="158"/>
      <c r="D68" s="145"/>
      <c r="E68" s="145"/>
      <c r="F68" s="290"/>
      <c r="G68" s="290"/>
      <c r="H68" s="290"/>
      <c r="I68" s="290"/>
      <c r="J68" s="290"/>
      <c r="K68" s="119"/>
      <c r="L68" s="119"/>
      <c r="M68" s="107"/>
      <c r="N68"/>
      <c r="O68" s="107"/>
      <c r="Q68" s="158"/>
      <c r="R68" s="145"/>
      <c r="S68" s="145"/>
      <c r="T68" s="290"/>
      <c r="U68" s="290"/>
      <c r="V68" s="290"/>
      <c r="W68" s="290"/>
      <c r="X68" s="290"/>
      <c r="Y68" s="119"/>
      <c r="Z68" s="119"/>
      <c r="AA68" s="107"/>
      <c r="AB68"/>
      <c r="AC68" s="107"/>
      <c r="AE68" s="158"/>
      <c r="AF68" s="145"/>
      <c r="AG68" s="145"/>
      <c r="AH68" s="290"/>
      <c r="AI68" s="290"/>
      <c r="AJ68" s="290"/>
      <c r="AK68" s="290"/>
      <c r="AL68" s="290"/>
      <c r="AM68" s="119"/>
      <c r="AN68" s="119"/>
      <c r="AO68" s="107"/>
      <c r="AP68"/>
      <c r="AQ68" s="107"/>
      <c r="AS68" s="158"/>
      <c r="AT68" s="145"/>
      <c r="AU68" s="145"/>
      <c r="AV68" s="290"/>
      <c r="AW68" s="290"/>
      <c r="AX68" s="290"/>
      <c r="AY68" s="290"/>
      <c r="AZ68" s="290"/>
      <c r="BA68" s="119"/>
      <c r="BB68" s="119"/>
      <c r="BC68" s="107"/>
      <c r="BD68"/>
      <c r="BE68" s="107"/>
      <c r="BG68" s="158"/>
      <c r="BH68" s="145"/>
      <c r="BI68" s="145"/>
      <c r="BJ68" s="290"/>
      <c r="BK68" s="290"/>
      <c r="BL68" s="290"/>
      <c r="BM68" s="290"/>
      <c r="BN68" s="290"/>
      <c r="BO68" s="119"/>
      <c r="BP68" s="119"/>
      <c r="BQ68" s="107"/>
      <c r="BR68"/>
      <c r="BS68" s="107"/>
      <c r="BU68" s="158"/>
      <c r="BV68" s="145"/>
      <c r="BW68" s="145"/>
      <c r="BX68" s="290"/>
      <c r="BY68" s="290"/>
      <c r="BZ68" s="290"/>
      <c r="CA68" s="290"/>
      <c r="CB68" s="290"/>
      <c r="CC68" s="119"/>
      <c r="CD68" s="119"/>
      <c r="CE68" s="107"/>
      <c r="CF68"/>
      <c r="CG68" s="107"/>
      <c r="CI68" s="158"/>
      <c r="CJ68" s="145"/>
      <c r="CK68" s="145"/>
      <c r="CL68" s="290"/>
      <c r="CM68" s="290"/>
      <c r="CN68" s="290"/>
      <c r="CO68" s="290"/>
      <c r="CP68" s="290"/>
      <c r="CQ68" s="119"/>
      <c r="CR68" s="119"/>
      <c r="CS68" s="107"/>
      <c r="CT68"/>
      <c r="CU68" s="107"/>
      <c r="CW68" s="158"/>
      <c r="CX68" s="145"/>
      <c r="CY68" s="145"/>
      <c r="CZ68" s="290"/>
      <c r="DA68" s="290"/>
      <c r="DB68" s="290"/>
      <c r="DC68" s="290"/>
      <c r="DD68" s="290"/>
      <c r="DE68" s="119"/>
      <c r="DF68" s="119"/>
      <c r="DG68" s="107"/>
      <c r="DH68"/>
    </row>
    <row r="69" spans="1:112" s="104" customFormat="1" ht="10.5" customHeight="1">
      <c r="A69" s="107"/>
      <c r="B69" s="119"/>
      <c r="C69" s="156"/>
      <c r="D69" s="119"/>
      <c r="E69" s="119"/>
      <c r="F69" s="290"/>
      <c r="G69" s="290"/>
      <c r="H69" s="290"/>
      <c r="I69" s="290"/>
      <c r="J69" s="290"/>
      <c r="K69" s="119"/>
      <c r="L69" s="119"/>
      <c r="M69" s="107"/>
      <c r="N69"/>
      <c r="O69" s="107"/>
      <c r="P69" s="119"/>
      <c r="Q69" s="156"/>
      <c r="R69" s="119"/>
      <c r="S69" s="119"/>
      <c r="T69" s="290"/>
      <c r="U69" s="290"/>
      <c r="V69" s="290"/>
      <c r="W69" s="290"/>
      <c r="X69" s="290"/>
      <c r="Y69" s="119"/>
      <c r="Z69" s="119"/>
      <c r="AA69" s="107"/>
      <c r="AB69"/>
      <c r="AC69" s="107"/>
      <c r="AD69" s="119"/>
      <c r="AE69" s="156"/>
      <c r="AF69" s="119"/>
      <c r="AG69" s="119"/>
      <c r="AH69" s="290"/>
      <c r="AI69" s="290"/>
      <c r="AJ69" s="290"/>
      <c r="AK69" s="290"/>
      <c r="AL69" s="290"/>
      <c r="AM69" s="119"/>
      <c r="AN69" s="119"/>
      <c r="AO69" s="107"/>
      <c r="AP69"/>
      <c r="AQ69" s="107"/>
      <c r="AR69" s="119"/>
      <c r="AS69" s="156"/>
      <c r="AT69" s="119"/>
      <c r="AU69" s="119"/>
      <c r="AV69" s="290"/>
      <c r="AW69" s="290"/>
      <c r="AX69" s="290"/>
      <c r="AY69" s="290"/>
      <c r="AZ69" s="290"/>
      <c r="BA69" s="119"/>
      <c r="BB69" s="119"/>
      <c r="BC69" s="107"/>
      <c r="BD69"/>
      <c r="BE69" s="107"/>
      <c r="BF69" s="119"/>
      <c r="BG69" s="156"/>
      <c r="BH69" s="119"/>
      <c r="BI69" s="119"/>
      <c r="BJ69" s="290"/>
      <c r="BK69" s="290"/>
      <c r="BL69" s="290"/>
      <c r="BM69" s="290"/>
      <c r="BN69" s="290"/>
      <c r="BO69" s="119"/>
      <c r="BP69" s="119"/>
      <c r="BQ69" s="107"/>
      <c r="BR69"/>
      <c r="BS69" s="107"/>
      <c r="BT69" s="119"/>
      <c r="BU69" s="156"/>
      <c r="BV69" s="119"/>
      <c r="BW69" s="119"/>
      <c r="BX69" s="290"/>
      <c r="BY69" s="290"/>
      <c r="BZ69" s="290"/>
      <c r="CA69" s="290"/>
      <c r="CB69" s="290"/>
      <c r="CC69" s="119"/>
      <c r="CD69" s="119"/>
      <c r="CE69" s="107"/>
      <c r="CF69"/>
      <c r="CG69" s="107"/>
      <c r="CH69" s="119"/>
      <c r="CI69" s="156"/>
      <c r="CJ69" s="119"/>
      <c r="CK69" s="119"/>
      <c r="CL69" s="290"/>
      <c r="CM69" s="290"/>
      <c r="CN69" s="290"/>
      <c r="CO69" s="290"/>
      <c r="CP69" s="290"/>
      <c r="CQ69" s="119"/>
      <c r="CR69" s="119"/>
      <c r="CS69" s="107"/>
      <c r="CT69"/>
      <c r="CU69" s="107"/>
      <c r="CV69" s="119"/>
      <c r="CW69" s="156"/>
      <c r="CX69" s="119"/>
      <c r="CY69" s="119"/>
      <c r="CZ69" s="290"/>
      <c r="DA69" s="290"/>
      <c r="DB69" s="290"/>
      <c r="DC69" s="290"/>
      <c r="DD69" s="290"/>
      <c r="DE69" s="119"/>
      <c r="DF69" s="119"/>
      <c r="DG69" s="107"/>
      <c r="DH69"/>
    </row>
    <row r="70" spans="1:112" s="104" customFormat="1" ht="19.5" customHeight="1">
      <c r="A70" s="107"/>
      <c r="B70" s="119" t="s">
        <v>87</v>
      </c>
      <c r="C70" s="119"/>
      <c r="D70" s="119"/>
      <c r="E70" s="119"/>
      <c r="F70" s="119"/>
      <c r="G70" s="119"/>
      <c r="H70" s="119"/>
      <c r="I70" s="119"/>
      <c r="J70" s="119"/>
      <c r="K70" s="107"/>
      <c r="L70" s="107"/>
      <c r="M70" s="107"/>
      <c r="N70"/>
      <c r="O70" s="107"/>
      <c r="P70" s="119" t="s">
        <v>87</v>
      </c>
      <c r="Q70" s="119"/>
      <c r="R70" s="119"/>
      <c r="S70" s="119"/>
      <c r="T70" s="119"/>
      <c r="U70" s="119"/>
      <c r="V70" s="119"/>
      <c r="W70" s="119"/>
      <c r="X70" s="119"/>
      <c r="Y70" s="107"/>
      <c r="Z70" s="107"/>
      <c r="AA70" s="107"/>
      <c r="AB70"/>
      <c r="AC70" s="107"/>
      <c r="AD70" s="119" t="s">
        <v>87</v>
      </c>
      <c r="AE70" s="119"/>
      <c r="AF70" s="119"/>
      <c r="AG70" s="119"/>
      <c r="AH70" s="119"/>
      <c r="AI70" s="119"/>
      <c r="AJ70" s="119"/>
      <c r="AK70" s="119"/>
      <c r="AL70" s="119"/>
      <c r="AM70" s="107"/>
      <c r="AN70" s="107"/>
      <c r="AO70" s="107"/>
      <c r="AP70"/>
      <c r="AQ70" s="107"/>
      <c r="AR70" s="119" t="s">
        <v>87</v>
      </c>
      <c r="AS70" s="119"/>
      <c r="AT70" s="119"/>
      <c r="AU70" s="119"/>
      <c r="AV70" s="119"/>
      <c r="AW70" s="119"/>
      <c r="AX70" s="119"/>
      <c r="AY70" s="119"/>
      <c r="AZ70" s="119"/>
      <c r="BA70" s="107"/>
      <c r="BB70" s="107"/>
      <c r="BC70" s="107"/>
      <c r="BD70"/>
      <c r="BE70" s="107"/>
      <c r="BF70" s="119" t="s">
        <v>87</v>
      </c>
      <c r="BG70" s="119"/>
      <c r="BH70" s="119"/>
      <c r="BI70" s="119"/>
      <c r="BJ70" s="119"/>
      <c r="BK70" s="119"/>
      <c r="BL70" s="119"/>
      <c r="BM70" s="119"/>
      <c r="BN70" s="119"/>
      <c r="BO70" s="107"/>
      <c r="BP70" s="107"/>
      <c r="BQ70" s="107"/>
      <c r="BR70"/>
      <c r="BS70" s="107"/>
      <c r="BT70" s="119" t="s">
        <v>87</v>
      </c>
      <c r="BU70" s="119"/>
      <c r="BV70" s="119"/>
      <c r="BW70" s="119"/>
      <c r="BX70" s="119"/>
      <c r="BY70" s="119"/>
      <c r="BZ70" s="119"/>
      <c r="CA70" s="119"/>
      <c r="CB70" s="119"/>
      <c r="CC70" s="107"/>
      <c r="CD70" s="107"/>
      <c r="CE70" s="107"/>
      <c r="CF70"/>
      <c r="CG70" s="107"/>
      <c r="CH70" s="119" t="s">
        <v>87</v>
      </c>
      <c r="CI70" s="119"/>
      <c r="CJ70" s="119"/>
      <c r="CK70" s="119"/>
      <c r="CL70" s="119"/>
      <c r="CM70" s="119"/>
      <c r="CN70" s="119"/>
      <c r="CO70" s="119"/>
      <c r="CP70" s="119"/>
      <c r="CQ70" s="107"/>
      <c r="CR70" s="107"/>
      <c r="CS70" s="107"/>
      <c r="CT70"/>
      <c r="CU70" s="107"/>
      <c r="CV70" s="119" t="s">
        <v>87</v>
      </c>
      <c r="CW70" s="119"/>
      <c r="CX70" s="119"/>
      <c r="CY70" s="119"/>
      <c r="CZ70" s="119"/>
      <c r="DA70" s="119"/>
      <c r="DB70" s="119"/>
      <c r="DC70" s="119"/>
      <c r="DD70" s="119"/>
      <c r="DE70" s="107"/>
      <c r="DF70" s="107"/>
      <c r="DG70" s="107"/>
      <c r="DH70"/>
    </row>
    <row r="71" spans="1:112" s="104" customFormat="1" ht="19.899999999999999" customHeight="1">
      <c r="A71" s="114"/>
      <c r="B71" s="159"/>
      <c r="C71" s="115"/>
      <c r="D71" s="115"/>
      <c r="E71" s="160"/>
      <c r="F71" s="114"/>
      <c r="G71" s="159"/>
      <c r="H71" s="115"/>
      <c r="I71" s="115"/>
      <c r="J71" s="117"/>
      <c r="K71" s="159"/>
      <c r="L71" s="115"/>
      <c r="M71" s="169"/>
      <c r="N71"/>
      <c r="O71" s="114"/>
      <c r="P71" s="159"/>
      <c r="Q71" s="115"/>
      <c r="R71" s="115"/>
      <c r="S71" s="160"/>
      <c r="T71" s="114"/>
      <c r="U71" s="159"/>
      <c r="V71" s="115"/>
      <c r="W71" s="115"/>
      <c r="X71" s="117"/>
      <c r="Y71" s="159"/>
      <c r="Z71" s="115"/>
      <c r="AA71" s="169"/>
      <c r="AB71"/>
      <c r="AC71" s="114"/>
      <c r="AD71" s="159"/>
      <c r="AE71" s="115"/>
      <c r="AF71" s="115"/>
      <c r="AG71" s="160"/>
      <c r="AH71" s="114"/>
      <c r="AI71" s="159"/>
      <c r="AJ71" s="115"/>
      <c r="AK71" s="115"/>
      <c r="AL71" s="117"/>
      <c r="AM71" s="159"/>
      <c r="AN71" s="115"/>
      <c r="AO71" s="169"/>
      <c r="AP71"/>
      <c r="AQ71" s="114"/>
      <c r="AR71" s="159"/>
      <c r="AS71" s="115"/>
      <c r="AT71" s="115"/>
      <c r="AU71" s="160"/>
      <c r="AV71" s="114"/>
      <c r="AW71" s="159"/>
      <c r="AX71" s="115"/>
      <c r="AY71" s="115"/>
      <c r="AZ71" s="117"/>
      <c r="BA71" s="159"/>
      <c r="BB71" s="115"/>
      <c r="BC71" s="169"/>
      <c r="BD71"/>
      <c r="BE71" s="114"/>
      <c r="BF71" s="159"/>
      <c r="BG71" s="115"/>
      <c r="BH71" s="115"/>
      <c r="BI71" s="160"/>
      <c r="BJ71" s="114"/>
      <c r="BK71" s="159"/>
      <c r="BL71" s="115"/>
      <c r="BM71" s="115"/>
      <c r="BN71" s="117"/>
      <c r="BO71" s="159"/>
      <c r="BP71" s="115"/>
      <c r="BQ71" s="169"/>
      <c r="BR71"/>
      <c r="BS71" s="114"/>
      <c r="BT71" s="159"/>
      <c r="BU71" s="115"/>
      <c r="BV71" s="115"/>
      <c r="BW71" s="160"/>
      <c r="BX71" s="114"/>
      <c r="BY71" s="159"/>
      <c r="BZ71" s="115"/>
      <c r="CA71" s="115"/>
      <c r="CB71" s="117"/>
      <c r="CC71" s="159"/>
      <c r="CD71" s="115"/>
      <c r="CE71" s="169"/>
      <c r="CF71"/>
      <c r="CG71" s="114"/>
      <c r="CH71" s="159"/>
      <c r="CI71" s="115"/>
      <c r="CJ71" s="115"/>
      <c r="CK71" s="160"/>
      <c r="CL71" s="114"/>
      <c r="CM71" s="159"/>
      <c r="CN71" s="115"/>
      <c r="CO71" s="115"/>
      <c r="CP71" s="117"/>
      <c r="CQ71" s="159"/>
      <c r="CR71" s="115"/>
      <c r="CS71" s="169"/>
      <c r="CT71"/>
      <c r="CU71" s="114"/>
      <c r="CV71" s="159"/>
      <c r="CW71" s="115"/>
      <c r="CX71" s="115"/>
      <c r="CY71" s="160"/>
      <c r="CZ71" s="114"/>
      <c r="DA71" s="159"/>
      <c r="DB71" s="115"/>
      <c r="DC71" s="115"/>
      <c r="DD71" s="117"/>
      <c r="DE71" s="159"/>
      <c r="DF71" s="115"/>
      <c r="DG71" s="169"/>
      <c r="DH71"/>
    </row>
    <row r="72" spans="1:112" s="104" customFormat="1" ht="19.899999999999999" customHeight="1">
      <c r="A72" s="118"/>
      <c r="C72" s="119"/>
      <c r="D72" s="161"/>
      <c r="E72" s="149"/>
      <c r="F72" s="118"/>
      <c r="G72" s="107"/>
      <c r="I72" s="162"/>
      <c r="J72" s="163"/>
      <c r="L72" s="107"/>
      <c r="M72" s="153"/>
      <c r="N72"/>
      <c r="O72" s="118"/>
      <c r="Q72" s="119"/>
      <c r="R72" s="161"/>
      <c r="S72" s="149"/>
      <c r="T72" s="118"/>
      <c r="U72" s="107"/>
      <c r="W72" s="162"/>
      <c r="X72" s="163"/>
      <c r="Z72" s="107"/>
      <c r="AA72" s="153"/>
      <c r="AB72"/>
      <c r="AC72" s="118"/>
      <c r="AE72" s="119"/>
      <c r="AF72" s="161"/>
      <c r="AG72" s="149"/>
      <c r="AH72" s="118"/>
      <c r="AI72" s="107"/>
      <c r="AK72" s="162"/>
      <c r="AL72" s="163"/>
      <c r="AN72" s="107"/>
      <c r="AO72" s="153"/>
      <c r="AP72"/>
      <c r="AQ72" s="118"/>
      <c r="AS72" s="119"/>
      <c r="AT72" s="161"/>
      <c r="AU72" s="149"/>
      <c r="AV72" s="118"/>
      <c r="AW72" s="107"/>
      <c r="AY72" s="162"/>
      <c r="AZ72" s="163"/>
      <c r="BB72" s="107"/>
      <c r="BC72" s="153"/>
      <c r="BD72"/>
      <c r="BE72" s="118"/>
      <c r="BG72" s="119"/>
      <c r="BH72" s="161"/>
      <c r="BI72" s="149"/>
      <c r="BJ72" s="118"/>
      <c r="BK72" s="107"/>
      <c r="BM72" s="162"/>
      <c r="BN72" s="163"/>
      <c r="BP72" s="107"/>
      <c r="BQ72" s="153"/>
      <c r="BR72"/>
      <c r="BS72" s="118"/>
      <c r="BU72" s="119"/>
      <c r="BV72" s="161"/>
      <c r="BW72" s="149"/>
      <c r="BX72" s="118"/>
      <c r="BY72" s="107"/>
      <c r="CA72" s="162"/>
      <c r="CB72" s="163"/>
      <c r="CD72" s="107"/>
      <c r="CE72" s="153"/>
      <c r="CF72"/>
      <c r="CG72" s="118"/>
      <c r="CI72" s="119"/>
      <c r="CJ72" s="161"/>
      <c r="CK72" s="149"/>
      <c r="CL72" s="118"/>
      <c r="CM72" s="107"/>
      <c r="CO72" s="162"/>
      <c r="CP72" s="163"/>
      <c r="CR72" s="107"/>
      <c r="CS72" s="153"/>
      <c r="CT72"/>
      <c r="CU72" s="118"/>
      <c r="CW72" s="119"/>
      <c r="CX72" s="161"/>
      <c r="CY72" s="149"/>
      <c r="CZ72" s="118"/>
      <c r="DA72" s="107"/>
      <c r="DC72" s="162"/>
      <c r="DD72" s="163"/>
      <c r="DF72" s="107"/>
      <c r="DG72" s="153"/>
      <c r="DH72"/>
    </row>
    <row r="73" spans="1:112" s="104" customFormat="1" ht="15" customHeight="1">
      <c r="A73" s="128"/>
      <c r="B73" s="129"/>
      <c r="C73" s="129"/>
      <c r="D73" s="129"/>
      <c r="E73" s="129"/>
      <c r="F73" s="128"/>
      <c r="G73" s="129"/>
      <c r="H73" s="129"/>
      <c r="I73" s="129"/>
      <c r="J73" s="130"/>
      <c r="K73" s="164"/>
      <c r="L73" s="129"/>
      <c r="M73" s="174"/>
      <c r="N73"/>
      <c r="O73" s="128"/>
      <c r="P73" s="129"/>
      <c r="Q73" s="129"/>
      <c r="R73" s="129"/>
      <c r="S73" s="129"/>
      <c r="T73" s="128"/>
      <c r="U73" s="129"/>
      <c r="V73" s="129"/>
      <c r="W73" s="129"/>
      <c r="X73" s="130"/>
      <c r="Y73" s="164"/>
      <c r="Z73" s="129"/>
      <c r="AA73" s="174"/>
      <c r="AB73"/>
      <c r="AC73" s="128"/>
      <c r="AD73" s="129"/>
      <c r="AE73" s="129"/>
      <c r="AF73" s="129"/>
      <c r="AG73" s="129"/>
      <c r="AH73" s="128"/>
      <c r="AI73" s="129"/>
      <c r="AJ73" s="129"/>
      <c r="AK73" s="129"/>
      <c r="AL73" s="130"/>
      <c r="AM73" s="164"/>
      <c r="AN73" s="129"/>
      <c r="AO73" s="174"/>
      <c r="AP73"/>
      <c r="AQ73" s="128"/>
      <c r="AR73" s="129"/>
      <c r="AS73" s="129"/>
      <c r="AT73" s="129"/>
      <c r="AU73" s="129"/>
      <c r="AV73" s="128"/>
      <c r="AW73" s="129"/>
      <c r="AX73" s="129"/>
      <c r="AY73" s="129"/>
      <c r="AZ73" s="130"/>
      <c r="BA73" s="164"/>
      <c r="BB73" s="129"/>
      <c r="BC73" s="174"/>
      <c r="BD73"/>
      <c r="BE73" s="128"/>
      <c r="BF73" s="129"/>
      <c r="BG73" s="129"/>
      <c r="BH73" s="129"/>
      <c r="BI73" s="129"/>
      <c r="BJ73" s="128"/>
      <c r="BK73" s="129"/>
      <c r="BL73" s="129"/>
      <c r="BM73" s="129"/>
      <c r="BN73" s="130"/>
      <c r="BO73" s="164"/>
      <c r="BP73" s="129"/>
      <c r="BQ73" s="174"/>
      <c r="BR73"/>
      <c r="BS73" s="128"/>
      <c r="BT73" s="129"/>
      <c r="BU73" s="129"/>
      <c r="BV73" s="129"/>
      <c r="BW73" s="129"/>
      <c r="BX73" s="128"/>
      <c r="BY73" s="129"/>
      <c r="BZ73" s="129"/>
      <c r="CA73" s="129"/>
      <c r="CB73" s="130"/>
      <c r="CC73" s="164"/>
      <c r="CD73" s="129"/>
      <c r="CE73" s="174"/>
      <c r="CF73"/>
      <c r="CG73" s="128"/>
      <c r="CH73" s="129"/>
      <c r="CI73" s="129"/>
      <c r="CJ73" s="129"/>
      <c r="CK73" s="129"/>
      <c r="CL73" s="128"/>
      <c r="CM73" s="129"/>
      <c r="CN73" s="129"/>
      <c r="CO73" s="129"/>
      <c r="CP73" s="130"/>
      <c r="CQ73" s="164"/>
      <c r="CR73" s="129"/>
      <c r="CS73" s="174"/>
      <c r="CT73"/>
      <c r="CU73" s="128"/>
      <c r="CV73" s="129"/>
      <c r="CW73" s="129"/>
      <c r="CX73" s="129"/>
      <c r="CY73" s="129"/>
      <c r="CZ73" s="128"/>
      <c r="DA73" s="129"/>
      <c r="DB73" s="129"/>
      <c r="DC73" s="129"/>
      <c r="DD73" s="130"/>
      <c r="DE73" s="164"/>
      <c r="DF73" s="129"/>
      <c r="DG73" s="174"/>
      <c r="DH73"/>
    </row>
    <row r="74" spans="1:112" s="104" customFormat="1" ht="7.9" customHeight="1">
      <c r="A74" s="118"/>
      <c r="B74" s="107"/>
      <c r="C74" s="107"/>
      <c r="D74" s="107"/>
      <c r="E74" s="122"/>
      <c r="F74" s="114"/>
      <c r="G74" s="115"/>
      <c r="H74" s="115"/>
      <c r="I74" s="160"/>
      <c r="J74" s="122"/>
      <c r="K74" s="119"/>
      <c r="L74" s="107"/>
      <c r="M74" s="153"/>
      <c r="N74"/>
      <c r="O74" s="118"/>
      <c r="P74" s="107"/>
      <c r="Q74" s="107"/>
      <c r="R74" s="107"/>
      <c r="S74" s="122"/>
      <c r="T74" s="114"/>
      <c r="U74" s="115"/>
      <c r="V74" s="115"/>
      <c r="W74" s="160"/>
      <c r="X74" s="122"/>
      <c r="Y74" s="119"/>
      <c r="Z74" s="107"/>
      <c r="AA74" s="153"/>
      <c r="AB74"/>
      <c r="AC74" s="118"/>
      <c r="AD74" s="107"/>
      <c r="AE74" s="107"/>
      <c r="AF74" s="107"/>
      <c r="AG74" s="122"/>
      <c r="AH74" s="114"/>
      <c r="AI74" s="115"/>
      <c r="AJ74" s="115"/>
      <c r="AK74" s="160"/>
      <c r="AL74" s="122"/>
      <c r="AM74" s="119"/>
      <c r="AN74" s="107"/>
      <c r="AO74" s="153"/>
      <c r="AP74"/>
      <c r="AQ74" s="118"/>
      <c r="AR74" s="107"/>
      <c r="AS74" s="107"/>
      <c r="AT74" s="107"/>
      <c r="AU74" s="122"/>
      <c r="AV74" s="114"/>
      <c r="AW74" s="115"/>
      <c r="AX74" s="115"/>
      <c r="AY74" s="160"/>
      <c r="AZ74" s="122"/>
      <c r="BA74" s="119"/>
      <c r="BB74" s="107"/>
      <c r="BC74" s="153"/>
      <c r="BD74"/>
      <c r="BE74" s="118"/>
      <c r="BF74" s="107"/>
      <c r="BG74" s="107"/>
      <c r="BH74" s="107"/>
      <c r="BI74" s="122"/>
      <c r="BJ74" s="114"/>
      <c r="BK74" s="115"/>
      <c r="BL74" s="115"/>
      <c r="BM74" s="160"/>
      <c r="BN74" s="122"/>
      <c r="BO74" s="119"/>
      <c r="BP74" s="107"/>
      <c r="BQ74" s="153"/>
      <c r="BR74"/>
      <c r="BS74" s="118"/>
      <c r="BT74" s="107"/>
      <c r="BU74" s="107"/>
      <c r="BV74" s="107"/>
      <c r="BW74" s="122"/>
      <c r="BX74" s="114"/>
      <c r="BY74" s="115"/>
      <c r="BZ74" s="115"/>
      <c r="CA74" s="160"/>
      <c r="CB74" s="122"/>
      <c r="CC74" s="119"/>
      <c r="CD74" s="107"/>
      <c r="CE74" s="153"/>
      <c r="CF74"/>
      <c r="CG74" s="118"/>
      <c r="CH74" s="107"/>
      <c r="CI74" s="107"/>
      <c r="CJ74" s="107"/>
      <c r="CK74" s="122"/>
      <c r="CL74" s="114"/>
      <c r="CM74" s="115"/>
      <c r="CN74" s="115"/>
      <c r="CO74" s="160"/>
      <c r="CP74" s="122"/>
      <c r="CQ74" s="119"/>
      <c r="CR74" s="107"/>
      <c r="CS74" s="153"/>
      <c r="CT74"/>
      <c r="CU74" s="118"/>
      <c r="CV74" s="107"/>
      <c r="CW74" s="107"/>
      <c r="CX74" s="107"/>
      <c r="CY74" s="122"/>
      <c r="CZ74" s="114"/>
      <c r="DA74" s="115"/>
      <c r="DB74" s="115"/>
      <c r="DC74" s="160"/>
      <c r="DD74" s="122"/>
      <c r="DE74" s="119"/>
      <c r="DF74" s="107"/>
      <c r="DG74" s="153"/>
      <c r="DH74"/>
    </row>
    <row r="75" spans="1:112" s="104" customFormat="1" ht="15.95" customHeight="1">
      <c r="A75" s="165"/>
      <c r="B75" s="166" t="s">
        <v>59</v>
      </c>
      <c r="C75"/>
      <c r="D75" s="106"/>
      <c r="E75" s="163" t="s">
        <v>88</v>
      </c>
      <c r="F75" s="118"/>
      <c r="G75" s="166" t="s">
        <v>95</v>
      </c>
      <c r="H75"/>
      <c r="I75" s="149"/>
      <c r="J75" s="163" t="s">
        <v>88</v>
      </c>
      <c r="K75" s="194" t="s">
        <v>96</v>
      </c>
      <c r="L75" s="167"/>
      <c r="M75" s="171" t="s">
        <v>88</v>
      </c>
      <c r="N75"/>
      <c r="O75" s="165"/>
      <c r="P75" s="166" t="s">
        <v>59</v>
      </c>
      <c r="Q75"/>
      <c r="R75" s="106"/>
      <c r="S75" s="163" t="s">
        <v>88</v>
      </c>
      <c r="T75" s="118"/>
      <c r="U75" s="166" t="s">
        <v>95</v>
      </c>
      <c r="V75"/>
      <c r="W75" s="149"/>
      <c r="X75" s="163" t="s">
        <v>88</v>
      </c>
      <c r="Y75" s="194" t="s">
        <v>96</v>
      </c>
      <c r="Z75" s="167"/>
      <c r="AA75" s="171" t="s">
        <v>88</v>
      </c>
      <c r="AB75"/>
      <c r="AC75" s="165"/>
      <c r="AD75" s="166" t="s">
        <v>59</v>
      </c>
      <c r="AE75"/>
      <c r="AF75" s="106"/>
      <c r="AG75" s="163" t="s">
        <v>88</v>
      </c>
      <c r="AH75" s="118"/>
      <c r="AI75" s="166" t="s">
        <v>95</v>
      </c>
      <c r="AJ75"/>
      <c r="AK75" s="149"/>
      <c r="AL75" s="163" t="s">
        <v>88</v>
      </c>
      <c r="AM75" s="194" t="s">
        <v>96</v>
      </c>
      <c r="AN75" s="167"/>
      <c r="AO75" s="171" t="s">
        <v>88</v>
      </c>
      <c r="AP75"/>
      <c r="AQ75" s="165"/>
      <c r="AR75" s="166" t="s">
        <v>59</v>
      </c>
      <c r="AS75"/>
      <c r="AT75" s="106"/>
      <c r="AU75" s="163" t="s">
        <v>88</v>
      </c>
      <c r="AV75" s="118"/>
      <c r="AW75" s="166" t="s">
        <v>95</v>
      </c>
      <c r="AX75"/>
      <c r="AY75" s="149"/>
      <c r="AZ75" s="163" t="s">
        <v>88</v>
      </c>
      <c r="BA75" s="194" t="s">
        <v>96</v>
      </c>
      <c r="BB75" s="167"/>
      <c r="BC75" s="171" t="s">
        <v>88</v>
      </c>
      <c r="BD75"/>
      <c r="BE75" s="165"/>
      <c r="BF75" s="166" t="s">
        <v>59</v>
      </c>
      <c r="BG75"/>
      <c r="BH75" s="106"/>
      <c r="BI75" s="163" t="s">
        <v>88</v>
      </c>
      <c r="BJ75" s="118"/>
      <c r="BK75" s="166" t="s">
        <v>95</v>
      </c>
      <c r="BL75"/>
      <c r="BM75" s="149"/>
      <c r="BN75" s="163" t="s">
        <v>88</v>
      </c>
      <c r="BO75" s="194" t="s">
        <v>96</v>
      </c>
      <c r="BP75" s="167"/>
      <c r="BQ75" s="171" t="s">
        <v>88</v>
      </c>
      <c r="BR75"/>
      <c r="BS75" s="165"/>
      <c r="BT75" s="166" t="s">
        <v>59</v>
      </c>
      <c r="BU75"/>
      <c r="BV75" s="106"/>
      <c r="BW75" s="163" t="s">
        <v>88</v>
      </c>
      <c r="BX75" s="118"/>
      <c r="BY75" s="166" t="s">
        <v>95</v>
      </c>
      <c r="BZ75"/>
      <c r="CA75" s="149"/>
      <c r="CB75" s="163" t="s">
        <v>88</v>
      </c>
      <c r="CC75" s="194" t="s">
        <v>96</v>
      </c>
      <c r="CD75" s="167"/>
      <c r="CE75" s="171" t="s">
        <v>88</v>
      </c>
      <c r="CF75"/>
      <c r="CG75" s="165"/>
      <c r="CH75" s="166" t="s">
        <v>59</v>
      </c>
      <c r="CI75"/>
      <c r="CJ75" s="106"/>
      <c r="CK75" s="163" t="s">
        <v>88</v>
      </c>
      <c r="CL75" s="118"/>
      <c r="CM75" s="166" t="s">
        <v>95</v>
      </c>
      <c r="CN75"/>
      <c r="CO75" s="149"/>
      <c r="CP75" s="163" t="s">
        <v>88</v>
      </c>
      <c r="CQ75" s="194" t="s">
        <v>96</v>
      </c>
      <c r="CR75" s="167"/>
      <c r="CS75" s="171" t="s">
        <v>88</v>
      </c>
      <c r="CT75"/>
      <c r="CU75" s="165"/>
      <c r="CV75" s="166" t="s">
        <v>59</v>
      </c>
      <c r="CW75"/>
      <c r="CX75" s="106"/>
      <c r="CY75" s="163" t="s">
        <v>88</v>
      </c>
      <c r="CZ75" s="118"/>
      <c r="DA75" s="166" t="s">
        <v>95</v>
      </c>
      <c r="DB75"/>
      <c r="DC75" s="149"/>
      <c r="DD75" s="163" t="s">
        <v>88</v>
      </c>
      <c r="DE75" s="194" t="s">
        <v>96</v>
      </c>
      <c r="DF75" s="167"/>
      <c r="DG75" s="171" t="s">
        <v>88</v>
      </c>
      <c r="DH75"/>
    </row>
    <row r="76" spans="1:112" s="104" customFormat="1" ht="6" customHeight="1">
      <c r="A76" s="128"/>
      <c r="B76" s="129"/>
      <c r="C76" s="129"/>
      <c r="D76" s="129"/>
      <c r="E76" s="130"/>
      <c r="F76" s="129"/>
      <c r="G76" s="129"/>
      <c r="H76" s="129"/>
      <c r="I76" s="129"/>
      <c r="J76" s="130"/>
      <c r="K76" s="129"/>
      <c r="L76" s="129"/>
      <c r="M76" s="174"/>
      <c r="N76"/>
      <c r="O76" s="128"/>
      <c r="P76" s="129"/>
      <c r="Q76" s="129"/>
      <c r="R76" s="129"/>
      <c r="S76" s="130"/>
      <c r="T76" s="129"/>
      <c r="U76" s="129"/>
      <c r="V76" s="129"/>
      <c r="W76" s="129"/>
      <c r="X76" s="130"/>
      <c r="Y76" s="129"/>
      <c r="Z76" s="129"/>
      <c r="AA76" s="174"/>
      <c r="AB76"/>
      <c r="AC76" s="128"/>
      <c r="AD76" s="129"/>
      <c r="AE76" s="129"/>
      <c r="AF76" s="129"/>
      <c r="AG76" s="130"/>
      <c r="AH76" s="129"/>
      <c r="AI76" s="129"/>
      <c r="AJ76" s="129"/>
      <c r="AK76" s="129"/>
      <c r="AL76" s="130"/>
      <c r="AM76" s="129"/>
      <c r="AN76" s="129"/>
      <c r="AO76" s="174"/>
      <c r="AP76"/>
      <c r="AQ76" s="128"/>
      <c r="AR76" s="129"/>
      <c r="AS76" s="129"/>
      <c r="AT76" s="129"/>
      <c r="AU76" s="130"/>
      <c r="AV76" s="129"/>
      <c r="AW76" s="129"/>
      <c r="AX76" s="129"/>
      <c r="AY76" s="129"/>
      <c r="AZ76" s="130"/>
      <c r="BA76" s="129"/>
      <c r="BB76" s="129"/>
      <c r="BC76" s="174"/>
      <c r="BD76"/>
      <c r="BE76" s="128"/>
      <c r="BF76" s="129"/>
      <c r="BG76" s="129"/>
      <c r="BH76" s="129"/>
      <c r="BI76" s="130"/>
      <c r="BJ76" s="129"/>
      <c r="BK76" s="129"/>
      <c r="BL76" s="129"/>
      <c r="BM76" s="129"/>
      <c r="BN76" s="130"/>
      <c r="BO76" s="129"/>
      <c r="BP76" s="129"/>
      <c r="BQ76" s="174"/>
      <c r="BR76"/>
      <c r="BS76" s="128"/>
      <c r="BT76" s="129"/>
      <c r="BU76" s="129"/>
      <c r="BV76" s="129"/>
      <c r="BW76" s="130"/>
      <c r="BX76" s="129"/>
      <c r="BY76" s="129"/>
      <c r="BZ76" s="129"/>
      <c r="CA76" s="129"/>
      <c r="CB76" s="130"/>
      <c r="CC76" s="129"/>
      <c r="CD76" s="129"/>
      <c r="CE76" s="174"/>
      <c r="CF76"/>
      <c r="CG76" s="128"/>
      <c r="CH76" s="129"/>
      <c r="CI76" s="129"/>
      <c r="CJ76" s="129"/>
      <c r="CK76" s="130"/>
      <c r="CL76" s="129"/>
      <c r="CM76" s="129"/>
      <c r="CN76" s="129"/>
      <c r="CO76" s="129"/>
      <c r="CP76" s="130"/>
      <c r="CQ76" s="129"/>
      <c r="CR76" s="129"/>
      <c r="CS76" s="174"/>
      <c r="CT76"/>
      <c r="CU76" s="128"/>
      <c r="CV76" s="129"/>
      <c r="CW76" s="129"/>
      <c r="CX76" s="129"/>
      <c r="CY76" s="130"/>
      <c r="CZ76" s="129"/>
      <c r="DA76" s="129"/>
      <c r="DB76" s="129"/>
      <c r="DC76" s="129"/>
      <c r="DD76" s="130"/>
      <c r="DE76" s="129"/>
      <c r="DF76" s="129"/>
      <c r="DG76" s="174"/>
      <c r="DH76"/>
    </row>
    <row r="77" spans="1:112" s="104" customFormat="1" ht="6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/>
    </row>
    <row r="78" spans="1:112" s="104" customFormat="1" ht="19.899999999999999" customHeight="1">
      <c r="A78" s="114"/>
      <c r="B78" s="159"/>
      <c r="C78" s="115"/>
      <c r="D78" s="115"/>
      <c r="E78" s="160"/>
      <c r="F78" s="114"/>
      <c r="G78" s="159"/>
      <c r="H78" s="115"/>
      <c r="I78" s="115"/>
      <c r="J78" s="169"/>
      <c r="K78" s="170"/>
      <c r="L78" s="170"/>
      <c r="M78" s="170"/>
      <c r="N78"/>
      <c r="O78" s="114"/>
      <c r="P78" s="159"/>
      <c r="Q78" s="115"/>
      <c r="R78" s="115"/>
      <c r="S78" s="160"/>
      <c r="T78" s="114"/>
      <c r="U78" s="159"/>
      <c r="V78" s="115"/>
      <c r="W78" s="115"/>
      <c r="X78" s="169"/>
      <c r="Y78" s="170"/>
      <c r="Z78" s="170"/>
      <c r="AA78" s="170"/>
      <c r="AB78"/>
      <c r="AC78" s="114"/>
      <c r="AD78" s="159"/>
      <c r="AE78" s="115"/>
      <c r="AF78" s="115"/>
      <c r="AG78" s="160"/>
      <c r="AH78" s="114"/>
      <c r="AI78" s="159"/>
      <c r="AJ78" s="115"/>
      <c r="AK78" s="115"/>
      <c r="AL78" s="169"/>
      <c r="AM78" s="170"/>
      <c r="AN78" s="170"/>
      <c r="AO78" s="170"/>
      <c r="AP78"/>
      <c r="AQ78" s="114"/>
      <c r="AR78" s="159"/>
      <c r="AS78" s="115"/>
      <c r="AT78" s="115"/>
      <c r="AU78" s="160"/>
      <c r="AV78" s="114"/>
      <c r="AW78" s="159"/>
      <c r="AX78" s="115"/>
      <c r="AY78" s="115"/>
      <c r="AZ78" s="169"/>
      <c r="BA78" s="170"/>
      <c r="BB78" s="170"/>
      <c r="BC78" s="170"/>
      <c r="BD78"/>
      <c r="BE78" s="114"/>
      <c r="BF78" s="159"/>
      <c r="BG78" s="115"/>
      <c r="BH78" s="115"/>
      <c r="BI78" s="160"/>
      <c r="BJ78" s="114"/>
      <c r="BK78" s="159"/>
      <c r="BL78" s="115"/>
      <c r="BM78" s="115"/>
      <c r="BN78" s="169"/>
      <c r="BO78" s="170"/>
      <c r="BP78" s="170"/>
      <c r="BQ78" s="170"/>
      <c r="BR78"/>
      <c r="BS78" s="114"/>
      <c r="BT78" s="159"/>
      <c r="BU78" s="115"/>
      <c r="BV78" s="115"/>
      <c r="BW78" s="160"/>
      <c r="BX78" s="114"/>
      <c r="BY78" s="159"/>
      <c r="BZ78" s="115"/>
      <c r="CA78" s="115"/>
      <c r="CB78" s="169"/>
      <c r="CC78" s="170"/>
      <c r="CD78" s="170"/>
      <c r="CE78" s="170"/>
      <c r="CF78"/>
      <c r="CG78" s="114"/>
      <c r="CH78" s="159"/>
      <c r="CI78" s="115"/>
      <c r="CJ78" s="115"/>
      <c r="CK78" s="160"/>
      <c r="CL78" s="114"/>
      <c r="CM78" s="159"/>
      <c r="CN78" s="115"/>
      <c r="CO78" s="115"/>
      <c r="CP78" s="169"/>
      <c r="CQ78" s="170"/>
      <c r="CR78" s="170"/>
      <c r="CS78" s="170"/>
      <c r="CT78"/>
      <c r="CU78" s="114"/>
      <c r="CV78" s="159"/>
      <c r="CW78" s="115"/>
      <c r="CX78" s="115"/>
      <c r="CY78" s="160"/>
      <c r="CZ78" s="114"/>
      <c r="DA78" s="159"/>
      <c r="DB78" s="115"/>
      <c r="DC78" s="115"/>
      <c r="DD78" s="169"/>
      <c r="DE78" s="170"/>
      <c r="DF78" s="170"/>
      <c r="DG78" s="170"/>
      <c r="DH78"/>
    </row>
    <row r="79" spans="1:112" s="104" customFormat="1" ht="19.899999999999999" customHeight="1">
      <c r="A79" s="118"/>
      <c r="B79" s="107"/>
      <c r="C79" s="107"/>
      <c r="D79" s="161"/>
      <c r="E79" s="149"/>
      <c r="F79" s="118"/>
      <c r="G79" s="107"/>
      <c r="H79" s="161"/>
      <c r="I79" s="149"/>
      <c r="J79" s="171"/>
      <c r="K79" s="172"/>
      <c r="L79" s="170"/>
      <c r="M79" s="170"/>
      <c r="N79"/>
      <c r="O79" s="118"/>
      <c r="P79" s="107"/>
      <c r="Q79" s="107"/>
      <c r="R79" s="161"/>
      <c r="S79" s="149"/>
      <c r="T79" s="118"/>
      <c r="U79" s="107"/>
      <c r="V79" s="161"/>
      <c r="W79" s="149"/>
      <c r="X79" s="171"/>
      <c r="Y79" s="172"/>
      <c r="Z79" s="170"/>
      <c r="AA79" s="170"/>
      <c r="AB79"/>
      <c r="AC79" s="118"/>
      <c r="AD79" s="107"/>
      <c r="AE79" s="107"/>
      <c r="AF79" s="161"/>
      <c r="AG79" s="149"/>
      <c r="AH79" s="118"/>
      <c r="AI79" s="107"/>
      <c r="AJ79" s="161"/>
      <c r="AK79" s="149"/>
      <c r="AL79" s="171"/>
      <c r="AM79" s="172"/>
      <c r="AN79" s="170"/>
      <c r="AO79" s="170"/>
      <c r="AP79"/>
      <c r="AQ79" s="118"/>
      <c r="AR79" s="107"/>
      <c r="AS79" s="107"/>
      <c r="AT79" s="161"/>
      <c r="AU79" s="149"/>
      <c r="AV79" s="118"/>
      <c r="AW79" s="107"/>
      <c r="AX79" s="161"/>
      <c r="AY79" s="149"/>
      <c r="AZ79" s="171"/>
      <c r="BA79" s="172"/>
      <c r="BB79" s="170"/>
      <c r="BC79" s="170"/>
      <c r="BD79"/>
      <c r="BE79" s="118"/>
      <c r="BF79" s="107"/>
      <c r="BG79" s="107"/>
      <c r="BH79" s="161"/>
      <c r="BI79" s="149"/>
      <c r="BJ79" s="118"/>
      <c r="BK79" s="107"/>
      <c r="BL79" s="161"/>
      <c r="BM79" s="149"/>
      <c r="BN79" s="171"/>
      <c r="BO79" s="172"/>
      <c r="BP79" s="170"/>
      <c r="BQ79" s="170"/>
      <c r="BR79"/>
      <c r="BS79" s="118"/>
      <c r="BT79" s="107"/>
      <c r="BU79" s="107"/>
      <c r="BV79" s="161"/>
      <c r="BW79" s="149"/>
      <c r="BX79" s="118"/>
      <c r="BY79" s="107"/>
      <c r="BZ79" s="161"/>
      <c r="CA79" s="149"/>
      <c r="CB79" s="171"/>
      <c r="CC79" s="172"/>
      <c r="CD79" s="170"/>
      <c r="CE79" s="170"/>
      <c r="CF79"/>
      <c r="CG79" s="118"/>
      <c r="CH79" s="107"/>
      <c r="CI79" s="107"/>
      <c r="CJ79" s="161"/>
      <c r="CK79" s="149"/>
      <c r="CL79" s="118"/>
      <c r="CM79" s="107"/>
      <c r="CN79" s="161"/>
      <c r="CO79" s="149"/>
      <c r="CP79" s="171"/>
      <c r="CQ79" s="172"/>
      <c r="CR79" s="170"/>
      <c r="CS79" s="170"/>
      <c r="CT79"/>
      <c r="CU79" s="118"/>
      <c r="CV79" s="107"/>
      <c r="CW79" s="107"/>
      <c r="CX79" s="161"/>
      <c r="CY79" s="149"/>
      <c r="CZ79" s="118"/>
      <c r="DA79" s="107"/>
      <c r="DB79" s="161"/>
      <c r="DC79" s="149"/>
      <c r="DD79" s="171"/>
      <c r="DE79" s="172"/>
      <c r="DF79" s="170"/>
      <c r="DG79" s="170"/>
      <c r="DH79"/>
    </row>
    <row r="80" spans="1:112" s="104" customFormat="1" ht="15" customHeight="1">
      <c r="A80" s="128"/>
      <c r="B80" s="129"/>
      <c r="C80" s="129"/>
      <c r="D80" s="129"/>
      <c r="E80" s="129"/>
      <c r="F80" s="128"/>
      <c r="G80" s="129"/>
      <c r="H80" s="129"/>
      <c r="I80" s="129"/>
      <c r="J80" s="174"/>
      <c r="K80" s="173"/>
      <c r="L80" s="170"/>
      <c r="M80" s="170"/>
      <c r="N80"/>
      <c r="O80" s="128"/>
      <c r="P80" s="129"/>
      <c r="Q80" s="129"/>
      <c r="R80" s="129"/>
      <c r="S80" s="129"/>
      <c r="T80" s="128"/>
      <c r="U80" s="129"/>
      <c r="V80" s="129"/>
      <c r="W80" s="129"/>
      <c r="X80" s="174"/>
      <c r="Y80" s="173"/>
      <c r="Z80" s="170"/>
      <c r="AA80" s="170"/>
      <c r="AB80"/>
      <c r="AC80" s="128"/>
      <c r="AD80" s="129"/>
      <c r="AE80" s="129"/>
      <c r="AF80" s="129"/>
      <c r="AG80" s="129"/>
      <c r="AH80" s="128"/>
      <c r="AI80" s="129"/>
      <c r="AJ80" s="129"/>
      <c r="AK80" s="129"/>
      <c r="AL80" s="174"/>
      <c r="AM80" s="173"/>
      <c r="AN80" s="170"/>
      <c r="AO80" s="170"/>
      <c r="AP80"/>
      <c r="AQ80" s="128"/>
      <c r="AR80" s="129"/>
      <c r="AS80" s="129"/>
      <c r="AT80" s="129"/>
      <c r="AU80" s="129"/>
      <c r="AV80" s="128"/>
      <c r="AW80" s="129"/>
      <c r="AX80" s="129"/>
      <c r="AY80" s="129"/>
      <c r="AZ80" s="174"/>
      <c r="BA80" s="173"/>
      <c r="BB80" s="170"/>
      <c r="BC80" s="170"/>
      <c r="BD80"/>
      <c r="BE80" s="128"/>
      <c r="BF80" s="129"/>
      <c r="BG80" s="129"/>
      <c r="BH80" s="129"/>
      <c r="BI80" s="129"/>
      <c r="BJ80" s="128"/>
      <c r="BK80" s="129"/>
      <c r="BL80" s="129"/>
      <c r="BM80" s="129"/>
      <c r="BN80" s="174"/>
      <c r="BO80" s="173"/>
      <c r="BP80" s="170"/>
      <c r="BQ80" s="170"/>
      <c r="BR80"/>
      <c r="BS80" s="128"/>
      <c r="BT80" s="129"/>
      <c r="BU80" s="129"/>
      <c r="BV80" s="129"/>
      <c r="BW80" s="129"/>
      <c r="BX80" s="128"/>
      <c r="BY80" s="129"/>
      <c r="BZ80" s="129"/>
      <c r="CA80" s="129"/>
      <c r="CB80" s="174"/>
      <c r="CC80" s="173"/>
      <c r="CD80" s="170"/>
      <c r="CE80" s="170"/>
      <c r="CF80"/>
      <c r="CG80" s="128"/>
      <c r="CH80" s="129"/>
      <c r="CI80" s="129"/>
      <c r="CJ80" s="129"/>
      <c r="CK80" s="129"/>
      <c r="CL80" s="128"/>
      <c r="CM80" s="129"/>
      <c r="CN80" s="129"/>
      <c r="CO80" s="129"/>
      <c r="CP80" s="174"/>
      <c r="CQ80" s="173"/>
      <c r="CR80" s="170"/>
      <c r="CS80" s="170"/>
      <c r="CT80"/>
      <c r="CU80" s="128"/>
      <c r="CV80" s="129"/>
      <c r="CW80" s="129"/>
      <c r="CX80" s="129"/>
      <c r="CY80" s="129"/>
      <c r="CZ80" s="128"/>
      <c r="DA80" s="129"/>
      <c r="DB80" s="129"/>
      <c r="DC80" s="129"/>
      <c r="DD80" s="174"/>
      <c r="DE80" s="173"/>
      <c r="DF80" s="170"/>
      <c r="DG80" s="170"/>
      <c r="DH80"/>
    </row>
    <row r="81" spans="1:4811" s="104" customFormat="1" ht="7.9" customHeight="1">
      <c r="A81" s="118"/>
      <c r="B81" s="107"/>
      <c r="C81" s="107"/>
      <c r="D81" s="107"/>
      <c r="E81" s="122"/>
      <c r="F81" s="114"/>
      <c r="G81" s="115"/>
      <c r="H81" s="115"/>
      <c r="I81" s="160"/>
      <c r="J81" s="153"/>
      <c r="K81" s="173"/>
      <c r="L81" s="170"/>
      <c r="M81" s="170"/>
      <c r="N81"/>
      <c r="O81" s="118"/>
      <c r="P81" s="107"/>
      <c r="Q81" s="107"/>
      <c r="R81" s="107"/>
      <c r="S81" s="122"/>
      <c r="T81" s="114"/>
      <c r="U81" s="115"/>
      <c r="V81" s="115"/>
      <c r="W81" s="160"/>
      <c r="X81" s="153"/>
      <c r="Y81" s="173"/>
      <c r="Z81" s="170"/>
      <c r="AA81" s="170"/>
      <c r="AB81"/>
      <c r="AC81" s="118"/>
      <c r="AD81" s="107"/>
      <c r="AE81" s="107"/>
      <c r="AF81" s="107"/>
      <c r="AG81" s="122"/>
      <c r="AH81" s="114"/>
      <c r="AI81" s="115"/>
      <c r="AJ81" s="115"/>
      <c r="AK81" s="160"/>
      <c r="AL81" s="153"/>
      <c r="AM81" s="173"/>
      <c r="AN81" s="170"/>
      <c r="AO81" s="170"/>
      <c r="AP81"/>
      <c r="AQ81" s="118"/>
      <c r="AR81" s="107"/>
      <c r="AS81" s="107"/>
      <c r="AT81" s="107"/>
      <c r="AU81" s="122"/>
      <c r="AV81" s="114"/>
      <c r="AW81" s="115"/>
      <c r="AX81" s="115"/>
      <c r="AY81" s="160"/>
      <c r="AZ81" s="153"/>
      <c r="BA81" s="173"/>
      <c r="BB81" s="170"/>
      <c r="BC81" s="170"/>
      <c r="BD81"/>
      <c r="BE81" s="118"/>
      <c r="BF81" s="107"/>
      <c r="BG81" s="107"/>
      <c r="BH81" s="107"/>
      <c r="BI81" s="122"/>
      <c r="BJ81" s="114"/>
      <c r="BK81" s="115"/>
      <c r="BL81" s="115"/>
      <c r="BM81" s="160"/>
      <c r="BN81" s="153"/>
      <c r="BO81" s="173"/>
      <c r="BP81" s="170"/>
      <c r="BQ81" s="170"/>
      <c r="BR81"/>
      <c r="BS81" s="118"/>
      <c r="BT81" s="107"/>
      <c r="BU81" s="107"/>
      <c r="BV81" s="107"/>
      <c r="BW81" s="122"/>
      <c r="BX81" s="114"/>
      <c r="BY81" s="115"/>
      <c r="BZ81" s="115"/>
      <c r="CA81" s="160"/>
      <c r="CB81" s="153"/>
      <c r="CC81" s="173"/>
      <c r="CD81" s="170"/>
      <c r="CE81" s="170"/>
      <c r="CF81"/>
      <c r="CG81" s="118"/>
      <c r="CH81" s="107"/>
      <c r="CI81" s="107"/>
      <c r="CJ81" s="107"/>
      <c r="CK81" s="122"/>
      <c r="CL81" s="114"/>
      <c r="CM81" s="115"/>
      <c r="CN81" s="115"/>
      <c r="CO81" s="160"/>
      <c r="CP81" s="153"/>
      <c r="CQ81" s="173"/>
      <c r="CR81" s="170"/>
      <c r="CS81" s="170"/>
      <c r="CT81"/>
      <c r="CU81" s="118"/>
      <c r="CV81" s="107"/>
      <c r="CW81" s="107"/>
      <c r="CX81" s="107"/>
      <c r="CY81" s="122"/>
      <c r="CZ81" s="114"/>
      <c r="DA81" s="115"/>
      <c r="DB81" s="115"/>
      <c r="DC81" s="160"/>
      <c r="DD81" s="153"/>
      <c r="DE81" s="173"/>
      <c r="DF81" s="170"/>
      <c r="DG81" s="170"/>
      <c r="DH81"/>
    </row>
    <row r="82" spans="1:4811" s="104" customFormat="1" ht="15.95" customHeight="1">
      <c r="A82" s="165"/>
      <c r="B82" s="166" t="s">
        <v>97</v>
      </c>
      <c r="C82"/>
      <c r="D82" s="168"/>
      <c r="E82" s="163" t="s">
        <v>88</v>
      </c>
      <c r="F82" s="118"/>
      <c r="G82" s="166" t="s">
        <v>98</v>
      </c>
      <c r="H82"/>
      <c r="I82" s="149"/>
      <c r="J82" s="171" t="s">
        <v>88</v>
      </c>
      <c r="K82" s="175">
        <v>0</v>
      </c>
      <c r="L82" s="176"/>
      <c r="M82" s="170"/>
      <c r="N82"/>
      <c r="O82" s="165"/>
      <c r="P82" s="166" t="s">
        <v>97</v>
      </c>
      <c r="Q82"/>
      <c r="R82" s="168"/>
      <c r="S82" s="163" t="s">
        <v>88</v>
      </c>
      <c r="T82" s="118"/>
      <c r="U82" s="166" t="s">
        <v>98</v>
      </c>
      <c r="V82"/>
      <c r="W82" s="149"/>
      <c r="X82" s="171" t="s">
        <v>88</v>
      </c>
      <c r="Y82" s="175">
        <v>0</v>
      </c>
      <c r="Z82" s="176"/>
      <c r="AA82" s="170"/>
      <c r="AB82"/>
      <c r="AC82" s="165"/>
      <c r="AD82" s="166" t="s">
        <v>97</v>
      </c>
      <c r="AE82"/>
      <c r="AF82" s="168"/>
      <c r="AG82" s="163" t="s">
        <v>88</v>
      </c>
      <c r="AH82" s="118"/>
      <c r="AI82" s="166" t="s">
        <v>98</v>
      </c>
      <c r="AJ82"/>
      <c r="AK82" s="149"/>
      <c r="AL82" s="171" t="s">
        <v>88</v>
      </c>
      <c r="AM82" s="175">
        <v>0</v>
      </c>
      <c r="AN82" s="176"/>
      <c r="AO82" s="170"/>
      <c r="AP82"/>
      <c r="AQ82" s="165"/>
      <c r="AR82" s="166" t="s">
        <v>97</v>
      </c>
      <c r="AS82"/>
      <c r="AT82" s="168"/>
      <c r="AU82" s="163" t="s">
        <v>88</v>
      </c>
      <c r="AV82" s="118"/>
      <c r="AW82" s="166" t="s">
        <v>98</v>
      </c>
      <c r="AX82"/>
      <c r="AY82" s="149"/>
      <c r="AZ82" s="171" t="s">
        <v>88</v>
      </c>
      <c r="BA82" s="175">
        <v>0</v>
      </c>
      <c r="BB82" s="176"/>
      <c r="BC82" s="170"/>
      <c r="BD82"/>
      <c r="BE82" s="165"/>
      <c r="BF82" s="166" t="s">
        <v>97</v>
      </c>
      <c r="BG82"/>
      <c r="BH82" s="168"/>
      <c r="BI82" s="163" t="s">
        <v>88</v>
      </c>
      <c r="BJ82" s="118"/>
      <c r="BK82" s="166" t="s">
        <v>98</v>
      </c>
      <c r="BL82"/>
      <c r="BM82" s="149"/>
      <c r="BN82" s="171" t="s">
        <v>88</v>
      </c>
      <c r="BO82" s="175">
        <v>0</v>
      </c>
      <c r="BP82" s="176"/>
      <c r="BQ82" s="170"/>
      <c r="BR82"/>
      <c r="BS82" s="165"/>
      <c r="BT82" s="166" t="s">
        <v>97</v>
      </c>
      <c r="BU82"/>
      <c r="BV82" s="168"/>
      <c r="BW82" s="163" t="s">
        <v>88</v>
      </c>
      <c r="BX82" s="118"/>
      <c r="BY82" s="166" t="s">
        <v>98</v>
      </c>
      <c r="BZ82"/>
      <c r="CA82" s="149"/>
      <c r="CB82" s="171" t="s">
        <v>88</v>
      </c>
      <c r="CC82" s="175">
        <v>0</v>
      </c>
      <c r="CD82" s="176"/>
      <c r="CE82" s="170"/>
      <c r="CF82"/>
      <c r="CG82" s="165"/>
      <c r="CH82" s="166" t="s">
        <v>97</v>
      </c>
      <c r="CI82"/>
      <c r="CJ82" s="168"/>
      <c r="CK82" s="163" t="s">
        <v>88</v>
      </c>
      <c r="CL82" s="118"/>
      <c r="CM82" s="166" t="s">
        <v>98</v>
      </c>
      <c r="CN82"/>
      <c r="CO82" s="149"/>
      <c r="CP82" s="171" t="s">
        <v>88</v>
      </c>
      <c r="CQ82" s="175">
        <v>0</v>
      </c>
      <c r="CR82" s="176"/>
      <c r="CS82" s="170"/>
      <c r="CT82"/>
      <c r="CU82" s="165"/>
      <c r="CV82" s="166" t="s">
        <v>97</v>
      </c>
      <c r="CW82"/>
      <c r="CX82" s="168"/>
      <c r="CY82" s="163" t="s">
        <v>88</v>
      </c>
      <c r="CZ82" s="118"/>
      <c r="DA82" s="166" t="s">
        <v>98</v>
      </c>
      <c r="DB82"/>
      <c r="DC82" s="149"/>
      <c r="DD82" s="171" t="s">
        <v>88</v>
      </c>
      <c r="DE82" s="175">
        <v>0</v>
      </c>
      <c r="DF82" s="176"/>
      <c r="DG82" s="170"/>
      <c r="DH82"/>
    </row>
    <row r="83" spans="1:4811" s="104" customFormat="1" ht="6" customHeight="1">
      <c r="A83" s="128"/>
      <c r="B83" s="129"/>
      <c r="C83" s="129"/>
      <c r="D83" s="129"/>
      <c r="E83" s="130"/>
      <c r="F83" s="129"/>
      <c r="G83" s="129"/>
      <c r="H83" s="129"/>
      <c r="I83" s="129"/>
      <c r="J83" s="174"/>
      <c r="K83" s="170"/>
      <c r="L83" s="170"/>
      <c r="M83" s="170"/>
      <c r="N83"/>
      <c r="O83" s="128"/>
      <c r="P83" s="129"/>
      <c r="Q83" s="129"/>
      <c r="R83" s="129"/>
      <c r="S83" s="130"/>
      <c r="T83" s="129"/>
      <c r="U83" s="129"/>
      <c r="V83" s="129"/>
      <c r="W83" s="129"/>
      <c r="X83" s="174"/>
      <c r="Y83" s="170"/>
      <c r="Z83" s="170"/>
      <c r="AA83" s="170"/>
      <c r="AB83"/>
      <c r="AC83" s="128"/>
      <c r="AD83" s="129"/>
      <c r="AE83" s="129"/>
      <c r="AF83" s="129"/>
      <c r="AG83" s="130"/>
      <c r="AH83" s="129"/>
      <c r="AI83" s="129"/>
      <c r="AJ83" s="129"/>
      <c r="AK83" s="129"/>
      <c r="AL83" s="174"/>
      <c r="AM83" s="170"/>
      <c r="AN83" s="170"/>
      <c r="AO83" s="170"/>
      <c r="AP83"/>
      <c r="AQ83" s="128"/>
      <c r="AR83" s="129"/>
      <c r="AS83" s="129"/>
      <c r="AT83" s="129"/>
      <c r="AU83" s="130"/>
      <c r="AV83" s="129"/>
      <c r="AW83" s="129"/>
      <c r="AX83" s="129"/>
      <c r="AY83" s="129"/>
      <c r="AZ83" s="174"/>
      <c r="BA83" s="170"/>
      <c r="BB83" s="170"/>
      <c r="BC83" s="170"/>
      <c r="BD83"/>
      <c r="BE83" s="128"/>
      <c r="BF83" s="129"/>
      <c r="BG83" s="129"/>
      <c r="BH83" s="129"/>
      <c r="BI83" s="130"/>
      <c r="BJ83" s="129"/>
      <c r="BK83" s="129"/>
      <c r="BL83" s="129"/>
      <c r="BM83" s="129"/>
      <c r="BN83" s="174"/>
      <c r="BO83" s="170"/>
      <c r="BP83" s="170"/>
      <c r="BQ83" s="170"/>
      <c r="BR83"/>
      <c r="BS83" s="128"/>
      <c r="BT83" s="129"/>
      <c r="BU83" s="129"/>
      <c r="BV83" s="129"/>
      <c r="BW83" s="130"/>
      <c r="BX83" s="129"/>
      <c r="BY83" s="129"/>
      <c r="BZ83" s="129"/>
      <c r="CA83" s="129"/>
      <c r="CB83" s="174"/>
      <c r="CC83" s="170"/>
      <c r="CD83" s="170"/>
      <c r="CE83" s="170"/>
      <c r="CF83"/>
      <c r="CG83" s="128"/>
      <c r="CH83" s="129"/>
      <c r="CI83" s="129"/>
      <c r="CJ83" s="129"/>
      <c r="CK83" s="130"/>
      <c r="CL83" s="129"/>
      <c r="CM83" s="129"/>
      <c r="CN83" s="129"/>
      <c r="CO83" s="129"/>
      <c r="CP83" s="174"/>
      <c r="CQ83" s="170"/>
      <c r="CR83" s="170"/>
      <c r="CS83" s="170"/>
      <c r="CT83"/>
      <c r="CU83" s="128"/>
      <c r="CV83" s="129"/>
      <c r="CW83" s="129"/>
      <c r="CX83" s="129"/>
      <c r="CY83" s="130"/>
      <c r="CZ83" s="129"/>
      <c r="DA83" s="129"/>
      <c r="DB83" s="129"/>
      <c r="DC83" s="129"/>
      <c r="DD83" s="174"/>
      <c r="DE83" s="170"/>
      <c r="DF83" s="170"/>
      <c r="DG83" s="170"/>
      <c r="DH83"/>
    </row>
    <row r="84" spans="1:4811" s="104" customFormat="1" ht="5.25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/>
    </row>
    <row r="85" spans="1:4811" s="104" customFormat="1">
      <c r="N85"/>
      <c r="AB85"/>
      <c r="AP85"/>
      <c r="BD85"/>
      <c r="BR85"/>
      <c r="CF85"/>
      <c r="CT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</row>
    <row r="86" spans="1:4811" s="104" customFormat="1">
      <c r="N86"/>
      <c r="AB86"/>
      <c r="AP86"/>
      <c r="BD86"/>
      <c r="BR86"/>
      <c r="CF86"/>
      <c r="CT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  <c r="AMR86"/>
      <c r="AMS86"/>
      <c r="AMT86"/>
      <c r="AMU86"/>
      <c r="AMV86"/>
      <c r="AMW86"/>
      <c r="AMX86"/>
      <c r="AMY86"/>
      <c r="AMZ86"/>
      <c r="ANA86"/>
      <c r="ANB86"/>
      <c r="ANC86"/>
      <c r="AND86"/>
      <c r="ANE86"/>
      <c r="ANF86"/>
      <c r="ANG86"/>
      <c r="ANH86"/>
      <c r="ANI86"/>
      <c r="ANJ86"/>
      <c r="ANK86"/>
      <c r="ANL86"/>
      <c r="ANM86"/>
      <c r="ANN86"/>
      <c r="ANO86"/>
      <c r="ANP86"/>
      <c r="ANQ86"/>
      <c r="ANR86"/>
      <c r="ANS86"/>
      <c r="ANT86"/>
      <c r="ANU86"/>
      <c r="ANV86"/>
      <c r="ANW86"/>
      <c r="ANX86"/>
      <c r="ANY86"/>
      <c r="ANZ86"/>
      <c r="AOA86"/>
      <c r="AOB86"/>
      <c r="AOC86"/>
      <c r="AOD86"/>
      <c r="AOE86"/>
      <c r="AOF86"/>
      <c r="AOG86"/>
      <c r="AOH86"/>
      <c r="AOI86"/>
      <c r="AOJ86"/>
      <c r="AOK86"/>
      <c r="AOL86"/>
      <c r="AOM86"/>
      <c r="AON86"/>
      <c r="AOO86"/>
      <c r="AOP86"/>
      <c r="AOQ86"/>
      <c r="AOR86"/>
      <c r="AOS86"/>
      <c r="AOT86"/>
      <c r="AOU86"/>
      <c r="AOV86"/>
      <c r="AOW86"/>
      <c r="AOX86"/>
      <c r="AOY86"/>
      <c r="AOZ86"/>
      <c r="APA86"/>
      <c r="APB86"/>
      <c r="APC86"/>
      <c r="APD86"/>
      <c r="APE86"/>
      <c r="APF86"/>
      <c r="APG86"/>
      <c r="APH86"/>
      <c r="API86"/>
      <c r="APJ86"/>
      <c r="APK86"/>
      <c r="APL86"/>
      <c r="APM86"/>
      <c r="APN86"/>
      <c r="APO86"/>
      <c r="APP86"/>
      <c r="APQ86"/>
      <c r="APR86"/>
      <c r="APS86"/>
      <c r="APT86"/>
      <c r="APU86"/>
      <c r="APV86"/>
      <c r="APW86"/>
      <c r="APX86"/>
      <c r="APY86"/>
      <c r="APZ86"/>
      <c r="AQA86"/>
      <c r="AQB86"/>
      <c r="AQC86"/>
      <c r="AQD86"/>
      <c r="AQE86"/>
      <c r="AQF86"/>
      <c r="AQG86"/>
      <c r="AQH86"/>
      <c r="AQI86"/>
      <c r="AQJ86"/>
      <c r="AQK86"/>
      <c r="AQL86"/>
      <c r="AQM86"/>
      <c r="AQN86"/>
      <c r="AQO86"/>
      <c r="AQP86"/>
      <c r="AQQ86"/>
      <c r="AQR86"/>
      <c r="AQS86"/>
      <c r="AQT86"/>
      <c r="AQU86"/>
      <c r="AQV86"/>
      <c r="AQW86"/>
      <c r="AQX86"/>
      <c r="AQY86"/>
      <c r="AQZ86"/>
      <c r="ARA86"/>
      <c r="ARB86"/>
      <c r="ARC86"/>
      <c r="ARD86"/>
      <c r="ARE86"/>
      <c r="ARF86"/>
      <c r="ARG86"/>
      <c r="ARH86"/>
      <c r="ARI86"/>
      <c r="ARJ86"/>
      <c r="ARK86"/>
      <c r="ARL86"/>
      <c r="ARM86"/>
      <c r="ARN86"/>
      <c r="ARO86"/>
      <c r="ARP86"/>
      <c r="ARQ86"/>
      <c r="ARR86"/>
      <c r="ARS86"/>
      <c r="ART86"/>
      <c r="ARU86"/>
      <c r="ARV86"/>
      <c r="ARW86"/>
      <c r="ARX86"/>
      <c r="ARY86"/>
      <c r="ARZ86"/>
      <c r="ASA86"/>
      <c r="ASB86"/>
      <c r="ASC86"/>
      <c r="ASD86"/>
      <c r="ASE86"/>
      <c r="ASF86"/>
      <c r="ASG86"/>
      <c r="ASH86"/>
      <c r="ASI86"/>
      <c r="ASJ86"/>
      <c r="ASK86"/>
      <c r="ASL86"/>
      <c r="ASM86"/>
      <c r="ASN86"/>
      <c r="ASO86"/>
      <c r="ASP86"/>
      <c r="ASQ86"/>
      <c r="ASR86"/>
      <c r="ASS86"/>
      <c r="AST86"/>
      <c r="ASU86"/>
      <c r="ASV86"/>
      <c r="ASW86"/>
      <c r="ASX86"/>
      <c r="ASY86"/>
      <c r="ASZ86"/>
      <c r="ATA86"/>
      <c r="ATB86"/>
      <c r="ATC86"/>
      <c r="ATD86"/>
      <c r="ATE86"/>
      <c r="ATF86"/>
      <c r="ATG86"/>
      <c r="ATH86"/>
      <c r="ATI86"/>
      <c r="ATJ86"/>
      <c r="ATK86"/>
      <c r="ATL86"/>
      <c r="ATM86"/>
      <c r="ATN86"/>
      <c r="ATO86"/>
      <c r="ATP86"/>
      <c r="ATQ86"/>
      <c r="ATR86"/>
      <c r="ATS86"/>
      <c r="ATT86"/>
      <c r="ATU86"/>
      <c r="ATV86"/>
      <c r="ATW86"/>
      <c r="ATX86"/>
      <c r="ATY86"/>
      <c r="ATZ86"/>
      <c r="AUA86"/>
      <c r="AUB86"/>
      <c r="AUC86"/>
      <c r="AUD86"/>
      <c r="AUE86"/>
      <c r="AUF86"/>
      <c r="AUG86"/>
      <c r="AUH86"/>
      <c r="AUI86"/>
      <c r="AUJ86"/>
      <c r="AUK86"/>
      <c r="AUL86"/>
      <c r="AUM86"/>
      <c r="AUN86"/>
      <c r="AUO86"/>
      <c r="AUP86"/>
      <c r="AUQ86"/>
      <c r="AUR86"/>
      <c r="AUS86"/>
      <c r="AUT86"/>
      <c r="AUU86"/>
      <c r="AUV86"/>
      <c r="AUW86"/>
      <c r="AUX86"/>
      <c r="AUY86"/>
      <c r="AUZ86"/>
      <c r="AVA86"/>
      <c r="AVB86"/>
      <c r="AVC86"/>
      <c r="AVD86"/>
      <c r="AVE86"/>
      <c r="AVF86"/>
      <c r="AVG86"/>
      <c r="AVH86"/>
      <c r="AVI86"/>
      <c r="AVJ86"/>
      <c r="AVK86"/>
      <c r="AVL86"/>
      <c r="AVM86"/>
      <c r="AVN86"/>
      <c r="AVO86"/>
      <c r="AVP86"/>
      <c r="AVQ86"/>
      <c r="AVR86"/>
      <c r="AVS86"/>
      <c r="AVT86"/>
      <c r="AVU86"/>
      <c r="AVV86"/>
      <c r="AVW86"/>
      <c r="AVX86"/>
      <c r="AVY86"/>
      <c r="AVZ86"/>
      <c r="AWA86"/>
      <c r="AWB86"/>
      <c r="AWC86"/>
      <c r="AWD86"/>
      <c r="AWE86"/>
      <c r="AWF86"/>
      <c r="AWG86"/>
      <c r="AWH86"/>
      <c r="AWI86"/>
      <c r="AWJ86"/>
      <c r="AWK86"/>
      <c r="AWL86"/>
      <c r="AWM86"/>
      <c r="AWN86"/>
      <c r="AWO86"/>
      <c r="AWP86"/>
      <c r="AWQ86"/>
      <c r="AWR86"/>
      <c r="AWS86"/>
      <c r="AWT86"/>
      <c r="AWU86"/>
      <c r="AWV86"/>
      <c r="AWW86"/>
      <c r="AWX86"/>
      <c r="AWY86"/>
      <c r="AWZ86"/>
      <c r="AXA86"/>
      <c r="AXB86"/>
      <c r="AXC86"/>
      <c r="AXD86"/>
      <c r="AXE86"/>
      <c r="AXF86"/>
      <c r="AXG86"/>
      <c r="AXH86"/>
      <c r="AXI86"/>
      <c r="AXJ86"/>
      <c r="AXK86"/>
      <c r="AXL86"/>
      <c r="AXM86"/>
      <c r="AXN86"/>
      <c r="AXO86"/>
      <c r="AXP86"/>
      <c r="AXQ86"/>
      <c r="AXR86"/>
      <c r="AXS86"/>
      <c r="AXT86"/>
      <c r="AXU86"/>
      <c r="AXV86"/>
      <c r="AXW86"/>
      <c r="AXX86"/>
      <c r="AXY86"/>
      <c r="AXZ86"/>
      <c r="AYA86"/>
      <c r="AYB86"/>
      <c r="AYC86"/>
      <c r="AYD86"/>
      <c r="AYE86"/>
      <c r="AYF86"/>
      <c r="AYG86"/>
      <c r="AYH86"/>
      <c r="AYI86"/>
      <c r="AYJ86"/>
      <c r="AYK86"/>
      <c r="AYL86"/>
      <c r="AYM86"/>
      <c r="AYN86"/>
      <c r="AYO86"/>
      <c r="AYP86"/>
      <c r="AYQ86"/>
      <c r="AYR86"/>
      <c r="AYS86"/>
      <c r="AYT86"/>
      <c r="AYU86"/>
      <c r="AYV86"/>
      <c r="AYW86"/>
      <c r="AYX86"/>
      <c r="AYY86"/>
      <c r="AYZ86"/>
      <c r="AZA86"/>
      <c r="AZB86"/>
      <c r="AZC86"/>
      <c r="AZD86"/>
      <c r="AZE86"/>
      <c r="AZF86"/>
      <c r="AZG86"/>
      <c r="AZH86"/>
      <c r="AZI86"/>
      <c r="AZJ86"/>
      <c r="AZK86"/>
      <c r="AZL86"/>
      <c r="AZM86"/>
      <c r="AZN86"/>
      <c r="AZO86"/>
      <c r="AZP86"/>
      <c r="AZQ86"/>
      <c r="AZR86"/>
      <c r="AZS86"/>
      <c r="AZT86"/>
      <c r="AZU86"/>
      <c r="AZV86"/>
      <c r="AZW86"/>
      <c r="AZX86"/>
      <c r="AZY86"/>
      <c r="AZZ86"/>
      <c r="BAA86"/>
      <c r="BAB86"/>
      <c r="BAC86"/>
      <c r="BAD86"/>
      <c r="BAE86"/>
      <c r="BAF86"/>
      <c r="BAG86"/>
      <c r="BAH86"/>
      <c r="BAI86"/>
      <c r="BAJ86"/>
      <c r="BAK86"/>
      <c r="BAL86"/>
      <c r="BAM86"/>
      <c r="BAN86"/>
      <c r="BAO86"/>
      <c r="BAP86"/>
      <c r="BAQ86"/>
      <c r="BAR86"/>
      <c r="BAS86"/>
      <c r="BAT86"/>
      <c r="BAU86"/>
      <c r="BAV86"/>
      <c r="BAW86"/>
      <c r="BAX86"/>
      <c r="BAY86"/>
      <c r="BAZ86"/>
      <c r="BBA86"/>
      <c r="BBB86"/>
      <c r="BBC86"/>
      <c r="BBD86"/>
      <c r="BBE86"/>
      <c r="BBF86"/>
      <c r="BBG86"/>
      <c r="BBH86"/>
      <c r="BBI86"/>
      <c r="BBJ86"/>
      <c r="BBK86"/>
      <c r="BBL86"/>
      <c r="BBM86"/>
      <c r="BBN86"/>
      <c r="BBO86"/>
      <c r="BBP86"/>
      <c r="BBQ86"/>
      <c r="BBR86"/>
      <c r="BBS86"/>
      <c r="BBT86"/>
      <c r="BBU86"/>
      <c r="BBV86"/>
      <c r="BBW86"/>
      <c r="BBX86"/>
      <c r="BBY86"/>
      <c r="BBZ86"/>
      <c r="BCA86"/>
      <c r="BCB86"/>
      <c r="BCC86"/>
      <c r="BCD86"/>
      <c r="BCE86"/>
      <c r="BCF86"/>
      <c r="BCG86"/>
      <c r="BCH86"/>
      <c r="BCI86"/>
      <c r="BCJ86"/>
      <c r="BCK86"/>
      <c r="BCL86"/>
      <c r="BCM86"/>
      <c r="BCN86"/>
      <c r="BCO86"/>
      <c r="BCP86"/>
      <c r="BCQ86"/>
      <c r="BCR86"/>
      <c r="BCS86"/>
      <c r="BCT86"/>
      <c r="BCU86"/>
      <c r="BCV86"/>
      <c r="BCW86"/>
      <c r="BCX86"/>
      <c r="BCY86"/>
      <c r="BCZ86"/>
      <c r="BDA86"/>
      <c r="BDB86"/>
      <c r="BDC86"/>
      <c r="BDD86"/>
      <c r="BDE86"/>
      <c r="BDF86"/>
      <c r="BDG86"/>
      <c r="BDH86"/>
      <c r="BDI86"/>
      <c r="BDJ86"/>
      <c r="BDK86"/>
      <c r="BDL86"/>
      <c r="BDM86"/>
      <c r="BDN86"/>
      <c r="BDO86"/>
      <c r="BDP86"/>
      <c r="BDQ86"/>
      <c r="BDR86"/>
      <c r="BDS86"/>
      <c r="BDT86"/>
      <c r="BDU86"/>
      <c r="BDV86"/>
      <c r="BDW86"/>
      <c r="BDX86"/>
      <c r="BDY86"/>
      <c r="BDZ86"/>
      <c r="BEA86"/>
      <c r="BEB86"/>
      <c r="BEC86"/>
      <c r="BED86"/>
      <c r="BEE86"/>
      <c r="BEF86"/>
      <c r="BEG86"/>
      <c r="BEH86"/>
      <c r="BEI86"/>
      <c r="BEJ86"/>
      <c r="BEK86"/>
      <c r="BEL86"/>
      <c r="BEM86"/>
      <c r="BEN86"/>
      <c r="BEO86"/>
      <c r="BEP86"/>
      <c r="BEQ86"/>
      <c r="BER86"/>
      <c r="BES86"/>
      <c r="BET86"/>
      <c r="BEU86"/>
      <c r="BEV86"/>
      <c r="BEW86"/>
      <c r="BEX86"/>
      <c r="BEY86"/>
      <c r="BEZ86"/>
      <c r="BFA86"/>
      <c r="BFB86"/>
      <c r="BFC86"/>
      <c r="BFD86"/>
      <c r="BFE86"/>
      <c r="BFF86"/>
      <c r="BFG86"/>
      <c r="BFH86"/>
      <c r="BFI86"/>
      <c r="BFJ86"/>
      <c r="BFK86"/>
      <c r="BFL86"/>
      <c r="BFM86"/>
      <c r="BFN86"/>
      <c r="BFO86"/>
      <c r="BFP86"/>
      <c r="BFQ86"/>
      <c r="BFR86"/>
      <c r="BFS86"/>
      <c r="BFT86"/>
      <c r="BFU86"/>
      <c r="BFV86"/>
      <c r="BFW86"/>
      <c r="BFX86"/>
      <c r="BFY86"/>
      <c r="BFZ86"/>
      <c r="BGA86"/>
      <c r="BGB86"/>
      <c r="BGC86"/>
      <c r="BGD86"/>
      <c r="BGE86"/>
      <c r="BGF86"/>
      <c r="BGG86"/>
      <c r="BGH86"/>
      <c r="BGI86"/>
      <c r="BGJ86"/>
      <c r="BGK86"/>
      <c r="BGL86"/>
      <c r="BGM86"/>
      <c r="BGN86"/>
      <c r="BGO86"/>
      <c r="BGP86"/>
      <c r="BGQ86"/>
      <c r="BGR86"/>
      <c r="BGS86"/>
      <c r="BGT86"/>
      <c r="BGU86"/>
      <c r="BGV86"/>
      <c r="BGW86"/>
      <c r="BGX86"/>
      <c r="BGY86"/>
      <c r="BGZ86"/>
      <c r="BHA86"/>
      <c r="BHB86"/>
      <c r="BHC86"/>
      <c r="BHD86"/>
      <c r="BHE86"/>
      <c r="BHF86"/>
      <c r="BHG86"/>
      <c r="BHH86"/>
      <c r="BHI86"/>
      <c r="BHJ86"/>
      <c r="BHK86"/>
      <c r="BHL86"/>
      <c r="BHM86"/>
      <c r="BHN86"/>
      <c r="BHO86"/>
      <c r="BHP86"/>
      <c r="BHQ86"/>
      <c r="BHR86"/>
      <c r="BHS86"/>
      <c r="BHT86"/>
      <c r="BHU86"/>
      <c r="BHV86"/>
      <c r="BHW86"/>
      <c r="BHX86"/>
      <c r="BHY86"/>
      <c r="BHZ86"/>
      <c r="BIA86"/>
      <c r="BIB86"/>
      <c r="BIC86"/>
      <c r="BID86"/>
      <c r="BIE86"/>
      <c r="BIF86"/>
      <c r="BIG86"/>
      <c r="BIH86"/>
      <c r="BII86"/>
      <c r="BIJ86"/>
      <c r="BIK86"/>
      <c r="BIL86"/>
      <c r="BIM86"/>
      <c r="BIN86"/>
      <c r="BIO86"/>
      <c r="BIP86"/>
      <c r="BIQ86"/>
      <c r="BIR86"/>
      <c r="BIS86"/>
      <c r="BIT86"/>
      <c r="BIU86"/>
      <c r="BIV86"/>
      <c r="BIW86"/>
      <c r="BIX86"/>
      <c r="BIY86"/>
      <c r="BIZ86"/>
      <c r="BJA86"/>
      <c r="BJB86"/>
      <c r="BJC86"/>
      <c r="BJD86"/>
      <c r="BJE86"/>
      <c r="BJF86"/>
      <c r="BJG86"/>
      <c r="BJH86"/>
      <c r="BJI86"/>
      <c r="BJJ86"/>
      <c r="BJK86"/>
      <c r="BJL86"/>
      <c r="BJM86"/>
      <c r="BJN86"/>
      <c r="BJO86"/>
      <c r="BJP86"/>
      <c r="BJQ86"/>
      <c r="BJR86"/>
      <c r="BJS86"/>
      <c r="BJT86"/>
      <c r="BJU86"/>
      <c r="BJV86"/>
      <c r="BJW86"/>
      <c r="BJX86"/>
      <c r="BJY86"/>
      <c r="BJZ86"/>
      <c r="BKA86"/>
      <c r="BKB86"/>
      <c r="BKC86"/>
      <c r="BKD86"/>
      <c r="BKE86"/>
      <c r="BKF86"/>
      <c r="BKG86"/>
      <c r="BKH86"/>
      <c r="BKI86"/>
      <c r="BKJ86"/>
      <c r="BKK86"/>
      <c r="BKL86"/>
      <c r="BKM86"/>
      <c r="BKN86"/>
      <c r="BKO86"/>
      <c r="BKP86"/>
      <c r="BKQ86"/>
      <c r="BKR86"/>
      <c r="BKS86"/>
      <c r="BKT86"/>
      <c r="BKU86"/>
      <c r="BKV86"/>
      <c r="BKW86"/>
      <c r="BKX86"/>
      <c r="BKY86"/>
      <c r="BKZ86"/>
      <c r="BLA86"/>
      <c r="BLB86"/>
      <c r="BLC86"/>
      <c r="BLD86"/>
      <c r="BLE86"/>
      <c r="BLF86"/>
      <c r="BLG86"/>
      <c r="BLH86"/>
      <c r="BLI86"/>
      <c r="BLJ86"/>
      <c r="BLK86"/>
      <c r="BLL86"/>
      <c r="BLM86"/>
      <c r="BLN86"/>
      <c r="BLO86"/>
      <c r="BLP86"/>
      <c r="BLQ86"/>
      <c r="BLR86"/>
      <c r="BLS86"/>
      <c r="BLT86"/>
      <c r="BLU86"/>
      <c r="BLV86"/>
      <c r="BLW86"/>
      <c r="BLX86"/>
      <c r="BLY86"/>
      <c r="BLZ86"/>
      <c r="BMA86"/>
      <c r="BMB86"/>
      <c r="BMC86"/>
      <c r="BMD86"/>
      <c r="BME86"/>
      <c r="BMF86"/>
      <c r="BMG86"/>
      <c r="BMH86"/>
      <c r="BMI86"/>
      <c r="BMJ86"/>
      <c r="BMK86"/>
      <c r="BML86"/>
      <c r="BMM86"/>
      <c r="BMN86"/>
      <c r="BMO86"/>
      <c r="BMP86"/>
      <c r="BMQ86"/>
      <c r="BMR86"/>
      <c r="BMS86"/>
      <c r="BMT86"/>
      <c r="BMU86"/>
      <c r="BMV86"/>
      <c r="BMW86"/>
      <c r="BMX86"/>
      <c r="BMY86"/>
      <c r="BMZ86"/>
      <c r="BNA86"/>
      <c r="BNB86"/>
      <c r="BNC86"/>
      <c r="BND86"/>
      <c r="BNE86"/>
      <c r="BNF86"/>
      <c r="BNG86"/>
      <c r="BNH86"/>
      <c r="BNI86"/>
      <c r="BNJ86"/>
      <c r="BNK86"/>
      <c r="BNL86"/>
      <c r="BNM86"/>
      <c r="BNN86"/>
      <c r="BNO86"/>
      <c r="BNP86"/>
      <c r="BNQ86"/>
      <c r="BNR86"/>
      <c r="BNS86"/>
      <c r="BNT86"/>
      <c r="BNU86"/>
      <c r="BNV86"/>
      <c r="BNW86"/>
      <c r="BNX86"/>
      <c r="BNY86"/>
      <c r="BNZ86"/>
      <c r="BOA86"/>
      <c r="BOB86"/>
      <c r="BOC86"/>
      <c r="BOD86"/>
      <c r="BOE86"/>
      <c r="BOF86"/>
      <c r="BOG86"/>
      <c r="BOH86"/>
      <c r="BOI86"/>
      <c r="BOJ86"/>
      <c r="BOK86"/>
      <c r="BOL86"/>
      <c r="BOM86"/>
      <c r="BON86"/>
      <c r="BOO86"/>
      <c r="BOP86"/>
      <c r="BOQ86"/>
      <c r="BOR86"/>
      <c r="BOS86"/>
      <c r="BOT86"/>
      <c r="BOU86"/>
      <c r="BOV86"/>
      <c r="BOW86"/>
      <c r="BOX86"/>
      <c r="BOY86"/>
      <c r="BOZ86"/>
      <c r="BPA86"/>
      <c r="BPB86"/>
      <c r="BPC86"/>
      <c r="BPD86"/>
      <c r="BPE86"/>
      <c r="BPF86"/>
      <c r="BPG86"/>
      <c r="BPH86"/>
      <c r="BPI86"/>
      <c r="BPJ86"/>
      <c r="BPK86"/>
      <c r="BPL86"/>
      <c r="BPM86"/>
      <c r="BPN86"/>
      <c r="BPO86"/>
      <c r="BPP86"/>
      <c r="BPQ86"/>
      <c r="BPR86"/>
      <c r="BPS86"/>
      <c r="BPT86"/>
      <c r="BPU86"/>
      <c r="BPV86"/>
      <c r="BPW86"/>
      <c r="BPX86"/>
      <c r="BPY86"/>
      <c r="BPZ86"/>
      <c r="BQA86"/>
      <c r="BQB86"/>
      <c r="BQC86"/>
      <c r="BQD86"/>
      <c r="BQE86"/>
      <c r="BQF86"/>
      <c r="BQG86"/>
      <c r="BQH86"/>
      <c r="BQI86"/>
      <c r="BQJ86"/>
      <c r="BQK86"/>
      <c r="BQL86"/>
      <c r="BQM86"/>
      <c r="BQN86"/>
      <c r="BQO86"/>
      <c r="BQP86"/>
      <c r="BQQ86"/>
      <c r="BQR86"/>
      <c r="BQS86"/>
      <c r="BQT86"/>
      <c r="BQU86"/>
      <c r="BQV86"/>
      <c r="BQW86"/>
      <c r="BQX86"/>
      <c r="BQY86"/>
      <c r="BQZ86"/>
      <c r="BRA86"/>
      <c r="BRB86"/>
      <c r="BRC86"/>
      <c r="BRD86"/>
      <c r="BRE86"/>
      <c r="BRF86"/>
      <c r="BRG86"/>
      <c r="BRH86"/>
      <c r="BRI86"/>
      <c r="BRJ86"/>
      <c r="BRK86"/>
      <c r="BRL86"/>
      <c r="BRM86"/>
      <c r="BRN86"/>
      <c r="BRO86"/>
      <c r="BRP86"/>
      <c r="BRQ86"/>
      <c r="BRR86"/>
      <c r="BRS86"/>
      <c r="BRT86"/>
      <c r="BRU86"/>
      <c r="BRV86"/>
      <c r="BRW86"/>
      <c r="BRX86"/>
      <c r="BRY86"/>
      <c r="BRZ86"/>
      <c r="BSA86"/>
      <c r="BSB86"/>
      <c r="BSC86"/>
      <c r="BSD86"/>
      <c r="BSE86"/>
      <c r="BSF86"/>
      <c r="BSG86"/>
      <c r="BSH86"/>
      <c r="BSI86"/>
      <c r="BSJ86"/>
      <c r="BSK86"/>
      <c r="BSL86"/>
      <c r="BSM86"/>
      <c r="BSN86"/>
      <c r="BSO86"/>
      <c r="BSP86"/>
      <c r="BSQ86"/>
      <c r="BSR86"/>
      <c r="BSS86"/>
      <c r="BST86"/>
      <c r="BSU86"/>
      <c r="BSV86"/>
      <c r="BSW86"/>
      <c r="BSX86"/>
      <c r="BSY86"/>
      <c r="BSZ86"/>
      <c r="BTA86"/>
      <c r="BTB86"/>
      <c r="BTC86"/>
      <c r="BTD86"/>
      <c r="BTE86"/>
      <c r="BTF86"/>
      <c r="BTG86"/>
      <c r="BTH86"/>
      <c r="BTI86"/>
      <c r="BTJ86"/>
      <c r="BTK86"/>
      <c r="BTL86"/>
      <c r="BTM86"/>
      <c r="BTN86"/>
      <c r="BTO86"/>
      <c r="BTP86"/>
      <c r="BTQ86"/>
      <c r="BTR86"/>
      <c r="BTS86"/>
      <c r="BTT86"/>
      <c r="BTU86"/>
      <c r="BTV86"/>
      <c r="BTW86"/>
      <c r="BTX86"/>
      <c r="BTY86"/>
      <c r="BTZ86"/>
      <c r="BUA86"/>
      <c r="BUB86"/>
      <c r="BUC86"/>
      <c r="BUD86"/>
      <c r="BUE86"/>
      <c r="BUF86"/>
      <c r="BUG86"/>
      <c r="BUH86"/>
      <c r="BUI86"/>
      <c r="BUJ86"/>
      <c r="BUK86"/>
      <c r="BUL86"/>
      <c r="BUM86"/>
      <c r="BUN86"/>
      <c r="BUO86"/>
      <c r="BUP86"/>
      <c r="BUQ86"/>
      <c r="BUR86"/>
      <c r="BUS86"/>
      <c r="BUT86"/>
      <c r="BUU86"/>
      <c r="BUV86"/>
      <c r="BUW86"/>
      <c r="BUX86"/>
      <c r="BUY86"/>
      <c r="BUZ86"/>
      <c r="BVA86"/>
      <c r="BVB86"/>
      <c r="BVC86"/>
      <c r="BVD86"/>
      <c r="BVE86"/>
      <c r="BVF86"/>
      <c r="BVG86"/>
      <c r="BVH86"/>
      <c r="BVI86"/>
      <c r="BVJ86"/>
      <c r="BVK86"/>
      <c r="BVL86"/>
      <c r="BVM86"/>
      <c r="BVN86"/>
      <c r="BVO86"/>
      <c r="BVP86"/>
      <c r="BVQ86"/>
      <c r="BVR86"/>
      <c r="BVS86"/>
      <c r="BVT86"/>
      <c r="BVU86"/>
      <c r="BVV86"/>
      <c r="BVW86"/>
      <c r="BVX86"/>
      <c r="BVY86"/>
      <c r="BVZ86"/>
      <c r="BWA86"/>
      <c r="BWB86"/>
      <c r="BWC86"/>
      <c r="BWD86"/>
      <c r="BWE86"/>
      <c r="BWF86"/>
      <c r="BWG86"/>
      <c r="BWH86"/>
      <c r="BWI86"/>
      <c r="BWJ86"/>
      <c r="BWK86"/>
      <c r="BWL86"/>
      <c r="BWM86"/>
      <c r="BWN86"/>
      <c r="BWO86"/>
      <c r="BWP86"/>
      <c r="BWQ86"/>
      <c r="BWR86"/>
      <c r="BWS86"/>
      <c r="BWT86"/>
      <c r="BWU86"/>
      <c r="BWV86"/>
      <c r="BWW86"/>
      <c r="BWX86"/>
      <c r="BWY86"/>
      <c r="BWZ86"/>
      <c r="BXA86"/>
      <c r="BXB86"/>
      <c r="BXC86"/>
      <c r="BXD86"/>
      <c r="BXE86"/>
      <c r="BXF86"/>
      <c r="BXG86"/>
      <c r="BXH86"/>
      <c r="BXI86"/>
      <c r="BXJ86"/>
      <c r="BXK86"/>
      <c r="BXL86"/>
      <c r="BXM86"/>
      <c r="BXN86"/>
      <c r="BXO86"/>
      <c r="BXP86"/>
      <c r="BXQ86"/>
      <c r="BXR86"/>
      <c r="BXS86"/>
      <c r="BXT86"/>
      <c r="BXU86"/>
      <c r="BXV86"/>
      <c r="BXW86"/>
      <c r="BXX86"/>
      <c r="BXY86"/>
      <c r="BXZ86"/>
      <c r="BYA86"/>
      <c r="BYB86"/>
      <c r="BYC86"/>
      <c r="BYD86"/>
      <c r="BYE86"/>
      <c r="BYF86"/>
      <c r="BYG86"/>
      <c r="BYH86"/>
      <c r="BYI86"/>
      <c r="BYJ86"/>
      <c r="BYK86"/>
      <c r="BYL86"/>
      <c r="BYM86"/>
      <c r="BYN86"/>
      <c r="BYO86"/>
      <c r="BYP86"/>
      <c r="BYQ86"/>
      <c r="BYR86"/>
      <c r="BYS86"/>
      <c r="BYT86"/>
      <c r="BYU86"/>
      <c r="BYV86"/>
      <c r="BYW86"/>
      <c r="BYX86"/>
      <c r="BYY86"/>
      <c r="BYZ86"/>
      <c r="BZA86"/>
      <c r="BZB86"/>
      <c r="BZC86"/>
      <c r="BZD86"/>
      <c r="BZE86"/>
      <c r="BZF86"/>
      <c r="BZG86"/>
      <c r="BZH86"/>
      <c r="BZI86"/>
      <c r="BZJ86"/>
      <c r="BZK86"/>
      <c r="BZL86"/>
      <c r="BZM86"/>
      <c r="BZN86"/>
      <c r="BZO86"/>
      <c r="BZP86"/>
      <c r="BZQ86"/>
      <c r="BZR86"/>
      <c r="BZS86"/>
      <c r="BZT86"/>
      <c r="BZU86"/>
      <c r="BZV86"/>
      <c r="BZW86"/>
      <c r="BZX86"/>
      <c r="BZY86"/>
      <c r="BZZ86"/>
      <c r="CAA86"/>
      <c r="CAB86"/>
      <c r="CAC86"/>
      <c r="CAD86"/>
      <c r="CAE86"/>
      <c r="CAF86"/>
      <c r="CAG86"/>
      <c r="CAH86"/>
      <c r="CAI86"/>
      <c r="CAJ86"/>
      <c r="CAK86"/>
      <c r="CAL86"/>
      <c r="CAM86"/>
      <c r="CAN86"/>
      <c r="CAO86"/>
      <c r="CAP86"/>
      <c r="CAQ86"/>
      <c r="CAR86"/>
      <c r="CAS86"/>
      <c r="CAT86"/>
      <c r="CAU86"/>
      <c r="CAV86"/>
      <c r="CAW86"/>
      <c r="CAX86"/>
      <c r="CAY86"/>
      <c r="CAZ86"/>
      <c r="CBA86"/>
      <c r="CBB86"/>
      <c r="CBC86"/>
      <c r="CBD86"/>
      <c r="CBE86"/>
      <c r="CBF86"/>
      <c r="CBG86"/>
      <c r="CBH86"/>
      <c r="CBI86"/>
      <c r="CBJ86"/>
      <c r="CBK86"/>
      <c r="CBL86"/>
      <c r="CBM86"/>
      <c r="CBN86"/>
      <c r="CBO86"/>
      <c r="CBP86"/>
      <c r="CBQ86"/>
      <c r="CBR86"/>
      <c r="CBS86"/>
      <c r="CBT86"/>
      <c r="CBU86"/>
      <c r="CBV86"/>
      <c r="CBW86"/>
      <c r="CBX86"/>
      <c r="CBY86"/>
      <c r="CBZ86"/>
      <c r="CCA86"/>
      <c r="CCB86"/>
      <c r="CCC86"/>
      <c r="CCD86"/>
      <c r="CCE86"/>
      <c r="CCF86"/>
      <c r="CCG86"/>
      <c r="CCH86"/>
      <c r="CCI86"/>
      <c r="CCJ86"/>
      <c r="CCK86"/>
      <c r="CCL86"/>
      <c r="CCM86"/>
      <c r="CCN86"/>
      <c r="CCO86"/>
      <c r="CCP86"/>
      <c r="CCQ86"/>
      <c r="CCR86"/>
      <c r="CCS86"/>
      <c r="CCT86"/>
      <c r="CCU86"/>
      <c r="CCV86"/>
      <c r="CCW86"/>
      <c r="CCX86"/>
      <c r="CCY86"/>
      <c r="CCZ86"/>
      <c r="CDA86"/>
      <c r="CDB86"/>
      <c r="CDC86"/>
      <c r="CDD86"/>
      <c r="CDE86"/>
      <c r="CDF86"/>
      <c r="CDG86"/>
      <c r="CDH86"/>
      <c r="CDI86"/>
      <c r="CDJ86"/>
      <c r="CDK86"/>
      <c r="CDL86"/>
      <c r="CDM86"/>
      <c r="CDN86"/>
      <c r="CDO86"/>
      <c r="CDP86"/>
      <c r="CDQ86"/>
      <c r="CDR86"/>
      <c r="CDS86"/>
      <c r="CDT86"/>
      <c r="CDU86"/>
      <c r="CDV86"/>
      <c r="CDW86"/>
      <c r="CDX86"/>
      <c r="CDY86"/>
      <c r="CDZ86"/>
      <c r="CEA86"/>
      <c r="CEB86"/>
      <c r="CEC86"/>
      <c r="CED86"/>
      <c r="CEE86"/>
      <c r="CEF86"/>
      <c r="CEG86"/>
      <c r="CEH86"/>
      <c r="CEI86"/>
      <c r="CEJ86"/>
      <c r="CEK86"/>
      <c r="CEL86"/>
      <c r="CEM86"/>
      <c r="CEN86"/>
      <c r="CEO86"/>
      <c r="CEP86"/>
      <c r="CEQ86"/>
      <c r="CER86"/>
      <c r="CES86"/>
      <c r="CET86"/>
      <c r="CEU86"/>
      <c r="CEV86"/>
      <c r="CEW86"/>
      <c r="CEX86"/>
      <c r="CEY86"/>
      <c r="CEZ86"/>
      <c r="CFA86"/>
      <c r="CFB86"/>
      <c r="CFC86"/>
      <c r="CFD86"/>
      <c r="CFE86"/>
      <c r="CFF86"/>
      <c r="CFG86"/>
      <c r="CFH86"/>
      <c r="CFI86"/>
      <c r="CFJ86"/>
      <c r="CFK86"/>
      <c r="CFL86"/>
      <c r="CFM86"/>
      <c r="CFN86"/>
      <c r="CFO86"/>
      <c r="CFP86"/>
      <c r="CFQ86"/>
      <c r="CFR86"/>
      <c r="CFS86"/>
      <c r="CFT86"/>
      <c r="CFU86"/>
      <c r="CFV86"/>
      <c r="CFW86"/>
      <c r="CFX86"/>
      <c r="CFY86"/>
      <c r="CFZ86"/>
      <c r="CGA86"/>
      <c r="CGB86"/>
      <c r="CGC86"/>
      <c r="CGD86"/>
      <c r="CGE86"/>
      <c r="CGF86"/>
      <c r="CGG86"/>
      <c r="CGH86"/>
      <c r="CGI86"/>
      <c r="CGJ86"/>
      <c r="CGK86"/>
      <c r="CGL86"/>
      <c r="CGM86"/>
      <c r="CGN86"/>
      <c r="CGO86"/>
      <c r="CGP86"/>
      <c r="CGQ86"/>
      <c r="CGR86"/>
      <c r="CGS86"/>
      <c r="CGT86"/>
      <c r="CGU86"/>
      <c r="CGV86"/>
      <c r="CGW86"/>
      <c r="CGX86"/>
      <c r="CGY86"/>
      <c r="CGZ86"/>
      <c r="CHA86"/>
      <c r="CHB86"/>
      <c r="CHC86"/>
      <c r="CHD86"/>
      <c r="CHE86"/>
      <c r="CHF86"/>
      <c r="CHG86"/>
      <c r="CHH86"/>
      <c r="CHI86"/>
      <c r="CHJ86"/>
      <c r="CHK86"/>
      <c r="CHL86"/>
      <c r="CHM86"/>
      <c r="CHN86"/>
      <c r="CHO86"/>
      <c r="CHP86"/>
      <c r="CHQ86"/>
      <c r="CHR86"/>
      <c r="CHS86"/>
      <c r="CHT86"/>
      <c r="CHU86"/>
      <c r="CHV86"/>
      <c r="CHW86"/>
      <c r="CHX86"/>
      <c r="CHY86"/>
      <c r="CHZ86"/>
      <c r="CIA86"/>
      <c r="CIB86"/>
      <c r="CIC86"/>
      <c r="CID86"/>
      <c r="CIE86"/>
      <c r="CIF86"/>
      <c r="CIG86"/>
      <c r="CIH86"/>
      <c r="CII86"/>
      <c r="CIJ86"/>
      <c r="CIK86"/>
      <c r="CIL86"/>
      <c r="CIM86"/>
      <c r="CIN86"/>
      <c r="CIO86"/>
      <c r="CIP86"/>
      <c r="CIQ86"/>
      <c r="CIR86"/>
      <c r="CIS86"/>
      <c r="CIT86"/>
      <c r="CIU86"/>
      <c r="CIV86"/>
      <c r="CIW86"/>
      <c r="CIX86"/>
      <c r="CIY86"/>
      <c r="CIZ86"/>
      <c r="CJA86"/>
      <c r="CJB86"/>
      <c r="CJC86"/>
      <c r="CJD86"/>
      <c r="CJE86"/>
      <c r="CJF86"/>
      <c r="CJG86"/>
      <c r="CJH86"/>
      <c r="CJI86"/>
      <c r="CJJ86"/>
      <c r="CJK86"/>
      <c r="CJL86"/>
      <c r="CJM86"/>
      <c r="CJN86"/>
      <c r="CJO86"/>
      <c r="CJP86"/>
      <c r="CJQ86"/>
      <c r="CJR86"/>
      <c r="CJS86"/>
      <c r="CJT86"/>
      <c r="CJU86"/>
      <c r="CJV86"/>
      <c r="CJW86"/>
      <c r="CJX86"/>
      <c r="CJY86"/>
      <c r="CJZ86"/>
      <c r="CKA86"/>
      <c r="CKB86"/>
      <c r="CKC86"/>
      <c r="CKD86"/>
      <c r="CKE86"/>
      <c r="CKF86"/>
      <c r="CKG86"/>
      <c r="CKH86"/>
      <c r="CKI86"/>
      <c r="CKJ86"/>
      <c r="CKK86"/>
      <c r="CKL86"/>
      <c r="CKM86"/>
      <c r="CKN86"/>
      <c r="CKO86"/>
      <c r="CKP86"/>
      <c r="CKQ86"/>
      <c r="CKR86"/>
      <c r="CKS86"/>
      <c r="CKT86"/>
      <c r="CKU86"/>
      <c r="CKV86"/>
      <c r="CKW86"/>
      <c r="CKX86"/>
      <c r="CKY86"/>
      <c r="CKZ86"/>
      <c r="CLA86"/>
      <c r="CLB86"/>
      <c r="CLC86"/>
      <c r="CLD86"/>
      <c r="CLE86"/>
      <c r="CLF86"/>
      <c r="CLG86"/>
      <c r="CLH86"/>
      <c r="CLI86"/>
      <c r="CLJ86"/>
      <c r="CLK86"/>
      <c r="CLL86"/>
      <c r="CLM86"/>
      <c r="CLN86"/>
      <c r="CLO86"/>
      <c r="CLP86"/>
      <c r="CLQ86"/>
      <c r="CLR86"/>
      <c r="CLS86"/>
      <c r="CLT86"/>
      <c r="CLU86"/>
      <c r="CLV86"/>
      <c r="CLW86"/>
      <c r="CLX86"/>
      <c r="CLY86"/>
      <c r="CLZ86"/>
      <c r="CMA86"/>
      <c r="CMB86"/>
      <c r="CMC86"/>
      <c r="CMD86"/>
      <c r="CME86"/>
      <c r="CMF86"/>
      <c r="CMG86"/>
      <c r="CMH86"/>
      <c r="CMI86"/>
      <c r="CMJ86"/>
      <c r="CMK86"/>
      <c r="CML86"/>
      <c r="CMM86"/>
      <c r="CMN86"/>
      <c r="CMO86"/>
      <c r="CMP86"/>
      <c r="CMQ86"/>
      <c r="CMR86"/>
      <c r="CMS86"/>
      <c r="CMT86"/>
      <c r="CMU86"/>
      <c r="CMV86"/>
      <c r="CMW86"/>
      <c r="CMX86"/>
      <c r="CMY86"/>
      <c r="CMZ86"/>
      <c r="CNA86"/>
      <c r="CNB86"/>
      <c r="CNC86"/>
      <c r="CND86"/>
      <c r="CNE86"/>
      <c r="CNF86"/>
      <c r="CNG86"/>
      <c r="CNH86"/>
      <c r="CNI86"/>
      <c r="CNJ86"/>
      <c r="CNK86"/>
      <c r="CNL86"/>
      <c r="CNM86"/>
      <c r="CNN86"/>
      <c r="CNO86"/>
      <c r="CNP86"/>
      <c r="CNQ86"/>
      <c r="CNR86"/>
      <c r="CNS86"/>
      <c r="CNT86"/>
      <c r="CNU86"/>
      <c r="CNV86"/>
      <c r="CNW86"/>
      <c r="CNX86"/>
      <c r="CNY86"/>
      <c r="CNZ86"/>
      <c r="COA86"/>
      <c r="COB86"/>
      <c r="COC86"/>
      <c r="COD86"/>
      <c r="COE86"/>
      <c r="COF86"/>
      <c r="COG86"/>
      <c r="COH86"/>
      <c r="COI86"/>
      <c r="COJ86"/>
      <c r="COK86"/>
      <c r="COL86"/>
      <c r="COM86"/>
      <c r="CON86"/>
      <c r="COO86"/>
      <c r="COP86"/>
      <c r="COQ86"/>
      <c r="COR86"/>
      <c r="COS86"/>
      <c r="COT86"/>
      <c r="COU86"/>
      <c r="COV86"/>
      <c r="COW86"/>
      <c r="COX86"/>
      <c r="COY86"/>
      <c r="COZ86"/>
      <c r="CPA86"/>
      <c r="CPB86"/>
      <c r="CPC86"/>
      <c r="CPD86"/>
      <c r="CPE86"/>
      <c r="CPF86"/>
      <c r="CPG86"/>
      <c r="CPH86"/>
      <c r="CPI86"/>
      <c r="CPJ86"/>
      <c r="CPK86"/>
      <c r="CPL86"/>
      <c r="CPM86"/>
      <c r="CPN86"/>
      <c r="CPO86"/>
      <c r="CPP86"/>
      <c r="CPQ86"/>
      <c r="CPR86"/>
      <c r="CPS86"/>
      <c r="CPT86"/>
      <c r="CPU86"/>
      <c r="CPV86"/>
      <c r="CPW86"/>
      <c r="CPX86"/>
      <c r="CPY86"/>
      <c r="CPZ86"/>
      <c r="CQA86"/>
      <c r="CQB86"/>
      <c r="CQC86"/>
      <c r="CQD86"/>
      <c r="CQE86"/>
      <c r="CQF86"/>
      <c r="CQG86"/>
      <c r="CQH86"/>
      <c r="CQI86"/>
      <c r="CQJ86"/>
      <c r="CQK86"/>
      <c r="CQL86"/>
      <c r="CQM86"/>
      <c r="CQN86"/>
      <c r="CQO86"/>
      <c r="CQP86"/>
      <c r="CQQ86"/>
      <c r="CQR86"/>
      <c r="CQS86"/>
      <c r="CQT86"/>
      <c r="CQU86"/>
      <c r="CQV86"/>
      <c r="CQW86"/>
      <c r="CQX86"/>
      <c r="CQY86"/>
      <c r="CQZ86"/>
      <c r="CRA86"/>
      <c r="CRB86"/>
      <c r="CRC86"/>
      <c r="CRD86"/>
      <c r="CRE86"/>
      <c r="CRF86"/>
      <c r="CRG86"/>
      <c r="CRH86"/>
      <c r="CRI86"/>
      <c r="CRJ86"/>
      <c r="CRK86"/>
      <c r="CRL86"/>
      <c r="CRM86"/>
      <c r="CRN86"/>
      <c r="CRO86"/>
      <c r="CRP86"/>
      <c r="CRQ86"/>
      <c r="CRR86"/>
      <c r="CRS86"/>
      <c r="CRT86"/>
      <c r="CRU86"/>
      <c r="CRV86"/>
      <c r="CRW86"/>
      <c r="CRX86"/>
      <c r="CRY86"/>
      <c r="CRZ86"/>
      <c r="CSA86"/>
      <c r="CSB86"/>
      <c r="CSC86"/>
      <c r="CSD86"/>
      <c r="CSE86"/>
      <c r="CSF86"/>
      <c r="CSG86"/>
      <c r="CSH86"/>
      <c r="CSI86"/>
      <c r="CSJ86"/>
      <c r="CSK86"/>
      <c r="CSL86"/>
      <c r="CSM86"/>
      <c r="CSN86"/>
      <c r="CSO86"/>
      <c r="CSP86"/>
      <c r="CSQ86"/>
      <c r="CSR86"/>
      <c r="CSS86"/>
      <c r="CST86"/>
      <c r="CSU86"/>
      <c r="CSV86"/>
      <c r="CSW86"/>
      <c r="CSX86"/>
      <c r="CSY86"/>
      <c r="CSZ86"/>
      <c r="CTA86"/>
      <c r="CTB86"/>
      <c r="CTC86"/>
      <c r="CTD86"/>
      <c r="CTE86"/>
      <c r="CTF86"/>
      <c r="CTG86"/>
      <c r="CTH86"/>
      <c r="CTI86"/>
      <c r="CTJ86"/>
      <c r="CTK86"/>
      <c r="CTL86"/>
      <c r="CTM86"/>
      <c r="CTN86"/>
      <c r="CTO86"/>
      <c r="CTP86"/>
      <c r="CTQ86"/>
      <c r="CTR86"/>
      <c r="CTS86"/>
      <c r="CTT86"/>
      <c r="CTU86"/>
      <c r="CTV86"/>
      <c r="CTW86"/>
      <c r="CTX86"/>
      <c r="CTY86"/>
      <c r="CTZ86"/>
      <c r="CUA86"/>
      <c r="CUB86"/>
      <c r="CUC86"/>
      <c r="CUD86"/>
      <c r="CUE86"/>
      <c r="CUF86"/>
      <c r="CUG86"/>
      <c r="CUH86"/>
      <c r="CUI86"/>
      <c r="CUJ86"/>
      <c r="CUK86"/>
      <c r="CUL86"/>
      <c r="CUM86"/>
      <c r="CUN86"/>
      <c r="CUO86"/>
      <c r="CUP86"/>
      <c r="CUQ86"/>
      <c r="CUR86"/>
      <c r="CUS86"/>
      <c r="CUT86"/>
      <c r="CUU86"/>
      <c r="CUV86"/>
      <c r="CUW86"/>
      <c r="CUX86"/>
      <c r="CUY86"/>
      <c r="CUZ86"/>
      <c r="CVA86"/>
      <c r="CVB86"/>
      <c r="CVC86"/>
      <c r="CVD86"/>
      <c r="CVE86"/>
      <c r="CVF86"/>
      <c r="CVG86"/>
      <c r="CVH86"/>
      <c r="CVI86"/>
      <c r="CVJ86"/>
      <c r="CVK86"/>
      <c r="CVL86"/>
      <c r="CVM86"/>
      <c r="CVN86"/>
      <c r="CVO86"/>
      <c r="CVP86"/>
      <c r="CVQ86"/>
      <c r="CVR86"/>
      <c r="CVS86"/>
      <c r="CVT86"/>
      <c r="CVU86"/>
      <c r="CVV86"/>
      <c r="CVW86"/>
      <c r="CVX86"/>
      <c r="CVY86"/>
      <c r="CVZ86"/>
      <c r="CWA86"/>
      <c r="CWB86"/>
      <c r="CWC86"/>
      <c r="CWD86"/>
      <c r="CWE86"/>
      <c r="CWF86"/>
      <c r="CWG86"/>
      <c r="CWH86"/>
      <c r="CWI86"/>
      <c r="CWJ86"/>
      <c r="CWK86"/>
      <c r="CWL86"/>
      <c r="CWM86"/>
      <c r="CWN86"/>
      <c r="CWO86"/>
      <c r="CWP86"/>
      <c r="CWQ86"/>
      <c r="CWR86"/>
      <c r="CWS86"/>
      <c r="CWT86"/>
      <c r="CWU86"/>
      <c r="CWV86"/>
      <c r="CWW86"/>
      <c r="CWX86"/>
      <c r="CWY86"/>
      <c r="CWZ86"/>
      <c r="CXA86"/>
      <c r="CXB86"/>
      <c r="CXC86"/>
      <c r="CXD86"/>
      <c r="CXE86"/>
      <c r="CXF86"/>
      <c r="CXG86"/>
      <c r="CXH86"/>
      <c r="CXI86"/>
      <c r="CXJ86"/>
      <c r="CXK86"/>
      <c r="CXL86"/>
      <c r="CXM86"/>
      <c r="CXN86"/>
      <c r="CXO86"/>
      <c r="CXP86"/>
      <c r="CXQ86"/>
      <c r="CXR86"/>
      <c r="CXS86"/>
      <c r="CXT86"/>
      <c r="CXU86"/>
      <c r="CXV86"/>
      <c r="CXW86"/>
      <c r="CXX86"/>
      <c r="CXY86"/>
      <c r="CXZ86"/>
      <c r="CYA86"/>
      <c r="CYB86"/>
      <c r="CYC86"/>
      <c r="CYD86"/>
      <c r="CYE86"/>
      <c r="CYF86"/>
      <c r="CYG86"/>
      <c r="CYH86"/>
      <c r="CYI86"/>
      <c r="CYJ86"/>
      <c r="CYK86"/>
      <c r="CYL86"/>
      <c r="CYM86"/>
      <c r="CYN86"/>
      <c r="CYO86"/>
      <c r="CYP86"/>
      <c r="CYQ86"/>
      <c r="CYR86"/>
      <c r="CYS86"/>
      <c r="CYT86"/>
      <c r="CYU86"/>
      <c r="CYV86"/>
      <c r="CYW86"/>
      <c r="CYX86"/>
      <c r="CYY86"/>
      <c r="CYZ86"/>
      <c r="CZA86"/>
      <c r="CZB86"/>
      <c r="CZC86"/>
      <c r="CZD86"/>
      <c r="CZE86"/>
      <c r="CZF86"/>
      <c r="CZG86"/>
      <c r="CZH86"/>
      <c r="CZI86"/>
      <c r="CZJ86"/>
      <c r="CZK86"/>
      <c r="CZL86"/>
      <c r="CZM86"/>
      <c r="CZN86"/>
      <c r="CZO86"/>
      <c r="CZP86"/>
      <c r="CZQ86"/>
      <c r="CZR86"/>
      <c r="CZS86"/>
      <c r="CZT86"/>
      <c r="CZU86"/>
      <c r="CZV86"/>
      <c r="CZW86"/>
      <c r="CZX86"/>
      <c r="CZY86"/>
      <c r="CZZ86"/>
      <c r="DAA86"/>
      <c r="DAB86"/>
      <c r="DAC86"/>
      <c r="DAD86"/>
      <c r="DAE86"/>
      <c r="DAF86"/>
      <c r="DAG86"/>
      <c r="DAH86"/>
      <c r="DAI86"/>
      <c r="DAJ86"/>
      <c r="DAK86"/>
      <c r="DAL86"/>
      <c r="DAM86"/>
      <c r="DAN86"/>
      <c r="DAO86"/>
      <c r="DAP86"/>
      <c r="DAQ86"/>
      <c r="DAR86"/>
      <c r="DAS86"/>
      <c r="DAT86"/>
      <c r="DAU86"/>
      <c r="DAV86"/>
      <c r="DAW86"/>
      <c r="DAX86"/>
      <c r="DAY86"/>
      <c r="DAZ86"/>
      <c r="DBA86"/>
      <c r="DBB86"/>
      <c r="DBC86"/>
      <c r="DBD86"/>
      <c r="DBE86"/>
      <c r="DBF86"/>
      <c r="DBG86"/>
      <c r="DBH86"/>
      <c r="DBI86"/>
      <c r="DBJ86"/>
      <c r="DBK86"/>
      <c r="DBL86"/>
      <c r="DBM86"/>
      <c r="DBN86"/>
      <c r="DBO86"/>
      <c r="DBP86"/>
      <c r="DBQ86"/>
      <c r="DBR86"/>
      <c r="DBS86"/>
      <c r="DBT86"/>
      <c r="DBU86"/>
      <c r="DBV86"/>
      <c r="DBW86"/>
      <c r="DBX86"/>
      <c r="DBY86"/>
      <c r="DBZ86"/>
      <c r="DCA86"/>
      <c r="DCB86"/>
      <c r="DCC86"/>
      <c r="DCD86"/>
      <c r="DCE86"/>
      <c r="DCF86"/>
      <c r="DCG86"/>
      <c r="DCH86"/>
      <c r="DCI86"/>
      <c r="DCJ86"/>
      <c r="DCK86"/>
      <c r="DCL86"/>
      <c r="DCM86"/>
      <c r="DCN86"/>
      <c r="DCO86"/>
      <c r="DCP86"/>
      <c r="DCQ86"/>
      <c r="DCR86"/>
      <c r="DCS86"/>
      <c r="DCT86"/>
      <c r="DCU86"/>
      <c r="DCV86"/>
      <c r="DCW86"/>
      <c r="DCX86"/>
      <c r="DCY86"/>
      <c r="DCZ86"/>
      <c r="DDA86"/>
      <c r="DDB86"/>
      <c r="DDC86"/>
      <c r="DDD86"/>
      <c r="DDE86"/>
      <c r="DDF86"/>
      <c r="DDG86"/>
      <c r="DDH86"/>
      <c r="DDI86"/>
      <c r="DDJ86"/>
      <c r="DDK86"/>
      <c r="DDL86"/>
      <c r="DDM86"/>
      <c r="DDN86"/>
      <c r="DDO86"/>
      <c r="DDP86"/>
      <c r="DDQ86"/>
      <c r="DDR86"/>
      <c r="DDS86"/>
      <c r="DDT86"/>
      <c r="DDU86"/>
      <c r="DDV86"/>
      <c r="DDW86"/>
      <c r="DDX86"/>
      <c r="DDY86"/>
      <c r="DDZ86"/>
      <c r="DEA86"/>
      <c r="DEB86"/>
      <c r="DEC86"/>
      <c r="DED86"/>
      <c r="DEE86"/>
      <c r="DEF86"/>
      <c r="DEG86"/>
      <c r="DEH86"/>
      <c r="DEI86"/>
      <c r="DEJ86"/>
      <c r="DEK86"/>
      <c r="DEL86"/>
      <c r="DEM86"/>
      <c r="DEN86"/>
      <c r="DEO86"/>
      <c r="DEP86"/>
      <c r="DEQ86"/>
      <c r="DER86"/>
      <c r="DES86"/>
      <c r="DET86"/>
      <c r="DEU86"/>
      <c r="DEV86"/>
      <c r="DEW86"/>
      <c r="DEX86"/>
      <c r="DEY86"/>
      <c r="DEZ86"/>
      <c r="DFA86"/>
      <c r="DFB86"/>
      <c r="DFC86"/>
      <c r="DFD86"/>
      <c r="DFE86"/>
      <c r="DFF86"/>
      <c r="DFG86"/>
      <c r="DFH86"/>
      <c r="DFI86"/>
      <c r="DFJ86"/>
      <c r="DFK86"/>
      <c r="DFL86"/>
      <c r="DFM86"/>
      <c r="DFN86"/>
      <c r="DFO86"/>
      <c r="DFP86"/>
      <c r="DFQ86"/>
      <c r="DFR86"/>
      <c r="DFS86"/>
      <c r="DFT86"/>
      <c r="DFU86"/>
      <c r="DFV86"/>
      <c r="DFW86"/>
      <c r="DFX86"/>
      <c r="DFY86"/>
      <c r="DFZ86"/>
      <c r="DGA86"/>
      <c r="DGB86"/>
      <c r="DGC86"/>
      <c r="DGD86"/>
      <c r="DGE86"/>
      <c r="DGF86"/>
      <c r="DGG86"/>
      <c r="DGH86"/>
      <c r="DGI86"/>
      <c r="DGJ86"/>
      <c r="DGK86"/>
      <c r="DGL86"/>
      <c r="DGM86"/>
      <c r="DGN86"/>
      <c r="DGO86"/>
      <c r="DGP86"/>
      <c r="DGQ86"/>
      <c r="DGR86"/>
      <c r="DGS86"/>
      <c r="DGT86"/>
      <c r="DGU86"/>
      <c r="DGV86"/>
      <c r="DGW86"/>
      <c r="DGX86"/>
      <c r="DGY86"/>
      <c r="DGZ86"/>
      <c r="DHA86"/>
      <c r="DHB86"/>
      <c r="DHC86"/>
      <c r="DHD86"/>
      <c r="DHE86"/>
      <c r="DHF86"/>
      <c r="DHG86"/>
      <c r="DHH86"/>
      <c r="DHI86"/>
      <c r="DHJ86"/>
      <c r="DHK86"/>
      <c r="DHL86"/>
      <c r="DHM86"/>
      <c r="DHN86"/>
      <c r="DHO86"/>
      <c r="DHP86"/>
      <c r="DHQ86"/>
      <c r="DHR86"/>
      <c r="DHS86"/>
      <c r="DHT86"/>
      <c r="DHU86"/>
      <c r="DHV86"/>
      <c r="DHW86"/>
      <c r="DHX86"/>
      <c r="DHY86"/>
      <c r="DHZ86"/>
      <c r="DIA86"/>
      <c r="DIB86"/>
      <c r="DIC86"/>
      <c r="DID86"/>
      <c r="DIE86"/>
      <c r="DIF86"/>
      <c r="DIG86"/>
      <c r="DIH86"/>
      <c r="DII86"/>
      <c r="DIJ86"/>
      <c r="DIK86"/>
      <c r="DIL86"/>
      <c r="DIM86"/>
      <c r="DIN86"/>
      <c r="DIO86"/>
      <c r="DIP86"/>
      <c r="DIQ86"/>
      <c r="DIR86"/>
      <c r="DIS86"/>
      <c r="DIT86"/>
      <c r="DIU86"/>
      <c r="DIV86"/>
      <c r="DIW86"/>
      <c r="DIX86"/>
      <c r="DIY86"/>
      <c r="DIZ86"/>
      <c r="DJA86"/>
      <c r="DJB86"/>
      <c r="DJC86"/>
      <c r="DJD86"/>
      <c r="DJE86"/>
      <c r="DJF86"/>
      <c r="DJG86"/>
      <c r="DJH86"/>
      <c r="DJI86"/>
      <c r="DJJ86"/>
      <c r="DJK86"/>
      <c r="DJL86"/>
      <c r="DJM86"/>
      <c r="DJN86"/>
      <c r="DJO86"/>
      <c r="DJP86"/>
      <c r="DJQ86"/>
      <c r="DJR86"/>
      <c r="DJS86"/>
      <c r="DJT86"/>
      <c r="DJU86"/>
      <c r="DJV86"/>
      <c r="DJW86"/>
      <c r="DJX86"/>
      <c r="DJY86"/>
      <c r="DJZ86"/>
      <c r="DKA86"/>
      <c r="DKB86"/>
      <c r="DKC86"/>
      <c r="DKD86"/>
      <c r="DKE86"/>
      <c r="DKF86"/>
      <c r="DKG86"/>
      <c r="DKH86"/>
      <c r="DKI86"/>
      <c r="DKJ86"/>
      <c r="DKK86"/>
      <c r="DKL86"/>
      <c r="DKM86"/>
      <c r="DKN86"/>
      <c r="DKO86"/>
      <c r="DKP86"/>
      <c r="DKQ86"/>
      <c r="DKR86"/>
      <c r="DKS86"/>
      <c r="DKT86"/>
      <c r="DKU86"/>
      <c r="DKV86"/>
      <c r="DKW86"/>
      <c r="DKX86"/>
      <c r="DKY86"/>
      <c r="DKZ86"/>
      <c r="DLA86"/>
      <c r="DLB86"/>
      <c r="DLC86"/>
      <c r="DLD86"/>
      <c r="DLE86"/>
      <c r="DLF86"/>
      <c r="DLG86"/>
      <c r="DLH86"/>
      <c r="DLI86"/>
      <c r="DLJ86"/>
      <c r="DLK86"/>
      <c r="DLL86"/>
      <c r="DLM86"/>
      <c r="DLN86"/>
      <c r="DLO86"/>
      <c r="DLP86"/>
      <c r="DLQ86"/>
      <c r="DLR86"/>
      <c r="DLS86"/>
      <c r="DLT86"/>
      <c r="DLU86"/>
      <c r="DLV86"/>
      <c r="DLW86"/>
      <c r="DLX86"/>
      <c r="DLY86"/>
      <c r="DLZ86"/>
      <c r="DMA86"/>
      <c r="DMB86"/>
      <c r="DMC86"/>
      <c r="DMD86"/>
      <c r="DME86"/>
      <c r="DMF86"/>
      <c r="DMG86"/>
      <c r="DMH86"/>
      <c r="DMI86"/>
      <c r="DMJ86"/>
      <c r="DMK86"/>
      <c r="DML86"/>
      <c r="DMM86"/>
      <c r="DMN86"/>
      <c r="DMO86"/>
      <c r="DMP86"/>
      <c r="DMQ86"/>
      <c r="DMR86"/>
      <c r="DMS86"/>
      <c r="DMT86"/>
      <c r="DMU86"/>
      <c r="DMV86"/>
      <c r="DMW86"/>
      <c r="DMX86"/>
      <c r="DMY86"/>
      <c r="DMZ86"/>
      <c r="DNA86"/>
      <c r="DNB86"/>
      <c r="DNC86"/>
      <c r="DND86"/>
      <c r="DNE86"/>
      <c r="DNF86"/>
      <c r="DNG86"/>
      <c r="DNH86"/>
      <c r="DNI86"/>
      <c r="DNJ86"/>
      <c r="DNK86"/>
      <c r="DNL86"/>
      <c r="DNM86"/>
      <c r="DNN86"/>
      <c r="DNO86"/>
      <c r="DNP86"/>
      <c r="DNQ86"/>
      <c r="DNR86"/>
      <c r="DNS86"/>
      <c r="DNT86"/>
      <c r="DNU86"/>
      <c r="DNV86"/>
      <c r="DNW86"/>
      <c r="DNX86"/>
      <c r="DNY86"/>
      <c r="DNZ86"/>
      <c r="DOA86"/>
      <c r="DOB86"/>
      <c r="DOC86"/>
      <c r="DOD86"/>
      <c r="DOE86"/>
      <c r="DOF86"/>
      <c r="DOG86"/>
      <c r="DOH86"/>
      <c r="DOI86"/>
      <c r="DOJ86"/>
      <c r="DOK86"/>
      <c r="DOL86"/>
      <c r="DOM86"/>
      <c r="DON86"/>
      <c r="DOO86"/>
      <c r="DOP86"/>
      <c r="DOQ86"/>
      <c r="DOR86"/>
      <c r="DOS86"/>
      <c r="DOT86"/>
      <c r="DOU86"/>
      <c r="DOV86"/>
      <c r="DOW86"/>
      <c r="DOX86"/>
      <c r="DOY86"/>
      <c r="DOZ86"/>
      <c r="DPA86"/>
      <c r="DPB86"/>
      <c r="DPC86"/>
      <c r="DPD86"/>
      <c r="DPE86"/>
      <c r="DPF86"/>
      <c r="DPG86"/>
      <c r="DPH86"/>
      <c r="DPI86"/>
      <c r="DPJ86"/>
      <c r="DPK86"/>
      <c r="DPL86"/>
      <c r="DPM86"/>
      <c r="DPN86"/>
      <c r="DPO86"/>
      <c r="DPP86"/>
      <c r="DPQ86"/>
      <c r="DPR86"/>
      <c r="DPS86"/>
      <c r="DPT86"/>
      <c r="DPU86"/>
      <c r="DPV86"/>
      <c r="DPW86"/>
      <c r="DPX86"/>
      <c r="DPY86"/>
      <c r="DPZ86"/>
      <c r="DQA86"/>
      <c r="DQB86"/>
      <c r="DQC86"/>
      <c r="DQD86"/>
      <c r="DQE86"/>
      <c r="DQF86"/>
      <c r="DQG86"/>
      <c r="DQH86"/>
      <c r="DQI86"/>
      <c r="DQJ86"/>
      <c r="DQK86"/>
      <c r="DQL86"/>
      <c r="DQM86"/>
      <c r="DQN86"/>
      <c r="DQO86"/>
      <c r="DQP86"/>
      <c r="DQQ86"/>
      <c r="DQR86"/>
      <c r="DQS86"/>
      <c r="DQT86"/>
      <c r="DQU86"/>
      <c r="DQV86"/>
      <c r="DQW86"/>
      <c r="DQX86"/>
      <c r="DQY86"/>
      <c r="DQZ86"/>
      <c r="DRA86"/>
      <c r="DRB86"/>
      <c r="DRC86"/>
      <c r="DRD86"/>
      <c r="DRE86"/>
      <c r="DRF86"/>
      <c r="DRG86"/>
      <c r="DRH86"/>
      <c r="DRI86"/>
      <c r="DRJ86"/>
      <c r="DRK86"/>
      <c r="DRL86"/>
      <c r="DRM86"/>
      <c r="DRN86"/>
      <c r="DRO86"/>
      <c r="DRP86"/>
      <c r="DRQ86"/>
      <c r="DRR86"/>
      <c r="DRS86"/>
      <c r="DRT86"/>
      <c r="DRU86"/>
      <c r="DRV86"/>
      <c r="DRW86"/>
      <c r="DRX86"/>
      <c r="DRY86"/>
      <c r="DRZ86"/>
      <c r="DSA86"/>
      <c r="DSB86"/>
      <c r="DSC86"/>
      <c r="DSD86"/>
      <c r="DSE86"/>
      <c r="DSF86"/>
      <c r="DSG86"/>
      <c r="DSH86"/>
      <c r="DSI86"/>
      <c r="DSJ86"/>
      <c r="DSK86"/>
      <c r="DSL86"/>
      <c r="DSM86"/>
      <c r="DSN86"/>
      <c r="DSO86"/>
      <c r="DSP86"/>
      <c r="DSQ86"/>
      <c r="DSR86"/>
      <c r="DSS86"/>
      <c r="DST86"/>
      <c r="DSU86"/>
      <c r="DSV86"/>
      <c r="DSW86"/>
      <c r="DSX86"/>
      <c r="DSY86"/>
      <c r="DSZ86"/>
      <c r="DTA86"/>
      <c r="DTB86"/>
      <c r="DTC86"/>
      <c r="DTD86"/>
      <c r="DTE86"/>
      <c r="DTF86"/>
      <c r="DTG86"/>
      <c r="DTH86"/>
      <c r="DTI86"/>
      <c r="DTJ86"/>
      <c r="DTK86"/>
      <c r="DTL86"/>
      <c r="DTM86"/>
      <c r="DTN86"/>
      <c r="DTO86"/>
      <c r="DTP86"/>
      <c r="DTQ86"/>
      <c r="DTR86"/>
      <c r="DTS86"/>
      <c r="DTT86"/>
      <c r="DTU86"/>
      <c r="DTV86"/>
      <c r="DTW86"/>
      <c r="DTX86"/>
      <c r="DTY86"/>
      <c r="DTZ86"/>
      <c r="DUA86"/>
      <c r="DUB86"/>
      <c r="DUC86"/>
      <c r="DUD86"/>
      <c r="DUE86"/>
      <c r="DUF86"/>
      <c r="DUG86"/>
      <c r="DUH86"/>
      <c r="DUI86"/>
      <c r="DUJ86"/>
      <c r="DUK86"/>
      <c r="DUL86"/>
      <c r="DUM86"/>
      <c r="DUN86"/>
      <c r="DUO86"/>
      <c r="DUP86"/>
      <c r="DUQ86"/>
      <c r="DUR86"/>
      <c r="DUS86"/>
      <c r="DUT86"/>
      <c r="DUU86"/>
      <c r="DUV86"/>
      <c r="DUW86"/>
      <c r="DUX86"/>
      <c r="DUY86"/>
      <c r="DUZ86"/>
      <c r="DVA86"/>
      <c r="DVB86"/>
      <c r="DVC86"/>
      <c r="DVD86"/>
      <c r="DVE86"/>
      <c r="DVF86"/>
      <c r="DVG86"/>
      <c r="DVH86"/>
      <c r="DVI86"/>
      <c r="DVJ86"/>
      <c r="DVK86"/>
      <c r="DVL86"/>
      <c r="DVM86"/>
      <c r="DVN86"/>
      <c r="DVO86"/>
      <c r="DVP86"/>
      <c r="DVQ86"/>
      <c r="DVR86"/>
      <c r="DVS86"/>
      <c r="DVT86"/>
      <c r="DVU86"/>
      <c r="DVV86"/>
      <c r="DVW86"/>
      <c r="DVX86"/>
      <c r="DVY86"/>
      <c r="DVZ86"/>
      <c r="DWA86"/>
      <c r="DWB86"/>
      <c r="DWC86"/>
      <c r="DWD86"/>
      <c r="DWE86"/>
      <c r="DWF86"/>
      <c r="DWG86"/>
      <c r="DWH86"/>
      <c r="DWI86"/>
      <c r="DWJ86"/>
      <c r="DWK86"/>
      <c r="DWL86"/>
      <c r="DWM86"/>
      <c r="DWN86"/>
      <c r="DWO86"/>
      <c r="DWP86"/>
      <c r="DWQ86"/>
      <c r="DWR86"/>
      <c r="DWS86"/>
      <c r="DWT86"/>
      <c r="DWU86"/>
      <c r="DWV86"/>
      <c r="DWW86"/>
      <c r="DWX86"/>
      <c r="DWY86"/>
      <c r="DWZ86"/>
      <c r="DXA86"/>
      <c r="DXB86"/>
      <c r="DXC86"/>
      <c r="DXD86"/>
      <c r="DXE86"/>
      <c r="DXF86"/>
      <c r="DXG86"/>
      <c r="DXH86"/>
      <c r="DXI86"/>
      <c r="DXJ86"/>
      <c r="DXK86"/>
      <c r="DXL86"/>
      <c r="DXM86"/>
      <c r="DXN86"/>
      <c r="DXO86"/>
      <c r="DXP86"/>
      <c r="DXQ86"/>
      <c r="DXR86"/>
      <c r="DXS86"/>
      <c r="DXT86"/>
      <c r="DXU86"/>
      <c r="DXV86"/>
      <c r="DXW86"/>
      <c r="DXX86"/>
      <c r="DXY86"/>
      <c r="DXZ86"/>
      <c r="DYA86"/>
      <c r="DYB86"/>
      <c r="DYC86"/>
      <c r="DYD86"/>
      <c r="DYE86"/>
      <c r="DYF86"/>
      <c r="DYG86"/>
      <c r="DYH86"/>
      <c r="DYI86"/>
      <c r="DYJ86"/>
      <c r="DYK86"/>
      <c r="DYL86"/>
      <c r="DYM86"/>
      <c r="DYN86"/>
      <c r="DYO86"/>
      <c r="DYP86"/>
      <c r="DYQ86"/>
      <c r="DYR86"/>
      <c r="DYS86"/>
      <c r="DYT86"/>
      <c r="DYU86"/>
      <c r="DYV86"/>
      <c r="DYW86"/>
      <c r="DYX86"/>
      <c r="DYY86"/>
      <c r="DYZ86"/>
      <c r="DZA86"/>
      <c r="DZB86"/>
      <c r="DZC86"/>
      <c r="DZD86"/>
      <c r="DZE86"/>
      <c r="DZF86"/>
      <c r="DZG86"/>
      <c r="DZH86"/>
      <c r="DZI86"/>
      <c r="DZJ86"/>
      <c r="DZK86"/>
      <c r="DZL86"/>
      <c r="DZM86"/>
      <c r="DZN86"/>
      <c r="DZO86"/>
      <c r="DZP86"/>
      <c r="DZQ86"/>
      <c r="DZR86"/>
      <c r="DZS86"/>
      <c r="DZT86"/>
      <c r="DZU86"/>
      <c r="DZV86"/>
      <c r="DZW86"/>
      <c r="DZX86"/>
      <c r="DZY86"/>
      <c r="DZZ86"/>
      <c r="EAA86"/>
      <c r="EAB86"/>
      <c r="EAC86"/>
      <c r="EAD86"/>
      <c r="EAE86"/>
      <c r="EAF86"/>
      <c r="EAG86"/>
      <c r="EAH86"/>
      <c r="EAI86"/>
      <c r="EAJ86"/>
      <c r="EAK86"/>
      <c r="EAL86"/>
      <c r="EAM86"/>
      <c r="EAN86"/>
      <c r="EAO86"/>
      <c r="EAP86"/>
      <c r="EAQ86"/>
      <c r="EAR86"/>
      <c r="EAS86"/>
      <c r="EAT86"/>
      <c r="EAU86"/>
      <c r="EAV86"/>
      <c r="EAW86"/>
      <c r="EAX86"/>
      <c r="EAY86"/>
      <c r="EAZ86"/>
      <c r="EBA86"/>
      <c r="EBB86"/>
      <c r="EBC86"/>
      <c r="EBD86"/>
      <c r="EBE86"/>
      <c r="EBF86"/>
      <c r="EBG86"/>
      <c r="EBH86"/>
      <c r="EBI86"/>
      <c r="EBJ86"/>
      <c r="EBK86"/>
      <c r="EBL86"/>
      <c r="EBM86"/>
      <c r="EBN86"/>
      <c r="EBO86"/>
      <c r="EBP86"/>
      <c r="EBQ86"/>
      <c r="EBR86"/>
      <c r="EBS86"/>
      <c r="EBT86"/>
      <c r="EBU86"/>
      <c r="EBV86"/>
      <c r="EBW86"/>
      <c r="EBX86"/>
      <c r="EBY86"/>
      <c r="EBZ86"/>
      <c r="ECA86"/>
      <c r="ECB86"/>
      <c r="ECC86"/>
      <c r="ECD86"/>
      <c r="ECE86"/>
      <c r="ECF86"/>
      <c r="ECG86"/>
      <c r="ECH86"/>
      <c r="ECI86"/>
      <c r="ECJ86"/>
      <c r="ECK86"/>
      <c r="ECL86"/>
      <c r="ECM86"/>
      <c r="ECN86"/>
      <c r="ECO86"/>
      <c r="ECP86"/>
      <c r="ECQ86"/>
      <c r="ECR86"/>
      <c r="ECS86"/>
      <c r="ECT86"/>
      <c r="ECU86"/>
      <c r="ECV86"/>
      <c r="ECW86"/>
      <c r="ECX86"/>
      <c r="ECY86"/>
      <c r="ECZ86"/>
      <c r="EDA86"/>
      <c r="EDB86"/>
      <c r="EDC86"/>
      <c r="EDD86"/>
      <c r="EDE86"/>
      <c r="EDF86"/>
      <c r="EDG86"/>
      <c r="EDH86"/>
      <c r="EDI86"/>
      <c r="EDJ86"/>
      <c r="EDK86"/>
      <c r="EDL86"/>
      <c r="EDM86"/>
      <c r="EDN86"/>
      <c r="EDO86"/>
      <c r="EDP86"/>
      <c r="EDQ86"/>
      <c r="EDR86"/>
      <c r="EDS86"/>
      <c r="EDT86"/>
      <c r="EDU86"/>
      <c r="EDV86"/>
      <c r="EDW86"/>
      <c r="EDX86"/>
      <c r="EDY86"/>
      <c r="EDZ86"/>
      <c r="EEA86"/>
      <c r="EEB86"/>
      <c r="EEC86"/>
      <c r="EED86"/>
      <c r="EEE86"/>
      <c r="EEF86"/>
      <c r="EEG86"/>
      <c r="EEH86"/>
      <c r="EEI86"/>
      <c r="EEJ86"/>
      <c r="EEK86"/>
      <c r="EEL86"/>
      <c r="EEM86"/>
      <c r="EEN86"/>
      <c r="EEO86"/>
      <c r="EEP86"/>
      <c r="EEQ86"/>
      <c r="EER86"/>
      <c r="EES86"/>
      <c r="EET86"/>
      <c r="EEU86"/>
      <c r="EEV86"/>
      <c r="EEW86"/>
      <c r="EEX86"/>
      <c r="EEY86"/>
      <c r="EEZ86"/>
      <c r="EFA86"/>
      <c r="EFB86"/>
      <c r="EFC86"/>
      <c r="EFD86"/>
      <c r="EFE86"/>
      <c r="EFF86"/>
      <c r="EFG86"/>
      <c r="EFH86"/>
      <c r="EFI86"/>
      <c r="EFJ86"/>
      <c r="EFK86"/>
      <c r="EFL86"/>
      <c r="EFM86"/>
      <c r="EFN86"/>
      <c r="EFO86"/>
      <c r="EFP86"/>
      <c r="EFQ86"/>
      <c r="EFR86"/>
      <c r="EFS86"/>
      <c r="EFT86"/>
      <c r="EFU86"/>
      <c r="EFV86"/>
      <c r="EFW86"/>
      <c r="EFX86"/>
      <c r="EFY86"/>
      <c r="EFZ86"/>
      <c r="EGA86"/>
      <c r="EGB86"/>
      <c r="EGC86"/>
      <c r="EGD86"/>
      <c r="EGE86"/>
      <c r="EGF86"/>
      <c r="EGG86"/>
      <c r="EGH86"/>
      <c r="EGI86"/>
      <c r="EGJ86"/>
      <c r="EGK86"/>
      <c r="EGL86"/>
      <c r="EGM86"/>
      <c r="EGN86"/>
      <c r="EGO86"/>
      <c r="EGP86"/>
      <c r="EGQ86"/>
      <c r="EGR86"/>
      <c r="EGS86"/>
      <c r="EGT86"/>
      <c r="EGU86"/>
      <c r="EGV86"/>
      <c r="EGW86"/>
      <c r="EGX86"/>
      <c r="EGY86"/>
      <c r="EGZ86"/>
      <c r="EHA86"/>
      <c r="EHB86"/>
      <c r="EHC86"/>
      <c r="EHD86"/>
      <c r="EHE86"/>
      <c r="EHF86"/>
      <c r="EHG86"/>
      <c r="EHH86"/>
      <c r="EHI86"/>
      <c r="EHJ86"/>
      <c r="EHK86"/>
      <c r="EHL86"/>
      <c r="EHM86"/>
      <c r="EHN86"/>
      <c r="EHO86"/>
      <c r="EHP86"/>
      <c r="EHQ86"/>
      <c r="EHR86"/>
      <c r="EHS86"/>
      <c r="EHT86"/>
      <c r="EHU86"/>
      <c r="EHV86"/>
      <c r="EHW86"/>
      <c r="EHX86"/>
      <c r="EHY86"/>
      <c r="EHZ86"/>
      <c r="EIA86"/>
      <c r="EIB86"/>
      <c r="EIC86"/>
      <c r="EID86"/>
      <c r="EIE86"/>
      <c r="EIF86"/>
      <c r="EIG86"/>
      <c r="EIH86"/>
      <c r="EII86"/>
      <c r="EIJ86"/>
      <c r="EIK86"/>
      <c r="EIL86"/>
      <c r="EIM86"/>
      <c r="EIN86"/>
      <c r="EIO86"/>
      <c r="EIP86"/>
      <c r="EIQ86"/>
      <c r="EIR86"/>
      <c r="EIS86"/>
      <c r="EIT86"/>
      <c r="EIU86"/>
      <c r="EIV86"/>
      <c r="EIW86"/>
      <c r="EIX86"/>
      <c r="EIY86"/>
      <c r="EIZ86"/>
      <c r="EJA86"/>
      <c r="EJB86"/>
      <c r="EJC86"/>
      <c r="EJD86"/>
      <c r="EJE86"/>
      <c r="EJF86"/>
      <c r="EJG86"/>
      <c r="EJH86"/>
      <c r="EJI86"/>
      <c r="EJJ86"/>
      <c r="EJK86"/>
      <c r="EJL86"/>
      <c r="EJM86"/>
      <c r="EJN86"/>
      <c r="EJO86"/>
      <c r="EJP86"/>
      <c r="EJQ86"/>
      <c r="EJR86"/>
      <c r="EJS86"/>
      <c r="EJT86"/>
      <c r="EJU86"/>
      <c r="EJV86"/>
      <c r="EJW86"/>
      <c r="EJX86"/>
      <c r="EJY86"/>
      <c r="EJZ86"/>
      <c r="EKA86"/>
      <c r="EKB86"/>
      <c r="EKC86"/>
      <c r="EKD86"/>
      <c r="EKE86"/>
      <c r="EKF86"/>
      <c r="EKG86"/>
      <c r="EKH86"/>
      <c r="EKI86"/>
      <c r="EKJ86"/>
      <c r="EKK86"/>
      <c r="EKL86"/>
      <c r="EKM86"/>
      <c r="EKN86"/>
      <c r="EKO86"/>
      <c r="EKP86"/>
      <c r="EKQ86"/>
      <c r="EKR86"/>
      <c r="EKS86"/>
      <c r="EKT86"/>
      <c r="EKU86"/>
      <c r="EKV86"/>
      <c r="EKW86"/>
      <c r="EKX86"/>
      <c r="EKY86"/>
      <c r="EKZ86"/>
      <c r="ELA86"/>
      <c r="ELB86"/>
      <c r="ELC86"/>
      <c r="ELD86"/>
      <c r="ELE86"/>
      <c r="ELF86"/>
      <c r="ELG86"/>
      <c r="ELH86"/>
      <c r="ELI86"/>
      <c r="ELJ86"/>
      <c r="ELK86"/>
      <c r="ELL86"/>
      <c r="ELM86"/>
      <c r="ELN86"/>
      <c r="ELO86"/>
      <c r="ELP86"/>
      <c r="ELQ86"/>
      <c r="ELR86"/>
      <c r="ELS86"/>
      <c r="ELT86"/>
      <c r="ELU86"/>
      <c r="ELV86"/>
      <c r="ELW86"/>
      <c r="ELX86"/>
      <c r="ELY86"/>
      <c r="ELZ86"/>
      <c r="EMA86"/>
      <c r="EMB86"/>
      <c r="EMC86"/>
      <c r="EMD86"/>
      <c r="EME86"/>
      <c r="EMF86"/>
      <c r="EMG86"/>
      <c r="EMH86"/>
      <c r="EMI86"/>
      <c r="EMJ86"/>
      <c r="EMK86"/>
      <c r="EML86"/>
      <c r="EMM86"/>
      <c r="EMN86"/>
      <c r="EMO86"/>
      <c r="EMP86"/>
      <c r="EMQ86"/>
      <c r="EMR86"/>
      <c r="EMS86"/>
      <c r="EMT86"/>
      <c r="EMU86"/>
      <c r="EMV86"/>
      <c r="EMW86"/>
      <c r="EMX86"/>
      <c r="EMY86"/>
      <c r="EMZ86"/>
      <c r="ENA86"/>
      <c r="ENB86"/>
      <c r="ENC86"/>
      <c r="END86"/>
      <c r="ENE86"/>
      <c r="ENF86"/>
      <c r="ENG86"/>
      <c r="ENH86"/>
      <c r="ENI86"/>
      <c r="ENJ86"/>
      <c r="ENK86"/>
      <c r="ENL86"/>
      <c r="ENM86"/>
      <c r="ENN86"/>
      <c r="ENO86"/>
      <c r="ENP86"/>
      <c r="ENQ86"/>
      <c r="ENR86"/>
      <c r="ENS86"/>
      <c r="ENT86"/>
      <c r="ENU86"/>
      <c r="ENV86"/>
      <c r="ENW86"/>
      <c r="ENX86"/>
      <c r="ENY86"/>
      <c r="ENZ86"/>
      <c r="EOA86"/>
      <c r="EOB86"/>
      <c r="EOC86"/>
      <c r="EOD86"/>
      <c r="EOE86"/>
      <c r="EOF86"/>
      <c r="EOG86"/>
      <c r="EOH86"/>
      <c r="EOI86"/>
      <c r="EOJ86"/>
      <c r="EOK86"/>
      <c r="EOL86"/>
      <c r="EOM86"/>
      <c r="EON86"/>
      <c r="EOO86"/>
      <c r="EOP86"/>
      <c r="EOQ86"/>
      <c r="EOR86"/>
      <c r="EOS86"/>
      <c r="EOT86"/>
      <c r="EOU86"/>
      <c r="EOV86"/>
      <c r="EOW86"/>
      <c r="EOX86"/>
      <c r="EOY86"/>
      <c r="EOZ86"/>
      <c r="EPA86"/>
      <c r="EPB86"/>
      <c r="EPC86"/>
      <c r="EPD86"/>
      <c r="EPE86"/>
      <c r="EPF86"/>
      <c r="EPG86"/>
      <c r="EPH86"/>
      <c r="EPI86"/>
      <c r="EPJ86"/>
      <c r="EPK86"/>
      <c r="EPL86"/>
      <c r="EPM86"/>
      <c r="EPN86"/>
      <c r="EPO86"/>
      <c r="EPP86"/>
      <c r="EPQ86"/>
      <c r="EPR86"/>
      <c r="EPS86"/>
      <c r="EPT86"/>
      <c r="EPU86"/>
      <c r="EPV86"/>
      <c r="EPW86"/>
      <c r="EPX86"/>
      <c r="EPY86"/>
      <c r="EPZ86"/>
      <c r="EQA86"/>
      <c r="EQB86"/>
      <c r="EQC86"/>
      <c r="EQD86"/>
      <c r="EQE86"/>
      <c r="EQF86"/>
      <c r="EQG86"/>
      <c r="EQH86"/>
      <c r="EQI86"/>
      <c r="EQJ86"/>
      <c r="EQK86"/>
      <c r="EQL86"/>
      <c r="EQM86"/>
      <c r="EQN86"/>
      <c r="EQO86"/>
      <c r="EQP86"/>
      <c r="EQQ86"/>
      <c r="EQR86"/>
      <c r="EQS86"/>
      <c r="EQT86"/>
      <c r="EQU86"/>
      <c r="EQV86"/>
      <c r="EQW86"/>
      <c r="EQX86"/>
      <c r="EQY86"/>
      <c r="EQZ86"/>
      <c r="ERA86"/>
      <c r="ERB86"/>
      <c r="ERC86"/>
      <c r="ERD86"/>
      <c r="ERE86"/>
      <c r="ERF86"/>
      <c r="ERG86"/>
      <c r="ERH86"/>
      <c r="ERI86"/>
      <c r="ERJ86"/>
      <c r="ERK86"/>
      <c r="ERL86"/>
      <c r="ERM86"/>
      <c r="ERN86"/>
      <c r="ERO86"/>
      <c r="ERP86"/>
      <c r="ERQ86"/>
      <c r="ERR86"/>
      <c r="ERS86"/>
      <c r="ERT86"/>
      <c r="ERU86"/>
      <c r="ERV86"/>
      <c r="ERW86"/>
      <c r="ERX86"/>
      <c r="ERY86"/>
      <c r="ERZ86"/>
      <c r="ESA86"/>
      <c r="ESB86"/>
      <c r="ESC86"/>
      <c r="ESD86"/>
      <c r="ESE86"/>
      <c r="ESF86"/>
      <c r="ESG86"/>
      <c r="ESH86"/>
      <c r="ESI86"/>
      <c r="ESJ86"/>
      <c r="ESK86"/>
      <c r="ESL86"/>
      <c r="ESM86"/>
      <c r="ESN86"/>
      <c r="ESO86"/>
      <c r="ESP86"/>
      <c r="ESQ86"/>
      <c r="ESR86"/>
      <c r="ESS86"/>
      <c r="EST86"/>
      <c r="ESU86"/>
      <c r="ESV86"/>
      <c r="ESW86"/>
      <c r="ESX86"/>
      <c r="ESY86"/>
      <c r="ESZ86"/>
      <c r="ETA86"/>
      <c r="ETB86"/>
      <c r="ETC86"/>
      <c r="ETD86"/>
      <c r="ETE86"/>
      <c r="ETF86"/>
      <c r="ETG86"/>
      <c r="ETH86"/>
      <c r="ETI86"/>
      <c r="ETJ86"/>
      <c r="ETK86"/>
      <c r="ETL86"/>
      <c r="ETM86"/>
      <c r="ETN86"/>
      <c r="ETO86"/>
      <c r="ETP86"/>
      <c r="ETQ86"/>
      <c r="ETR86"/>
      <c r="ETS86"/>
      <c r="ETT86"/>
      <c r="ETU86"/>
      <c r="ETV86"/>
      <c r="ETW86"/>
      <c r="ETX86"/>
      <c r="ETY86"/>
      <c r="ETZ86"/>
      <c r="EUA86"/>
      <c r="EUB86"/>
      <c r="EUC86"/>
      <c r="EUD86"/>
      <c r="EUE86"/>
      <c r="EUF86"/>
      <c r="EUG86"/>
      <c r="EUH86"/>
      <c r="EUI86"/>
      <c r="EUJ86"/>
      <c r="EUK86"/>
      <c r="EUL86"/>
      <c r="EUM86"/>
      <c r="EUN86"/>
      <c r="EUO86"/>
      <c r="EUP86"/>
      <c r="EUQ86"/>
      <c r="EUR86"/>
      <c r="EUS86"/>
      <c r="EUT86"/>
      <c r="EUU86"/>
      <c r="EUV86"/>
      <c r="EUW86"/>
      <c r="EUX86"/>
      <c r="EUY86"/>
      <c r="EUZ86"/>
      <c r="EVA86"/>
      <c r="EVB86"/>
      <c r="EVC86"/>
      <c r="EVD86"/>
      <c r="EVE86"/>
      <c r="EVF86"/>
      <c r="EVG86"/>
      <c r="EVH86"/>
      <c r="EVI86"/>
      <c r="EVJ86"/>
      <c r="EVK86"/>
      <c r="EVL86"/>
      <c r="EVM86"/>
      <c r="EVN86"/>
      <c r="EVO86"/>
      <c r="EVP86"/>
      <c r="EVQ86"/>
      <c r="EVR86"/>
      <c r="EVS86"/>
      <c r="EVT86"/>
      <c r="EVU86"/>
      <c r="EVV86"/>
      <c r="EVW86"/>
      <c r="EVX86"/>
      <c r="EVY86"/>
      <c r="EVZ86"/>
      <c r="EWA86"/>
      <c r="EWB86"/>
      <c r="EWC86"/>
      <c r="EWD86"/>
      <c r="EWE86"/>
      <c r="EWF86"/>
      <c r="EWG86"/>
      <c r="EWH86"/>
      <c r="EWI86"/>
      <c r="EWJ86"/>
      <c r="EWK86"/>
      <c r="EWL86"/>
      <c r="EWM86"/>
      <c r="EWN86"/>
      <c r="EWO86"/>
      <c r="EWP86"/>
      <c r="EWQ86"/>
      <c r="EWR86"/>
      <c r="EWS86"/>
      <c r="EWT86"/>
      <c r="EWU86"/>
      <c r="EWV86"/>
      <c r="EWW86"/>
      <c r="EWX86"/>
      <c r="EWY86"/>
      <c r="EWZ86"/>
      <c r="EXA86"/>
      <c r="EXB86"/>
      <c r="EXC86"/>
      <c r="EXD86"/>
      <c r="EXE86"/>
      <c r="EXF86"/>
      <c r="EXG86"/>
      <c r="EXH86"/>
      <c r="EXI86"/>
      <c r="EXJ86"/>
      <c r="EXK86"/>
      <c r="EXL86"/>
      <c r="EXM86"/>
      <c r="EXN86"/>
      <c r="EXO86"/>
      <c r="EXP86"/>
      <c r="EXQ86"/>
      <c r="EXR86"/>
      <c r="EXS86"/>
      <c r="EXT86"/>
      <c r="EXU86"/>
      <c r="EXV86"/>
      <c r="EXW86"/>
      <c r="EXX86"/>
      <c r="EXY86"/>
      <c r="EXZ86"/>
      <c r="EYA86"/>
      <c r="EYB86"/>
      <c r="EYC86"/>
      <c r="EYD86"/>
      <c r="EYE86"/>
      <c r="EYF86"/>
      <c r="EYG86"/>
      <c r="EYH86"/>
      <c r="EYI86"/>
      <c r="EYJ86"/>
      <c r="EYK86"/>
      <c r="EYL86"/>
      <c r="EYM86"/>
      <c r="EYN86"/>
      <c r="EYO86"/>
      <c r="EYP86"/>
      <c r="EYQ86"/>
      <c r="EYR86"/>
      <c r="EYS86"/>
      <c r="EYT86"/>
      <c r="EYU86"/>
      <c r="EYV86"/>
      <c r="EYW86"/>
      <c r="EYX86"/>
      <c r="EYY86"/>
      <c r="EYZ86"/>
      <c r="EZA86"/>
      <c r="EZB86"/>
      <c r="EZC86"/>
      <c r="EZD86"/>
      <c r="EZE86"/>
      <c r="EZF86"/>
      <c r="EZG86"/>
      <c r="EZH86"/>
      <c r="EZI86"/>
      <c r="EZJ86"/>
      <c r="EZK86"/>
      <c r="EZL86"/>
      <c r="EZM86"/>
      <c r="EZN86"/>
      <c r="EZO86"/>
      <c r="EZP86"/>
      <c r="EZQ86"/>
      <c r="EZR86"/>
      <c r="EZS86"/>
      <c r="EZT86"/>
      <c r="EZU86"/>
      <c r="EZV86"/>
      <c r="EZW86"/>
      <c r="EZX86"/>
      <c r="EZY86"/>
      <c r="EZZ86"/>
      <c r="FAA86"/>
      <c r="FAB86"/>
      <c r="FAC86"/>
      <c r="FAD86"/>
      <c r="FAE86"/>
      <c r="FAF86"/>
      <c r="FAG86"/>
      <c r="FAH86"/>
      <c r="FAI86"/>
      <c r="FAJ86"/>
      <c r="FAK86"/>
      <c r="FAL86"/>
      <c r="FAM86"/>
      <c r="FAN86"/>
      <c r="FAO86"/>
      <c r="FAP86"/>
      <c r="FAQ86"/>
      <c r="FAR86"/>
      <c r="FAS86"/>
      <c r="FAT86"/>
      <c r="FAU86"/>
      <c r="FAV86"/>
      <c r="FAW86"/>
      <c r="FAX86"/>
      <c r="FAY86"/>
      <c r="FAZ86"/>
      <c r="FBA86"/>
      <c r="FBB86"/>
      <c r="FBC86"/>
      <c r="FBD86"/>
      <c r="FBE86"/>
      <c r="FBF86"/>
      <c r="FBG86"/>
      <c r="FBH86"/>
      <c r="FBI86"/>
      <c r="FBJ86"/>
      <c r="FBK86"/>
      <c r="FBL86"/>
      <c r="FBM86"/>
      <c r="FBN86"/>
      <c r="FBO86"/>
      <c r="FBP86"/>
      <c r="FBQ86"/>
      <c r="FBR86"/>
      <c r="FBS86"/>
      <c r="FBT86"/>
      <c r="FBU86"/>
      <c r="FBV86"/>
      <c r="FBW86"/>
      <c r="FBX86"/>
      <c r="FBY86"/>
      <c r="FBZ86"/>
      <c r="FCA86"/>
      <c r="FCB86"/>
      <c r="FCC86"/>
      <c r="FCD86"/>
      <c r="FCE86"/>
      <c r="FCF86"/>
      <c r="FCG86"/>
      <c r="FCH86"/>
      <c r="FCI86"/>
      <c r="FCJ86"/>
      <c r="FCK86"/>
      <c r="FCL86"/>
      <c r="FCM86"/>
      <c r="FCN86"/>
      <c r="FCO86"/>
      <c r="FCP86"/>
      <c r="FCQ86"/>
      <c r="FCR86"/>
      <c r="FCS86"/>
      <c r="FCT86"/>
      <c r="FCU86"/>
      <c r="FCV86"/>
      <c r="FCW86"/>
      <c r="FCX86"/>
      <c r="FCY86"/>
      <c r="FCZ86"/>
      <c r="FDA86"/>
      <c r="FDB86"/>
      <c r="FDC86"/>
      <c r="FDD86"/>
      <c r="FDE86"/>
      <c r="FDF86"/>
      <c r="FDG86"/>
      <c r="FDH86"/>
      <c r="FDI86"/>
      <c r="FDJ86"/>
      <c r="FDK86"/>
      <c r="FDL86"/>
      <c r="FDM86"/>
      <c r="FDN86"/>
      <c r="FDO86"/>
      <c r="FDP86"/>
      <c r="FDQ86"/>
      <c r="FDR86"/>
      <c r="FDS86"/>
      <c r="FDT86"/>
      <c r="FDU86"/>
      <c r="FDV86"/>
      <c r="FDW86"/>
      <c r="FDX86"/>
      <c r="FDY86"/>
      <c r="FDZ86"/>
      <c r="FEA86"/>
      <c r="FEB86"/>
      <c r="FEC86"/>
      <c r="FED86"/>
      <c r="FEE86"/>
      <c r="FEF86"/>
      <c r="FEG86"/>
      <c r="FEH86"/>
      <c r="FEI86"/>
      <c r="FEJ86"/>
      <c r="FEK86"/>
      <c r="FEL86"/>
      <c r="FEM86"/>
      <c r="FEN86"/>
      <c r="FEO86"/>
      <c r="FEP86"/>
      <c r="FEQ86"/>
      <c r="FER86"/>
      <c r="FES86"/>
      <c r="FET86"/>
      <c r="FEU86"/>
      <c r="FEV86"/>
      <c r="FEW86"/>
      <c r="FEX86"/>
      <c r="FEY86"/>
      <c r="FEZ86"/>
      <c r="FFA86"/>
      <c r="FFB86"/>
      <c r="FFC86"/>
      <c r="FFD86"/>
      <c r="FFE86"/>
      <c r="FFF86"/>
      <c r="FFG86"/>
      <c r="FFH86"/>
      <c r="FFI86"/>
      <c r="FFJ86"/>
      <c r="FFK86"/>
      <c r="FFL86"/>
      <c r="FFM86"/>
      <c r="FFN86"/>
      <c r="FFO86"/>
      <c r="FFP86"/>
      <c r="FFQ86"/>
      <c r="FFR86"/>
      <c r="FFS86"/>
      <c r="FFT86"/>
      <c r="FFU86"/>
      <c r="FFV86"/>
      <c r="FFW86"/>
      <c r="FFX86"/>
      <c r="FFY86"/>
      <c r="FFZ86"/>
      <c r="FGA86"/>
      <c r="FGB86"/>
      <c r="FGC86"/>
      <c r="FGD86"/>
      <c r="FGE86"/>
      <c r="FGF86"/>
      <c r="FGG86"/>
      <c r="FGH86"/>
      <c r="FGI86"/>
      <c r="FGJ86"/>
      <c r="FGK86"/>
      <c r="FGL86"/>
      <c r="FGM86"/>
      <c r="FGN86"/>
      <c r="FGO86"/>
      <c r="FGP86"/>
      <c r="FGQ86"/>
      <c r="FGR86"/>
      <c r="FGS86"/>
      <c r="FGT86"/>
      <c r="FGU86"/>
      <c r="FGV86"/>
      <c r="FGW86"/>
      <c r="FGX86"/>
      <c r="FGY86"/>
      <c r="FGZ86"/>
      <c r="FHA86"/>
      <c r="FHB86"/>
      <c r="FHC86"/>
      <c r="FHD86"/>
      <c r="FHE86"/>
      <c r="FHF86"/>
      <c r="FHG86"/>
      <c r="FHH86"/>
      <c r="FHI86"/>
      <c r="FHJ86"/>
      <c r="FHK86"/>
      <c r="FHL86"/>
      <c r="FHM86"/>
      <c r="FHN86"/>
      <c r="FHO86"/>
      <c r="FHP86"/>
      <c r="FHQ86"/>
      <c r="FHR86"/>
      <c r="FHS86"/>
      <c r="FHT86"/>
      <c r="FHU86"/>
      <c r="FHV86"/>
      <c r="FHW86"/>
      <c r="FHX86"/>
      <c r="FHY86"/>
      <c r="FHZ86"/>
      <c r="FIA86"/>
      <c r="FIB86"/>
      <c r="FIC86"/>
      <c r="FID86"/>
      <c r="FIE86"/>
      <c r="FIF86"/>
      <c r="FIG86"/>
      <c r="FIH86"/>
      <c r="FII86"/>
      <c r="FIJ86"/>
      <c r="FIK86"/>
      <c r="FIL86"/>
      <c r="FIM86"/>
      <c r="FIN86"/>
      <c r="FIO86"/>
      <c r="FIP86"/>
      <c r="FIQ86"/>
      <c r="FIR86"/>
      <c r="FIS86"/>
      <c r="FIT86"/>
      <c r="FIU86"/>
      <c r="FIV86"/>
      <c r="FIW86"/>
      <c r="FIX86"/>
      <c r="FIY86"/>
      <c r="FIZ86"/>
      <c r="FJA86"/>
      <c r="FJB86"/>
      <c r="FJC86"/>
      <c r="FJD86"/>
      <c r="FJE86"/>
      <c r="FJF86"/>
      <c r="FJG86"/>
      <c r="FJH86"/>
      <c r="FJI86"/>
      <c r="FJJ86"/>
      <c r="FJK86"/>
      <c r="FJL86"/>
      <c r="FJM86"/>
      <c r="FJN86"/>
      <c r="FJO86"/>
      <c r="FJP86"/>
      <c r="FJQ86"/>
      <c r="FJR86"/>
      <c r="FJS86"/>
      <c r="FJT86"/>
      <c r="FJU86"/>
      <c r="FJV86"/>
      <c r="FJW86"/>
      <c r="FJX86"/>
      <c r="FJY86"/>
      <c r="FJZ86"/>
      <c r="FKA86"/>
      <c r="FKB86"/>
      <c r="FKC86"/>
      <c r="FKD86"/>
      <c r="FKE86"/>
      <c r="FKF86"/>
      <c r="FKG86"/>
      <c r="FKH86"/>
      <c r="FKI86"/>
      <c r="FKJ86"/>
      <c r="FKK86"/>
      <c r="FKL86"/>
      <c r="FKM86"/>
      <c r="FKN86"/>
      <c r="FKO86"/>
      <c r="FKP86"/>
      <c r="FKQ86"/>
      <c r="FKR86"/>
      <c r="FKS86"/>
      <c r="FKT86"/>
      <c r="FKU86"/>
      <c r="FKV86"/>
      <c r="FKW86"/>
      <c r="FKX86"/>
      <c r="FKY86"/>
      <c r="FKZ86"/>
      <c r="FLA86"/>
      <c r="FLB86"/>
      <c r="FLC86"/>
      <c r="FLD86"/>
      <c r="FLE86"/>
      <c r="FLF86"/>
      <c r="FLG86"/>
      <c r="FLH86"/>
      <c r="FLI86"/>
      <c r="FLJ86"/>
      <c r="FLK86"/>
      <c r="FLL86"/>
      <c r="FLM86"/>
      <c r="FLN86"/>
      <c r="FLO86"/>
      <c r="FLP86"/>
      <c r="FLQ86"/>
      <c r="FLR86"/>
      <c r="FLS86"/>
      <c r="FLT86"/>
      <c r="FLU86"/>
      <c r="FLV86"/>
      <c r="FLW86"/>
      <c r="FLX86"/>
      <c r="FLY86"/>
      <c r="FLZ86"/>
      <c r="FMA86"/>
      <c r="FMB86"/>
      <c r="FMC86"/>
      <c r="FMD86"/>
      <c r="FME86"/>
      <c r="FMF86"/>
      <c r="FMG86"/>
      <c r="FMH86"/>
      <c r="FMI86"/>
      <c r="FMJ86"/>
      <c r="FMK86"/>
      <c r="FML86"/>
      <c r="FMM86"/>
      <c r="FMN86"/>
      <c r="FMO86"/>
      <c r="FMP86"/>
      <c r="FMQ86"/>
      <c r="FMR86"/>
      <c r="FMS86"/>
      <c r="FMT86"/>
      <c r="FMU86"/>
      <c r="FMV86"/>
      <c r="FMW86"/>
      <c r="FMX86"/>
      <c r="FMY86"/>
      <c r="FMZ86"/>
      <c r="FNA86"/>
      <c r="FNB86"/>
      <c r="FNC86"/>
      <c r="FND86"/>
      <c r="FNE86"/>
      <c r="FNF86"/>
      <c r="FNG86"/>
      <c r="FNH86"/>
      <c r="FNI86"/>
      <c r="FNJ86"/>
      <c r="FNK86"/>
      <c r="FNL86"/>
      <c r="FNM86"/>
      <c r="FNN86"/>
      <c r="FNO86"/>
      <c r="FNP86"/>
      <c r="FNQ86"/>
      <c r="FNR86"/>
      <c r="FNS86"/>
      <c r="FNT86"/>
      <c r="FNU86"/>
      <c r="FNV86"/>
      <c r="FNW86"/>
      <c r="FNX86"/>
      <c r="FNY86"/>
      <c r="FNZ86"/>
      <c r="FOA86"/>
      <c r="FOB86"/>
      <c r="FOC86"/>
      <c r="FOD86"/>
      <c r="FOE86"/>
      <c r="FOF86"/>
      <c r="FOG86"/>
      <c r="FOH86"/>
      <c r="FOI86"/>
      <c r="FOJ86"/>
      <c r="FOK86"/>
      <c r="FOL86"/>
      <c r="FOM86"/>
      <c r="FON86"/>
      <c r="FOO86"/>
      <c r="FOP86"/>
      <c r="FOQ86"/>
      <c r="FOR86"/>
      <c r="FOS86"/>
      <c r="FOT86"/>
      <c r="FOU86"/>
      <c r="FOV86"/>
      <c r="FOW86"/>
      <c r="FOX86"/>
      <c r="FOY86"/>
      <c r="FOZ86"/>
      <c r="FPA86"/>
      <c r="FPB86"/>
      <c r="FPC86"/>
      <c r="FPD86"/>
      <c r="FPE86"/>
      <c r="FPF86"/>
      <c r="FPG86"/>
      <c r="FPH86"/>
      <c r="FPI86"/>
      <c r="FPJ86"/>
      <c r="FPK86"/>
      <c r="FPL86"/>
      <c r="FPM86"/>
      <c r="FPN86"/>
      <c r="FPO86"/>
      <c r="FPP86"/>
      <c r="FPQ86"/>
      <c r="FPR86"/>
      <c r="FPS86"/>
      <c r="FPT86"/>
      <c r="FPU86"/>
      <c r="FPV86"/>
      <c r="FPW86"/>
      <c r="FPX86"/>
      <c r="FPY86"/>
      <c r="FPZ86"/>
      <c r="FQA86"/>
      <c r="FQB86"/>
      <c r="FQC86"/>
      <c r="FQD86"/>
      <c r="FQE86"/>
      <c r="FQF86"/>
      <c r="FQG86"/>
      <c r="FQH86"/>
      <c r="FQI86"/>
      <c r="FQJ86"/>
      <c r="FQK86"/>
      <c r="FQL86"/>
      <c r="FQM86"/>
      <c r="FQN86"/>
      <c r="FQO86"/>
      <c r="FQP86"/>
      <c r="FQQ86"/>
      <c r="FQR86"/>
      <c r="FQS86"/>
      <c r="FQT86"/>
      <c r="FQU86"/>
      <c r="FQV86"/>
      <c r="FQW86"/>
      <c r="FQX86"/>
      <c r="FQY86"/>
      <c r="FQZ86"/>
      <c r="FRA86"/>
      <c r="FRB86"/>
      <c r="FRC86"/>
      <c r="FRD86"/>
      <c r="FRE86"/>
      <c r="FRF86"/>
      <c r="FRG86"/>
      <c r="FRH86"/>
      <c r="FRI86"/>
      <c r="FRJ86"/>
      <c r="FRK86"/>
      <c r="FRL86"/>
      <c r="FRM86"/>
      <c r="FRN86"/>
      <c r="FRO86"/>
      <c r="FRP86"/>
      <c r="FRQ86"/>
      <c r="FRR86"/>
      <c r="FRS86"/>
      <c r="FRT86"/>
      <c r="FRU86"/>
      <c r="FRV86"/>
      <c r="FRW86"/>
      <c r="FRX86"/>
      <c r="FRY86"/>
      <c r="FRZ86"/>
      <c r="FSA86"/>
      <c r="FSB86"/>
      <c r="FSC86"/>
      <c r="FSD86"/>
      <c r="FSE86"/>
      <c r="FSF86"/>
      <c r="FSG86"/>
      <c r="FSH86"/>
      <c r="FSI86"/>
      <c r="FSJ86"/>
      <c r="FSK86"/>
      <c r="FSL86"/>
      <c r="FSM86"/>
      <c r="FSN86"/>
      <c r="FSO86"/>
      <c r="FSP86"/>
      <c r="FSQ86"/>
      <c r="FSR86"/>
      <c r="FSS86"/>
      <c r="FST86"/>
      <c r="FSU86"/>
      <c r="FSV86"/>
      <c r="FSW86"/>
      <c r="FSX86"/>
      <c r="FSY86"/>
      <c r="FSZ86"/>
      <c r="FTA86"/>
      <c r="FTB86"/>
      <c r="FTC86"/>
      <c r="FTD86"/>
      <c r="FTE86"/>
      <c r="FTF86"/>
      <c r="FTG86"/>
      <c r="FTH86"/>
      <c r="FTI86"/>
      <c r="FTJ86"/>
      <c r="FTK86"/>
      <c r="FTL86"/>
      <c r="FTM86"/>
      <c r="FTN86"/>
      <c r="FTO86"/>
      <c r="FTP86"/>
      <c r="FTQ86"/>
      <c r="FTR86"/>
      <c r="FTS86"/>
      <c r="FTT86"/>
      <c r="FTU86"/>
      <c r="FTV86"/>
      <c r="FTW86"/>
      <c r="FTX86"/>
      <c r="FTY86"/>
      <c r="FTZ86"/>
      <c r="FUA86"/>
      <c r="FUB86"/>
      <c r="FUC86"/>
      <c r="FUD86"/>
      <c r="FUE86"/>
      <c r="FUF86"/>
      <c r="FUG86"/>
      <c r="FUH86"/>
      <c r="FUI86"/>
      <c r="FUJ86"/>
      <c r="FUK86"/>
      <c r="FUL86"/>
      <c r="FUM86"/>
      <c r="FUN86"/>
      <c r="FUO86"/>
      <c r="FUP86"/>
      <c r="FUQ86"/>
      <c r="FUR86"/>
      <c r="FUS86"/>
      <c r="FUT86"/>
      <c r="FUU86"/>
      <c r="FUV86"/>
      <c r="FUW86"/>
      <c r="FUX86"/>
      <c r="FUY86"/>
      <c r="FUZ86"/>
      <c r="FVA86"/>
      <c r="FVB86"/>
      <c r="FVC86"/>
      <c r="FVD86"/>
      <c r="FVE86"/>
      <c r="FVF86"/>
      <c r="FVG86"/>
      <c r="FVH86"/>
      <c r="FVI86"/>
      <c r="FVJ86"/>
      <c r="FVK86"/>
      <c r="FVL86"/>
      <c r="FVM86"/>
      <c r="FVN86"/>
      <c r="FVO86"/>
      <c r="FVP86"/>
      <c r="FVQ86"/>
      <c r="FVR86"/>
      <c r="FVS86"/>
      <c r="FVT86"/>
      <c r="FVU86"/>
      <c r="FVV86"/>
      <c r="FVW86"/>
      <c r="FVX86"/>
      <c r="FVY86"/>
      <c r="FVZ86"/>
      <c r="FWA86"/>
      <c r="FWB86"/>
      <c r="FWC86"/>
      <c r="FWD86"/>
      <c r="FWE86"/>
      <c r="FWF86"/>
      <c r="FWG86"/>
      <c r="FWH86"/>
      <c r="FWI86"/>
      <c r="FWJ86"/>
      <c r="FWK86"/>
      <c r="FWL86"/>
      <c r="FWM86"/>
      <c r="FWN86"/>
      <c r="FWO86"/>
      <c r="FWP86"/>
      <c r="FWQ86"/>
      <c r="FWR86"/>
      <c r="FWS86"/>
      <c r="FWT86"/>
      <c r="FWU86"/>
      <c r="FWV86"/>
      <c r="FWW86"/>
      <c r="FWX86"/>
      <c r="FWY86"/>
      <c r="FWZ86"/>
      <c r="FXA86"/>
      <c r="FXB86"/>
      <c r="FXC86"/>
      <c r="FXD86"/>
      <c r="FXE86"/>
      <c r="FXF86"/>
      <c r="FXG86"/>
      <c r="FXH86"/>
      <c r="FXI86"/>
      <c r="FXJ86"/>
      <c r="FXK86"/>
      <c r="FXL86"/>
      <c r="FXM86"/>
      <c r="FXN86"/>
      <c r="FXO86"/>
      <c r="FXP86"/>
      <c r="FXQ86"/>
      <c r="FXR86"/>
      <c r="FXS86"/>
      <c r="FXT86"/>
      <c r="FXU86"/>
      <c r="FXV86"/>
      <c r="FXW86"/>
      <c r="FXX86"/>
      <c r="FXY86"/>
      <c r="FXZ86"/>
      <c r="FYA86"/>
      <c r="FYB86"/>
      <c r="FYC86"/>
      <c r="FYD86"/>
      <c r="FYE86"/>
      <c r="FYF86"/>
      <c r="FYG86"/>
      <c r="FYH86"/>
      <c r="FYI86"/>
      <c r="FYJ86"/>
      <c r="FYK86"/>
      <c r="FYL86"/>
      <c r="FYM86"/>
      <c r="FYN86"/>
      <c r="FYO86"/>
      <c r="FYP86"/>
      <c r="FYQ86"/>
      <c r="FYR86"/>
      <c r="FYS86"/>
      <c r="FYT86"/>
      <c r="FYU86"/>
      <c r="FYV86"/>
      <c r="FYW86"/>
      <c r="FYX86"/>
      <c r="FYY86"/>
      <c r="FYZ86"/>
      <c r="FZA86"/>
      <c r="FZB86"/>
      <c r="FZC86"/>
      <c r="FZD86"/>
      <c r="FZE86"/>
      <c r="FZF86"/>
      <c r="FZG86"/>
      <c r="FZH86"/>
      <c r="FZI86"/>
      <c r="FZJ86"/>
      <c r="FZK86"/>
      <c r="FZL86"/>
      <c r="FZM86"/>
      <c r="FZN86"/>
      <c r="FZO86"/>
      <c r="FZP86"/>
      <c r="FZQ86"/>
      <c r="FZR86"/>
      <c r="FZS86"/>
      <c r="FZT86"/>
      <c r="FZU86"/>
      <c r="FZV86"/>
      <c r="FZW86"/>
      <c r="FZX86"/>
      <c r="FZY86"/>
      <c r="FZZ86"/>
      <c r="GAA86"/>
      <c r="GAB86"/>
      <c r="GAC86"/>
      <c r="GAD86"/>
      <c r="GAE86"/>
      <c r="GAF86"/>
      <c r="GAG86"/>
      <c r="GAH86"/>
      <c r="GAI86"/>
      <c r="GAJ86"/>
      <c r="GAK86"/>
      <c r="GAL86"/>
      <c r="GAM86"/>
      <c r="GAN86"/>
      <c r="GAO86"/>
      <c r="GAP86"/>
      <c r="GAQ86"/>
      <c r="GAR86"/>
      <c r="GAS86"/>
      <c r="GAT86"/>
      <c r="GAU86"/>
      <c r="GAV86"/>
      <c r="GAW86"/>
      <c r="GAX86"/>
      <c r="GAY86"/>
      <c r="GAZ86"/>
      <c r="GBA86"/>
      <c r="GBB86"/>
      <c r="GBC86"/>
      <c r="GBD86"/>
      <c r="GBE86"/>
      <c r="GBF86"/>
      <c r="GBG86"/>
      <c r="GBH86"/>
      <c r="GBI86"/>
      <c r="GBJ86"/>
      <c r="GBK86"/>
      <c r="GBL86"/>
      <c r="GBM86"/>
      <c r="GBN86"/>
      <c r="GBO86"/>
      <c r="GBP86"/>
      <c r="GBQ86"/>
      <c r="GBR86"/>
      <c r="GBS86"/>
      <c r="GBT86"/>
      <c r="GBU86"/>
      <c r="GBV86"/>
      <c r="GBW86"/>
      <c r="GBX86"/>
      <c r="GBY86"/>
      <c r="GBZ86"/>
      <c r="GCA86"/>
    </row>
    <row r="87" spans="1:4811" s="126" customFormat="1" ht="27" customHeight="1">
      <c r="A87" s="109"/>
      <c r="B87" s="214" t="s">
        <v>89</v>
      </c>
      <c r="C87" s="109"/>
      <c r="D87" s="109"/>
      <c r="E87" s="125" t="s">
        <v>99</v>
      </c>
      <c r="F87" s="109"/>
      <c r="G87" s="109"/>
      <c r="H87" s="125"/>
      <c r="I87" s="109"/>
      <c r="J87" s="109"/>
      <c r="K87" s="125"/>
      <c r="L87" s="177"/>
      <c r="M87" s="109"/>
      <c r="N87"/>
      <c r="O87" s="109"/>
      <c r="P87" s="214" t="s">
        <v>89</v>
      </c>
      <c r="Q87" s="109"/>
      <c r="R87" s="109"/>
      <c r="S87" s="125"/>
      <c r="T87" s="109"/>
      <c r="U87" s="109"/>
      <c r="V87" s="125"/>
      <c r="W87" s="109"/>
      <c r="X87" s="109"/>
      <c r="Y87" s="125"/>
      <c r="Z87" s="177"/>
      <c r="AA87" s="109"/>
      <c r="AB87"/>
      <c r="AC87" s="109"/>
      <c r="AD87" s="214" t="s">
        <v>89</v>
      </c>
      <c r="AE87" s="109"/>
      <c r="AF87" s="109"/>
      <c r="AG87" s="125"/>
      <c r="AH87" s="109"/>
      <c r="AI87" s="109"/>
      <c r="AJ87" s="125"/>
      <c r="AK87" s="109"/>
      <c r="AL87" s="109"/>
      <c r="AM87" s="125"/>
      <c r="AN87" s="177"/>
      <c r="AO87" s="109"/>
      <c r="AP87"/>
      <c r="AQ87" s="109"/>
      <c r="AR87" s="214" t="s">
        <v>89</v>
      </c>
      <c r="AS87" s="109"/>
      <c r="AT87" s="109"/>
      <c r="AU87" s="125"/>
      <c r="AV87" s="109"/>
      <c r="AW87" s="109"/>
      <c r="AX87" s="125"/>
      <c r="AY87" s="109"/>
      <c r="AZ87" s="109"/>
      <c r="BA87" s="125"/>
      <c r="BB87" s="177"/>
      <c r="BC87" s="109"/>
      <c r="BD87"/>
      <c r="BE87" s="109"/>
      <c r="BF87" s="214" t="s">
        <v>89</v>
      </c>
      <c r="BG87" s="109"/>
      <c r="BH87" s="109"/>
      <c r="BI87" s="125"/>
      <c r="BJ87" s="109"/>
      <c r="BK87" s="109"/>
      <c r="BL87" s="125"/>
      <c r="BM87" s="109"/>
      <c r="BN87" s="109"/>
      <c r="BO87" s="125"/>
      <c r="BP87" s="177"/>
      <c r="BQ87" s="109"/>
      <c r="BR87"/>
      <c r="BS87" s="109"/>
      <c r="BT87" s="214" t="s">
        <v>89</v>
      </c>
      <c r="BU87" s="109"/>
      <c r="BV87" s="109"/>
      <c r="BW87" s="125"/>
      <c r="BX87" s="109"/>
      <c r="BY87" s="109"/>
      <c r="BZ87" s="125"/>
      <c r="CA87" s="109"/>
      <c r="CB87" s="109"/>
      <c r="CC87" s="125"/>
      <c r="CD87" s="177"/>
      <c r="CE87" s="109"/>
      <c r="CF87"/>
      <c r="CG87" s="109"/>
      <c r="CH87" s="214" t="s">
        <v>89</v>
      </c>
      <c r="CI87" s="109"/>
      <c r="CJ87" s="109"/>
      <c r="CK87" s="125"/>
      <c r="CL87" s="109"/>
      <c r="CM87" s="109"/>
      <c r="CN87" s="125"/>
      <c r="CO87" s="109"/>
      <c r="CP87" s="109"/>
      <c r="CQ87" s="125"/>
      <c r="CR87" s="177"/>
      <c r="CS87" s="109"/>
      <c r="CT87"/>
      <c r="CU87" s="109"/>
      <c r="CV87" s="214" t="s">
        <v>89</v>
      </c>
      <c r="CW87" s="109"/>
      <c r="CX87" s="109"/>
      <c r="CY87" s="125"/>
      <c r="CZ87" s="109"/>
      <c r="DA87" s="109"/>
      <c r="DB87" s="125"/>
      <c r="DC87" s="109"/>
      <c r="DD87" s="109"/>
      <c r="DE87" s="125"/>
      <c r="DF87" s="177"/>
      <c r="DG87" s="109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  <c r="AMM87"/>
      <c r="AMN87"/>
      <c r="AMO87"/>
      <c r="AMP87"/>
      <c r="AMQ87"/>
      <c r="AMR87"/>
      <c r="AMS87"/>
      <c r="AMT87"/>
      <c r="AMU87"/>
      <c r="AMV87"/>
      <c r="AMW87"/>
      <c r="AMX87"/>
      <c r="AMY87"/>
      <c r="AMZ87"/>
      <c r="ANA87"/>
      <c r="ANB87"/>
      <c r="ANC87"/>
      <c r="AND87"/>
      <c r="ANE87"/>
      <c r="ANF87"/>
      <c r="ANG87"/>
      <c r="ANH87"/>
      <c r="ANI87"/>
      <c r="ANJ87"/>
      <c r="ANK87"/>
      <c r="ANL87"/>
      <c r="ANM87"/>
      <c r="ANN87"/>
      <c r="ANO87"/>
      <c r="ANP87"/>
      <c r="ANQ87"/>
      <c r="ANR87"/>
      <c r="ANS87"/>
      <c r="ANT87"/>
      <c r="ANU87"/>
      <c r="ANV87"/>
      <c r="ANW87"/>
      <c r="ANX87"/>
      <c r="ANY87"/>
      <c r="ANZ87"/>
      <c r="AOA87"/>
      <c r="AOB87"/>
      <c r="AOC87"/>
      <c r="AOD87"/>
      <c r="AOE87"/>
      <c r="AOF87"/>
      <c r="AOG87"/>
      <c r="AOH87"/>
      <c r="AOI87"/>
      <c r="AOJ87"/>
      <c r="AOK87"/>
      <c r="AOL87"/>
      <c r="AOM87"/>
      <c r="AON87"/>
      <c r="AOO87"/>
      <c r="AOP87"/>
      <c r="AOQ87"/>
      <c r="AOR87"/>
      <c r="AOS87"/>
      <c r="AOT87"/>
      <c r="AOU87"/>
      <c r="AOV87"/>
      <c r="AOW87"/>
      <c r="AOX87"/>
      <c r="AOY87"/>
      <c r="AOZ87"/>
      <c r="APA87"/>
      <c r="APB87"/>
      <c r="APC87"/>
      <c r="APD87"/>
      <c r="APE87"/>
      <c r="APF87"/>
      <c r="APG87"/>
      <c r="APH87"/>
      <c r="API87"/>
      <c r="APJ87"/>
      <c r="APK87"/>
      <c r="APL87"/>
      <c r="APM87"/>
      <c r="APN87"/>
      <c r="APO87"/>
      <c r="APP87"/>
      <c r="APQ87"/>
      <c r="APR87"/>
      <c r="APS87"/>
      <c r="APT87"/>
      <c r="APU87"/>
      <c r="APV87"/>
      <c r="APW87"/>
      <c r="APX87"/>
      <c r="APY87"/>
      <c r="APZ87"/>
      <c r="AQA87"/>
      <c r="AQB87"/>
      <c r="AQC87"/>
      <c r="AQD87"/>
      <c r="AQE87"/>
      <c r="AQF87"/>
      <c r="AQG87"/>
      <c r="AQH87"/>
      <c r="AQI87"/>
      <c r="AQJ87"/>
      <c r="AQK87"/>
      <c r="AQL87"/>
      <c r="AQM87"/>
      <c r="AQN87"/>
      <c r="AQO87"/>
      <c r="AQP87"/>
      <c r="AQQ87"/>
      <c r="AQR87"/>
      <c r="AQS87"/>
      <c r="AQT87"/>
      <c r="AQU87"/>
      <c r="AQV87"/>
      <c r="AQW87"/>
      <c r="AQX87"/>
      <c r="AQY87"/>
      <c r="AQZ87"/>
      <c r="ARA87"/>
      <c r="ARB87"/>
      <c r="ARC87"/>
      <c r="ARD87"/>
      <c r="ARE87"/>
      <c r="ARF87"/>
      <c r="ARG87"/>
      <c r="ARH87"/>
      <c r="ARI87"/>
      <c r="ARJ87"/>
      <c r="ARK87"/>
      <c r="ARL87"/>
      <c r="ARM87"/>
      <c r="ARN87"/>
      <c r="ARO87"/>
      <c r="ARP87"/>
      <c r="ARQ87"/>
      <c r="ARR87"/>
      <c r="ARS87"/>
      <c r="ART87"/>
      <c r="ARU87"/>
      <c r="ARV87"/>
      <c r="ARW87"/>
      <c r="ARX87"/>
      <c r="ARY87"/>
      <c r="ARZ87"/>
      <c r="ASA87"/>
      <c r="ASB87"/>
      <c r="ASC87"/>
      <c r="ASD87"/>
      <c r="ASE87"/>
      <c r="ASF87"/>
      <c r="ASG87"/>
      <c r="ASH87"/>
      <c r="ASI87"/>
      <c r="ASJ87"/>
      <c r="ASK87"/>
      <c r="ASL87"/>
      <c r="ASM87"/>
      <c r="ASN87"/>
      <c r="ASO87"/>
      <c r="ASP87"/>
      <c r="ASQ87"/>
      <c r="ASR87"/>
      <c r="ASS87"/>
      <c r="AST87"/>
      <c r="ASU87"/>
      <c r="ASV87"/>
      <c r="ASW87"/>
      <c r="ASX87"/>
      <c r="ASY87"/>
      <c r="ASZ87"/>
      <c r="ATA87"/>
      <c r="ATB87"/>
      <c r="ATC87"/>
      <c r="ATD87"/>
      <c r="ATE87"/>
      <c r="ATF87"/>
      <c r="ATG87"/>
      <c r="ATH87"/>
      <c r="ATI87"/>
      <c r="ATJ87"/>
      <c r="ATK87"/>
      <c r="ATL87"/>
      <c r="ATM87"/>
      <c r="ATN87"/>
      <c r="ATO87"/>
      <c r="ATP87"/>
      <c r="ATQ87"/>
      <c r="ATR87"/>
      <c r="ATS87"/>
      <c r="ATT87"/>
      <c r="ATU87"/>
      <c r="ATV87"/>
      <c r="ATW87"/>
      <c r="ATX87"/>
      <c r="ATY87"/>
      <c r="ATZ87"/>
      <c r="AUA87"/>
      <c r="AUB87"/>
      <c r="AUC87"/>
      <c r="AUD87"/>
      <c r="AUE87"/>
      <c r="AUF87"/>
      <c r="AUG87"/>
      <c r="AUH87"/>
      <c r="AUI87"/>
      <c r="AUJ87"/>
      <c r="AUK87"/>
      <c r="AUL87"/>
      <c r="AUM87"/>
      <c r="AUN87"/>
      <c r="AUO87"/>
      <c r="AUP87"/>
      <c r="AUQ87"/>
      <c r="AUR87"/>
      <c r="AUS87"/>
      <c r="AUT87"/>
      <c r="AUU87"/>
      <c r="AUV87"/>
      <c r="AUW87"/>
      <c r="AUX87"/>
      <c r="AUY87"/>
      <c r="AUZ87"/>
      <c r="AVA87"/>
      <c r="AVB87"/>
      <c r="AVC87"/>
      <c r="AVD87"/>
      <c r="AVE87"/>
      <c r="AVF87"/>
      <c r="AVG87"/>
      <c r="AVH87"/>
      <c r="AVI87"/>
      <c r="AVJ87"/>
      <c r="AVK87"/>
      <c r="AVL87"/>
      <c r="AVM87"/>
      <c r="AVN87"/>
      <c r="AVO87"/>
      <c r="AVP87"/>
      <c r="AVQ87"/>
      <c r="AVR87"/>
      <c r="AVS87"/>
      <c r="AVT87"/>
      <c r="AVU87"/>
      <c r="AVV87"/>
      <c r="AVW87"/>
      <c r="AVX87"/>
      <c r="AVY87"/>
      <c r="AVZ87"/>
      <c r="AWA87"/>
      <c r="AWB87"/>
      <c r="AWC87"/>
      <c r="AWD87"/>
      <c r="AWE87"/>
      <c r="AWF87"/>
      <c r="AWG87"/>
      <c r="AWH87"/>
      <c r="AWI87"/>
      <c r="AWJ87"/>
      <c r="AWK87"/>
      <c r="AWL87"/>
      <c r="AWM87"/>
      <c r="AWN87"/>
      <c r="AWO87"/>
      <c r="AWP87"/>
      <c r="AWQ87"/>
      <c r="AWR87"/>
      <c r="AWS87"/>
      <c r="AWT87"/>
      <c r="AWU87"/>
      <c r="AWV87"/>
      <c r="AWW87"/>
      <c r="AWX87"/>
      <c r="AWY87"/>
      <c r="AWZ87"/>
      <c r="AXA87"/>
      <c r="AXB87"/>
      <c r="AXC87"/>
      <c r="AXD87"/>
      <c r="AXE87"/>
      <c r="AXF87"/>
      <c r="AXG87"/>
      <c r="AXH87"/>
      <c r="AXI87"/>
      <c r="AXJ87"/>
      <c r="AXK87"/>
      <c r="AXL87"/>
      <c r="AXM87"/>
      <c r="AXN87"/>
      <c r="AXO87"/>
      <c r="AXP87"/>
      <c r="AXQ87"/>
      <c r="AXR87"/>
      <c r="AXS87"/>
      <c r="AXT87"/>
      <c r="AXU87"/>
      <c r="AXV87"/>
      <c r="AXW87"/>
      <c r="AXX87"/>
      <c r="AXY87"/>
      <c r="AXZ87"/>
      <c r="AYA87"/>
      <c r="AYB87"/>
      <c r="AYC87"/>
      <c r="AYD87"/>
      <c r="AYE87"/>
      <c r="AYF87"/>
      <c r="AYG87"/>
      <c r="AYH87"/>
      <c r="AYI87"/>
      <c r="AYJ87"/>
      <c r="AYK87"/>
      <c r="AYL87"/>
      <c r="AYM87"/>
      <c r="AYN87"/>
      <c r="AYO87"/>
      <c r="AYP87"/>
      <c r="AYQ87"/>
      <c r="AYR87"/>
      <c r="AYS87"/>
      <c r="AYT87"/>
      <c r="AYU87"/>
      <c r="AYV87"/>
      <c r="AYW87"/>
      <c r="AYX87"/>
      <c r="AYY87"/>
      <c r="AYZ87"/>
      <c r="AZA87"/>
      <c r="AZB87"/>
      <c r="AZC87"/>
      <c r="AZD87"/>
      <c r="AZE87"/>
      <c r="AZF87"/>
      <c r="AZG87"/>
      <c r="AZH87"/>
      <c r="AZI87"/>
      <c r="AZJ87"/>
      <c r="AZK87"/>
      <c r="AZL87"/>
      <c r="AZM87"/>
      <c r="AZN87"/>
      <c r="AZO87"/>
      <c r="AZP87"/>
      <c r="AZQ87"/>
      <c r="AZR87"/>
      <c r="AZS87"/>
      <c r="AZT87"/>
      <c r="AZU87"/>
      <c r="AZV87"/>
      <c r="AZW87"/>
      <c r="AZX87"/>
      <c r="AZY87"/>
      <c r="AZZ87"/>
      <c r="BAA87"/>
      <c r="BAB87"/>
      <c r="BAC87"/>
      <c r="BAD87"/>
      <c r="BAE87"/>
      <c r="BAF87"/>
      <c r="BAG87"/>
      <c r="BAH87"/>
      <c r="BAI87"/>
      <c r="BAJ87"/>
      <c r="BAK87"/>
      <c r="BAL87"/>
      <c r="BAM87"/>
      <c r="BAN87"/>
      <c r="BAO87"/>
      <c r="BAP87"/>
      <c r="BAQ87"/>
      <c r="BAR87"/>
      <c r="BAS87"/>
      <c r="BAT87"/>
      <c r="BAU87"/>
      <c r="BAV87"/>
      <c r="BAW87"/>
      <c r="BAX87"/>
      <c r="BAY87"/>
      <c r="BAZ87"/>
      <c r="BBA87"/>
      <c r="BBB87"/>
      <c r="BBC87"/>
      <c r="BBD87"/>
      <c r="BBE87"/>
      <c r="BBF87"/>
      <c r="BBG87"/>
      <c r="BBH87"/>
      <c r="BBI87"/>
      <c r="BBJ87"/>
      <c r="BBK87"/>
      <c r="BBL87"/>
      <c r="BBM87"/>
      <c r="BBN87"/>
      <c r="BBO87"/>
      <c r="BBP87"/>
      <c r="BBQ87"/>
      <c r="BBR87"/>
      <c r="BBS87"/>
      <c r="BBT87"/>
      <c r="BBU87"/>
      <c r="BBV87"/>
      <c r="BBW87"/>
      <c r="BBX87"/>
      <c r="BBY87"/>
      <c r="BBZ87"/>
      <c r="BCA87"/>
      <c r="BCB87"/>
      <c r="BCC87"/>
      <c r="BCD87"/>
      <c r="BCE87"/>
      <c r="BCF87"/>
      <c r="BCG87"/>
      <c r="BCH87"/>
      <c r="BCI87"/>
      <c r="BCJ87"/>
      <c r="BCK87"/>
      <c r="BCL87"/>
      <c r="BCM87"/>
      <c r="BCN87"/>
      <c r="BCO87"/>
      <c r="BCP87"/>
      <c r="BCQ87"/>
      <c r="BCR87"/>
      <c r="BCS87"/>
      <c r="BCT87"/>
      <c r="BCU87"/>
      <c r="BCV87"/>
      <c r="BCW87"/>
      <c r="BCX87"/>
      <c r="BCY87"/>
      <c r="BCZ87"/>
      <c r="BDA87"/>
      <c r="BDB87"/>
      <c r="BDC87"/>
      <c r="BDD87"/>
      <c r="BDE87"/>
      <c r="BDF87"/>
      <c r="BDG87"/>
      <c r="BDH87"/>
      <c r="BDI87"/>
      <c r="BDJ87"/>
      <c r="BDK87"/>
      <c r="BDL87"/>
      <c r="BDM87"/>
      <c r="BDN87"/>
      <c r="BDO87"/>
      <c r="BDP87"/>
      <c r="BDQ87"/>
      <c r="BDR87"/>
      <c r="BDS87"/>
      <c r="BDT87"/>
      <c r="BDU87"/>
      <c r="BDV87"/>
      <c r="BDW87"/>
      <c r="BDX87"/>
      <c r="BDY87"/>
      <c r="BDZ87"/>
      <c r="BEA87"/>
      <c r="BEB87"/>
      <c r="BEC87"/>
      <c r="BED87"/>
      <c r="BEE87"/>
      <c r="BEF87"/>
      <c r="BEG87"/>
      <c r="BEH87"/>
      <c r="BEI87"/>
      <c r="BEJ87"/>
      <c r="BEK87"/>
      <c r="BEL87"/>
      <c r="BEM87"/>
      <c r="BEN87"/>
      <c r="BEO87"/>
      <c r="BEP87"/>
      <c r="BEQ87"/>
      <c r="BER87"/>
      <c r="BES87"/>
      <c r="BET87"/>
      <c r="BEU87"/>
      <c r="BEV87"/>
      <c r="BEW87"/>
      <c r="BEX87"/>
      <c r="BEY87"/>
      <c r="BEZ87"/>
      <c r="BFA87"/>
      <c r="BFB87"/>
      <c r="BFC87"/>
      <c r="BFD87"/>
      <c r="BFE87"/>
      <c r="BFF87"/>
      <c r="BFG87"/>
      <c r="BFH87"/>
      <c r="BFI87"/>
      <c r="BFJ87"/>
      <c r="BFK87"/>
      <c r="BFL87"/>
      <c r="BFM87"/>
      <c r="BFN87"/>
      <c r="BFO87"/>
      <c r="BFP87"/>
      <c r="BFQ87"/>
      <c r="BFR87"/>
      <c r="BFS87"/>
      <c r="BFT87"/>
      <c r="BFU87"/>
      <c r="BFV87"/>
      <c r="BFW87"/>
      <c r="BFX87"/>
      <c r="BFY87"/>
      <c r="BFZ87"/>
      <c r="BGA87"/>
      <c r="BGB87"/>
      <c r="BGC87"/>
      <c r="BGD87"/>
      <c r="BGE87"/>
      <c r="BGF87"/>
      <c r="BGG87"/>
      <c r="BGH87"/>
      <c r="BGI87"/>
      <c r="BGJ87"/>
      <c r="BGK87"/>
      <c r="BGL87"/>
      <c r="BGM87"/>
      <c r="BGN87"/>
      <c r="BGO87"/>
      <c r="BGP87"/>
      <c r="BGQ87"/>
      <c r="BGR87"/>
      <c r="BGS87"/>
      <c r="BGT87"/>
      <c r="BGU87"/>
      <c r="BGV87"/>
      <c r="BGW87"/>
      <c r="BGX87"/>
      <c r="BGY87"/>
      <c r="BGZ87"/>
      <c r="BHA87"/>
      <c r="BHB87"/>
      <c r="BHC87"/>
      <c r="BHD87"/>
      <c r="BHE87"/>
      <c r="BHF87"/>
      <c r="BHG87"/>
      <c r="BHH87"/>
      <c r="BHI87"/>
      <c r="BHJ87"/>
      <c r="BHK87"/>
      <c r="BHL87"/>
      <c r="BHM87"/>
      <c r="BHN87"/>
      <c r="BHO87"/>
      <c r="BHP87"/>
      <c r="BHQ87"/>
      <c r="BHR87"/>
      <c r="BHS87"/>
      <c r="BHT87"/>
      <c r="BHU87"/>
      <c r="BHV87"/>
      <c r="BHW87"/>
      <c r="BHX87"/>
      <c r="BHY87"/>
      <c r="BHZ87"/>
      <c r="BIA87"/>
      <c r="BIB87"/>
      <c r="BIC87"/>
      <c r="BID87"/>
      <c r="BIE87"/>
      <c r="BIF87"/>
      <c r="BIG87"/>
      <c r="BIH87"/>
      <c r="BII87"/>
      <c r="BIJ87"/>
      <c r="BIK87"/>
      <c r="BIL87"/>
      <c r="BIM87"/>
      <c r="BIN87"/>
      <c r="BIO87"/>
      <c r="BIP87"/>
      <c r="BIQ87"/>
      <c r="BIR87"/>
      <c r="BIS87"/>
      <c r="BIT87"/>
      <c r="BIU87"/>
      <c r="BIV87"/>
      <c r="BIW87"/>
      <c r="BIX87"/>
      <c r="BIY87"/>
      <c r="BIZ87"/>
      <c r="BJA87"/>
      <c r="BJB87"/>
      <c r="BJC87"/>
      <c r="BJD87"/>
      <c r="BJE87"/>
      <c r="BJF87"/>
      <c r="BJG87"/>
      <c r="BJH87"/>
      <c r="BJI87"/>
      <c r="BJJ87"/>
      <c r="BJK87"/>
      <c r="BJL87"/>
      <c r="BJM87"/>
      <c r="BJN87"/>
      <c r="BJO87"/>
      <c r="BJP87"/>
      <c r="BJQ87"/>
      <c r="BJR87"/>
      <c r="BJS87"/>
      <c r="BJT87"/>
      <c r="BJU87"/>
      <c r="BJV87"/>
      <c r="BJW87"/>
      <c r="BJX87"/>
      <c r="BJY87"/>
      <c r="BJZ87"/>
      <c r="BKA87"/>
      <c r="BKB87"/>
      <c r="BKC87"/>
      <c r="BKD87"/>
      <c r="BKE87"/>
      <c r="BKF87"/>
      <c r="BKG87"/>
      <c r="BKH87"/>
      <c r="BKI87"/>
      <c r="BKJ87"/>
      <c r="BKK87"/>
      <c r="BKL87"/>
      <c r="BKM87"/>
      <c r="BKN87"/>
      <c r="BKO87"/>
      <c r="BKP87"/>
      <c r="BKQ87"/>
      <c r="BKR87"/>
      <c r="BKS87"/>
      <c r="BKT87"/>
      <c r="BKU87"/>
      <c r="BKV87"/>
      <c r="BKW87"/>
      <c r="BKX87"/>
      <c r="BKY87"/>
      <c r="BKZ87"/>
      <c r="BLA87"/>
      <c r="BLB87"/>
      <c r="BLC87"/>
      <c r="BLD87"/>
      <c r="BLE87"/>
      <c r="BLF87"/>
      <c r="BLG87"/>
      <c r="BLH87"/>
      <c r="BLI87"/>
      <c r="BLJ87"/>
      <c r="BLK87"/>
      <c r="BLL87"/>
      <c r="BLM87"/>
      <c r="BLN87"/>
      <c r="BLO87"/>
      <c r="BLP87"/>
      <c r="BLQ87"/>
      <c r="BLR87"/>
      <c r="BLS87"/>
      <c r="BLT87"/>
      <c r="BLU87"/>
      <c r="BLV87"/>
      <c r="BLW87"/>
      <c r="BLX87"/>
      <c r="BLY87"/>
      <c r="BLZ87"/>
      <c r="BMA87"/>
      <c r="BMB87"/>
      <c r="BMC87"/>
      <c r="BMD87"/>
      <c r="BME87"/>
      <c r="BMF87"/>
      <c r="BMG87"/>
      <c r="BMH87"/>
      <c r="BMI87"/>
      <c r="BMJ87"/>
      <c r="BMK87"/>
      <c r="BML87"/>
      <c r="BMM87"/>
      <c r="BMN87"/>
      <c r="BMO87"/>
      <c r="BMP87"/>
      <c r="BMQ87"/>
      <c r="BMR87"/>
      <c r="BMS87"/>
      <c r="BMT87"/>
      <c r="BMU87"/>
      <c r="BMV87"/>
      <c r="BMW87"/>
      <c r="BMX87"/>
      <c r="BMY87"/>
      <c r="BMZ87"/>
      <c r="BNA87"/>
      <c r="BNB87"/>
      <c r="BNC87"/>
      <c r="BND87"/>
      <c r="BNE87"/>
      <c r="BNF87"/>
      <c r="BNG87"/>
      <c r="BNH87"/>
      <c r="BNI87"/>
      <c r="BNJ87"/>
      <c r="BNK87"/>
      <c r="BNL87"/>
      <c r="BNM87"/>
      <c r="BNN87"/>
      <c r="BNO87"/>
      <c r="BNP87"/>
      <c r="BNQ87"/>
      <c r="BNR87"/>
      <c r="BNS87"/>
      <c r="BNT87"/>
      <c r="BNU87"/>
      <c r="BNV87"/>
      <c r="BNW87"/>
      <c r="BNX87"/>
      <c r="BNY87"/>
      <c r="BNZ87"/>
      <c r="BOA87"/>
      <c r="BOB87"/>
      <c r="BOC87"/>
      <c r="BOD87"/>
      <c r="BOE87"/>
      <c r="BOF87"/>
      <c r="BOG87"/>
      <c r="BOH87"/>
      <c r="BOI87"/>
      <c r="BOJ87"/>
      <c r="BOK87"/>
      <c r="BOL87"/>
      <c r="BOM87"/>
      <c r="BON87"/>
      <c r="BOO87"/>
      <c r="BOP87"/>
      <c r="BOQ87"/>
      <c r="BOR87"/>
      <c r="BOS87"/>
      <c r="BOT87"/>
      <c r="BOU87"/>
      <c r="BOV87"/>
      <c r="BOW87"/>
      <c r="BOX87"/>
      <c r="BOY87"/>
      <c r="BOZ87"/>
      <c r="BPA87"/>
      <c r="BPB87"/>
      <c r="BPC87"/>
      <c r="BPD87"/>
      <c r="BPE87"/>
      <c r="BPF87"/>
      <c r="BPG87"/>
      <c r="BPH87"/>
      <c r="BPI87"/>
      <c r="BPJ87"/>
      <c r="BPK87"/>
      <c r="BPL87"/>
      <c r="BPM87"/>
      <c r="BPN87"/>
      <c r="BPO87"/>
      <c r="BPP87"/>
      <c r="BPQ87"/>
      <c r="BPR87"/>
      <c r="BPS87"/>
      <c r="BPT87"/>
      <c r="BPU87"/>
      <c r="BPV87"/>
      <c r="BPW87"/>
      <c r="BPX87"/>
      <c r="BPY87"/>
      <c r="BPZ87"/>
      <c r="BQA87"/>
      <c r="BQB87"/>
      <c r="BQC87"/>
      <c r="BQD87"/>
      <c r="BQE87"/>
      <c r="BQF87"/>
      <c r="BQG87"/>
      <c r="BQH87"/>
      <c r="BQI87"/>
      <c r="BQJ87"/>
      <c r="BQK87"/>
      <c r="BQL87"/>
      <c r="BQM87"/>
      <c r="BQN87"/>
      <c r="BQO87"/>
      <c r="BQP87"/>
      <c r="BQQ87"/>
      <c r="BQR87"/>
      <c r="BQS87"/>
      <c r="BQT87"/>
      <c r="BQU87"/>
      <c r="BQV87"/>
      <c r="BQW87"/>
      <c r="BQX87"/>
      <c r="BQY87"/>
      <c r="BQZ87"/>
      <c r="BRA87"/>
      <c r="BRB87"/>
      <c r="BRC87"/>
      <c r="BRD87"/>
      <c r="BRE87"/>
      <c r="BRF87"/>
      <c r="BRG87"/>
      <c r="BRH87"/>
      <c r="BRI87"/>
      <c r="BRJ87"/>
      <c r="BRK87"/>
      <c r="BRL87"/>
      <c r="BRM87"/>
      <c r="BRN87"/>
      <c r="BRO87"/>
      <c r="BRP87"/>
      <c r="BRQ87"/>
      <c r="BRR87"/>
      <c r="BRS87"/>
      <c r="BRT87"/>
      <c r="BRU87"/>
      <c r="BRV87"/>
      <c r="BRW87"/>
      <c r="BRX87"/>
      <c r="BRY87"/>
      <c r="BRZ87"/>
      <c r="BSA87"/>
      <c r="BSB87"/>
      <c r="BSC87"/>
      <c r="BSD87"/>
      <c r="BSE87"/>
      <c r="BSF87"/>
      <c r="BSG87"/>
      <c r="BSH87"/>
      <c r="BSI87"/>
      <c r="BSJ87"/>
      <c r="BSK87"/>
      <c r="BSL87"/>
      <c r="BSM87"/>
      <c r="BSN87"/>
      <c r="BSO87"/>
      <c r="BSP87"/>
      <c r="BSQ87"/>
      <c r="BSR87"/>
      <c r="BSS87"/>
      <c r="BST87"/>
      <c r="BSU87"/>
      <c r="BSV87"/>
      <c r="BSW87"/>
      <c r="BSX87"/>
      <c r="BSY87"/>
      <c r="BSZ87"/>
      <c r="BTA87"/>
      <c r="BTB87"/>
      <c r="BTC87"/>
      <c r="BTD87"/>
      <c r="BTE87"/>
      <c r="BTF87"/>
      <c r="BTG87"/>
      <c r="BTH87"/>
      <c r="BTI87"/>
      <c r="BTJ87"/>
      <c r="BTK87"/>
      <c r="BTL87"/>
      <c r="BTM87"/>
      <c r="BTN87"/>
      <c r="BTO87"/>
      <c r="BTP87"/>
      <c r="BTQ87"/>
      <c r="BTR87"/>
      <c r="BTS87"/>
      <c r="BTT87"/>
      <c r="BTU87"/>
      <c r="BTV87"/>
      <c r="BTW87"/>
      <c r="BTX87"/>
      <c r="BTY87"/>
      <c r="BTZ87"/>
      <c r="BUA87"/>
      <c r="BUB87"/>
      <c r="BUC87"/>
      <c r="BUD87"/>
      <c r="BUE87"/>
      <c r="BUF87"/>
      <c r="BUG87"/>
      <c r="BUH87"/>
      <c r="BUI87"/>
      <c r="BUJ87"/>
      <c r="BUK87"/>
      <c r="BUL87"/>
      <c r="BUM87"/>
      <c r="BUN87"/>
      <c r="BUO87"/>
      <c r="BUP87"/>
      <c r="BUQ87"/>
      <c r="BUR87"/>
      <c r="BUS87"/>
      <c r="BUT87"/>
      <c r="BUU87"/>
      <c r="BUV87"/>
      <c r="BUW87"/>
      <c r="BUX87"/>
      <c r="BUY87"/>
      <c r="BUZ87"/>
      <c r="BVA87"/>
      <c r="BVB87"/>
      <c r="BVC87"/>
      <c r="BVD87"/>
      <c r="BVE87"/>
      <c r="BVF87"/>
      <c r="BVG87"/>
      <c r="BVH87"/>
      <c r="BVI87"/>
      <c r="BVJ87"/>
      <c r="BVK87"/>
      <c r="BVL87"/>
      <c r="BVM87"/>
      <c r="BVN87"/>
      <c r="BVO87"/>
      <c r="BVP87"/>
      <c r="BVQ87"/>
      <c r="BVR87"/>
      <c r="BVS87"/>
      <c r="BVT87"/>
      <c r="BVU87"/>
      <c r="BVV87"/>
      <c r="BVW87"/>
      <c r="BVX87"/>
      <c r="BVY87"/>
      <c r="BVZ87"/>
      <c r="BWA87"/>
      <c r="BWB87"/>
      <c r="BWC87"/>
      <c r="BWD87"/>
      <c r="BWE87"/>
      <c r="BWF87"/>
      <c r="BWG87"/>
      <c r="BWH87"/>
      <c r="BWI87"/>
      <c r="BWJ87"/>
      <c r="BWK87"/>
      <c r="BWL87"/>
      <c r="BWM87"/>
      <c r="BWN87"/>
      <c r="BWO87"/>
      <c r="BWP87"/>
      <c r="BWQ87"/>
      <c r="BWR87"/>
      <c r="BWS87"/>
      <c r="BWT87"/>
      <c r="BWU87"/>
      <c r="BWV87"/>
      <c r="BWW87"/>
      <c r="BWX87"/>
      <c r="BWY87"/>
      <c r="BWZ87"/>
      <c r="BXA87"/>
      <c r="BXB87"/>
      <c r="BXC87"/>
      <c r="BXD87"/>
      <c r="BXE87"/>
      <c r="BXF87"/>
      <c r="BXG87"/>
      <c r="BXH87"/>
      <c r="BXI87"/>
      <c r="BXJ87"/>
      <c r="BXK87"/>
      <c r="BXL87"/>
      <c r="BXM87"/>
      <c r="BXN87"/>
      <c r="BXO87"/>
      <c r="BXP87"/>
      <c r="BXQ87"/>
      <c r="BXR87"/>
      <c r="BXS87"/>
      <c r="BXT87"/>
      <c r="BXU87"/>
      <c r="BXV87"/>
      <c r="BXW87"/>
      <c r="BXX87"/>
      <c r="BXY87"/>
      <c r="BXZ87"/>
      <c r="BYA87"/>
      <c r="BYB87"/>
      <c r="BYC87"/>
      <c r="BYD87"/>
      <c r="BYE87"/>
      <c r="BYF87"/>
      <c r="BYG87"/>
      <c r="BYH87"/>
      <c r="BYI87"/>
      <c r="BYJ87"/>
      <c r="BYK87"/>
      <c r="BYL87"/>
      <c r="BYM87"/>
      <c r="BYN87"/>
      <c r="BYO87"/>
      <c r="BYP87"/>
      <c r="BYQ87"/>
      <c r="BYR87"/>
      <c r="BYS87"/>
      <c r="BYT87"/>
      <c r="BYU87"/>
      <c r="BYV87"/>
      <c r="BYW87"/>
      <c r="BYX87"/>
      <c r="BYY87"/>
      <c r="BYZ87"/>
      <c r="BZA87"/>
      <c r="BZB87"/>
      <c r="BZC87"/>
      <c r="BZD87"/>
      <c r="BZE87"/>
      <c r="BZF87"/>
      <c r="BZG87"/>
      <c r="BZH87"/>
      <c r="BZI87"/>
      <c r="BZJ87"/>
      <c r="BZK87"/>
      <c r="BZL87"/>
      <c r="BZM87"/>
      <c r="BZN87"/>
      <c r="BZO87"/>
      <c r="BZP87"/>
      <c r="BZQ87"/>
      <c r="BZR87"/>
      <c r="BZS87"/>
      <c r="BZT87"/>
      <c r="BZU87"/>
      <c r="BZV87"/>
      <c r="BZW87"/>
      <c r="BZX87"/>
      <c r="BZY87"/>
      <c r="BZZ87"/>
      <c r="CAA87"/>
      <c r="CAB87"/>
      <c r="CAC87"/>
      <c r="CAD87"/>
      <c r="CAE87"/>
      <c r="CAF87"/>
      <c r="CAG87"/>
      <c r="CAH87"/>
      <c r="CAI87"/>
      <c r="CAJ87"/>
      <c r="CAK87"/>
      <c r="CAL87"/>
      <c r="CAM87"/>
      <c r="CAN87"/>
      <c r="CAO87"/>
      <c r="CAP87"/>
      <c r="CAQ87"/>
      <c r="CAR87"/>
      <c r="CAS87"/>
      <c r="CAT87"/>
      <c r="CAU87"/>
      <c r="CAV87"/>
      <c r="CAW87"/>
      <c r="CAX87"/>
      <c r="CAY87"/>
      <c r="CAZ87"/>
      <c r="CBA87"/>
      <c r="CBB87"/>
      <c r="CBC87"/>
      <c r="CBD87"/>
      <c r="CBE87"/>
      <c r="CBF87"/>
      <c r="CBG87"/>
      <c r="CBH87"/>
      <c r="CBI87"/>
      <c r="CBJ87"/>
      <c r="CBK87"/>
      <c r="CBL87"/>
      <c r="CBM87"/>
      <c r="CBN87"/>
      <c r="CBO87"/>
      <c r="CBP87"/>
      <c r="CBQ87"/>
      <c r="CBR87"/>
      <c r="CBS87"/>
      <c r="CBT87"/>
      <c r="CBU87"/>
      <c r="CBV87"/>
      <c r="CBW87"/>
      <c r="CBX87"/>
      <c r="CBY87"/>
      <c r="CBZ87"/>
      <c r="CCA87"/>
      <c r="CCB87"/>
      <c r="CCC87"/>
      <c r="CCD87"/>
      <c r="CCE87"/>
      <c r="CCF87"/>
      <c r="CCG87"/>
      <c r="CCH87"/>
      <c r="CCI87"/>
      <c r="CCJ87"/>
      <c r="CCK87"/>
      <c r="CCL87"/>
      <c r="CCM87"/>
      <c r="CCN87"/>
      <c r="CCO87"/>
      <c r="CCP87"/>
      <c r="CCQ87"/>
      <c r="CCR87"/>
      <c r="CCS87"/>
      <c r="CCT87"/>
      <c r="CCU87"/>
      <c r="CCV87"/>
      <c r="CCW87"/>
      <c r="CCX87"/>
      <c r="CCY87"/>
      <c r="CCZ87"/>
      <c r="CDA87"/>
      <c r="CDB87"/>
      <c r="CDC87"/>
      <c r="CDD87"/>
      <c r="CDE87"/>
      <c r="CDF87"/>
      <c r="CDG87"/>
      <c r="CDH87"/>
      <c r="CDI87"/>
      <c r="CDJ87"/>
      <c r="CDK87"/>
      <c r="CDL87"/>
      <c r="CDM87"/>
      <c r="CDN87"/>
      <c r="CDO87"/>
      <c r="CDP87"/>
      <c r="CDQ87"/>
      <c r="CDR87"/>
      <c r="CDS87"/>
      <c r="CDT87"/>
      <c r="CDU87"/>
      <c r="CDV87"/>
      <c r="CDW87"/>
      <c r="CDX87"/>
      <c r="CDY87"/>
      <c r="CDZ87"/>
      <c r="CEA87"/>
      <c r="CEB87"/>
      <c r="CEC87"/>
      <c r="CED87"/>
      <c r="CEE87"/>
      <c r="CEF87"/>
      <c r="CEG87"/>
      <c r="CEH87"/>
      <c r="CEI87"/>
      <c r="CEJ87"/>
      <c r="CEK87"/>
      <c r="CEL87"/>
      <c r="CEM87"/>
      <c r="CEN87"/>
      <c r="CEO87"/>
      <c r="CEP87"/>
      <c r="CEQ87"/>
      <c r="CER87"/>
      <c r="CES87"/>
      <c r="CET87"/>
      <c r="CEU87"/>
      <c r="CEV87"/>
      <c r="CEW87"/>
      <c r="CEX87"/>
      <c r="CEY87"/>
      <c r="CEZ87"/>
      <c r="CFA87"/>
      <c r="CFB87"/>
      <c r="CFC87"/>
      <c r="CFD87"/>
      <c r="CFE87"/>
      <c r="CFF87"/>
      <c r="CFG87"/>
      <c r="CFH87"/>
      <c r="CFI87"/>
      <c r="CFJ87"/>
      <c r="CFK87"/>
      <c r="CFL87"/>
      <c r="CFM87"/>
      <c r="CFN87"/>
      <c r="CFO87"/>
      <c r="CFP87"/>
      <c r="CFQ87"/>
      <c r="CFR87"/>
      <c r="CFS87"/>
      <c r="CFT87"/>
      <c r="CFU87"/>
      <c r="CFV87"/>
      <c r="CFW87"/>
      <c r="CFX87"/>
      <c r="CFY87"/>
      <c r="CFZ87"/>
      <c r="CGA87"/>
      <c r="CGB87"/>
      <c r="CGC87"/>
      <c r="CGD87"/>
      <c r="CGE87"/>
      <c r="CGF87"/>
      <c r="CGG87"/>
      <c r="CGH87"/>
      <c r="CGI87"/>
      <c r="CGJ87"/>
      <c r="CGK87"/>
      <c r="CGL87"/>
      <c r="CGM87"/>
      <c r="CGN87"/>
      <c r="CGO87"/>
      <c r="CGP87"/>
      <c r="CGQ87"/>
      <c r="CGR87"/>
      <c r="CGS87"/>
      <c r="CGT87"/>
      <c r="CGU87"/>
      <c r="CGV87"/>
      <c r="CGW87"/>
      <c r="CGX87"/>
      <c r="CGY87"/>
      <c r="CGZ87"/>
      <c r="CHA87"/>
      <c r="CHB87"/>
      <c r="CHC87"/>
      <c r="CHD87"/>
      <c r="CHE87"/>
      <c r="CHF87"/>
      <c r="CHG87"/>
      <c r="CHH87"/>
      <c r="CHI87"/>
      <c r="CHJ87"/>
      <c r="CHK87"/>
      <c r="CHL87"/>
      <c r="CHM87"/>
      <c r="CHN87"/>
      <c r="CHO87"/>
      <c r="CHP87"/>
      <c r="CHQ87"/>
      <c r="CHR87"/>
      <c r="CHS87"/>
      <c r="CHT87"/>
      <c r="CHU87"/>
      <c r="CHV87"/>
      <c r="CHW87"/>
      <c r="CHX87"/>
      <c r="CHY87"/>
      <c r="CHZ87"/>
      <c r="CIA87"/>
      <c r="CIB87"/>
      <c r="CIC87"/>
      <c r="CID87"/>
      <c r="CIE87"/>
      <c r="CIF87"/>
      <c r="CIG87"/>
      <c r="CIH87"/>
      <c r="CII87"/>
      <c r="CIJ87"/>
      <c r="CIK87"/>
      <c r="CIL87"/>
      <c r="CIM87"/>
      <c r="CIN87"/>
      <c r="CIO87"/>
      <c r="CIP87"/>
      <c r="CIQ87"/>
      <c r="CIR87"/>
      <c r="CIS87"/>
      <c r="CIT87"/>
      <c r="CIU87"/>
      <c r="CIV87"/>
      <c r="CIW87"/>
      <c r="CIX87"/>
      <c r="CIY87"/>
      <c r="CIZ87"/>
      <c r="CJA87"/>
      <c r="CJB87"/>
      <c r="CJC87"/>
      <c r="CJD87"/>
      <c r="CJE87"/>
      <c r="CJF87"/>
      <c r="CJG87"/>
      <c r="CJH87"/>
      <c r="CJI87"/>
      <c r="CJJ87"/>
      <c r="CJK87"/>
      <c r="CJL87"/>
      <c r="CJM87"/>
      <c r="CJN87"/>
      <c r="CJO87"/>
      <c r="CJP87"/>
      <c r="CJQ87"/>
      <c r="CJR87"/>
      <c r="CJS87"/>
      <c r="CJT87"/>
      <c r="CJU87"/>
      <c r="CJV87"/>
      <c r="CJW87"/>
      <c r="CJX87"/>
      <c r="CJY87"/>
      <c r="CJZ87"/>
      <c r="CKA87"/>
      <c r="CKB87"/>
      <c r="CKC87"/>
      <c r="CKD87"/>
      <c r="CKE87"/>
      <c r="CKF87"/>
      <c r="CKG87"/>
      <c r="CKH87"/>
      <c r="CKI87"/>
      <c r="CKJ87"/>
      <c r="CKK87"/>
      <c r="CKL87"/>
      <c r="CKM87"/>
      <c r="CKN87"/>
      <c r="CKO87"/>
      <c r="CKP87"/>
      <c r="CKQ87"/>
      <c r="CKR87"/>
      <c r="CKS87"/>
      <c r="CKT87"/>
      <c r="CKU87"/>
      <c r="CKV87"/>
      <c r="CKW87"/>
      <c r="CKX87"/>
      <c r="CKY87"/>
      <c r="CKZ87"/>
      <c r="CLA87"/>
      <c r="CLB87"/>
      <c r="CLC87"/>
      <c r="CLD87"/>
      <c r="CLE87"/>
      <c r="CLF87"/>
      <c r="CLG87"/>
      <c r="CLH87"/>
      <c r="CLI87"/>
      <c r="CLJ87"/>
      <c r="CLK87"/>
      <c r="CLL87"/>
      <c r="CLM87"/>
      <c r="CLN87"/>
      <c r="CLO87"/>
      <c r="CLP87"/>
      <c r="CLQ87"/>
      <c r="CLR87"/>
      <c r="CLS87"/>
      <c r="CLT87"/>
      <c r="CLU87"/>
      <c r="CLV87"/>
      <c r="CLW87"/>
      <c r="CLX87"/>
      <c r="CLY87"/>
      <c r="CLZ87"/>
      <c r="CMA87"/>
      <c r="CMB87"/>
      <c r="CMC87"/>
      <c r="CMD87"/>
      <c r="CME87"/>
      <c r="CMF87"/>
      <c r="CMG87"/>
      <c r="CMH87"/>
      <c r="CMI87"/>
      <c r="CMJ87"/>
      <c r="CMK87"/>
      <c r="CML87"/>
      <c r="CMM87"/>
      <c r="CMN87"/>
      <c r="CMO87"/>
      <c r="CMP87"/>
      <c r="CMQ87"/>
      <c r="CMR87"/>
      <c r="CMS87"/>
      <c r="CMT87"/>
      <c r="CMU87"/>
      <c r="CMV87"/>
      <c r="CMW87"/>
      <c r="CMX87"/>
      <c r="CMY87"/>
      <c r="CMZ87"/>
      <c r="CNA87"/>
      <c r="CNB87"/>
      <c r="CNC87"/>
      <c r="CND87"/>
      <c r="CNE87"/>
      <c r="CNF87"/>
      <c r="CNG87"/>
      <c r="CNH87"/>
      <c r="CNI87"/>
      <c r="CNJ87"/>
      <c r="CNK87"/>
      <c r="CNL87"/>
      <c r="CNM87"/>
      <c r="CNN87"/>
      <c r="CNO87"/>
      <c r="CNP87"/>
      <c r="CNQ87"/>
      <c r="CNR87"/>
      <c r="CNS87"/>
      <c r="CNT87"/>
      <c r="CNU87"/>
      <c r="CNV87"/>
      <c r="CNW87"/>
      <c r="CNX87"/>
      <c r="CNY87"/>
      <c r="CNZ87"/>
      <c r="COA87"/>
      <c r="COB87"/>
      <c r="COC87"/>
      <c r="COD87"/>
      <c r="COE87"/>
      <c r="COF87"/>
      <c r="COG87"/>
      <c r="COH87"/>
      <c r="COI87"/>
      <c r="COJ87"/>
      <c r="COK87"/>
      <c r="COL87"/>
      <c r="COM87"/>
      <c r="CON87"/>
      <c r="COO87"/>
      <c r="COP87"/>
      <c r="COQ87"/>
      <c r="COR87"/>
      <c r="COS87"/>
      <c r="COT87"/>
      <c r="COU87"/>
      <c r="COV87"/>
      <c r="COW87"/>
      <c r="COX87"/>
      <c r="COY87"/>
      <c r="COZ87"/>
      <c r="CPA87"/>
      <c r="CPB87"/>
      <c r="CPC87"/>
      <c r="CPD87"/>
      <c r="CPE87"/>
      <c r="CPF87"/>
      <c r="CPG87"/>
      <c r="CPH87"/>
      <c r="CPI87"/>
      <c r="CPJ87"/>
      <c r="CPK87"/>
      <c r="CPL87"/>
      <c r="CPM87"/>
      <c r="CPN87"/>
      <c r="CPO87"/>
      <c r="CPP87"/>
      <c r="CPQ87"/>
      <c r="CPR87"/>
      <c r="CPS87"/>
      <c r="CPT87"/>
      <c r="CPU87"/>
      <c r="CPV87"/>
      <c r="CPW87"/>
      <c r="CPX87"/>
      <c r="CPY87"/>
      <c r="CPZ87"/>
      <c r="CQA87"/>
      <c r="CQB87"/>
      <c r="CQC87"/>
      <c r="CQD87"/>
      <c r="CQE87"/>
      <c r="CQF87"/>
      <c r="CQG87"/>
      <c r="CQH87"/>
      <c r="CQI87"/>
      <c r="CQJ87"/>
      <c r="CQK87"/>
      <c r="CQL87"/>
      <c r="CQM87"/>
      <c r="CQN87"/>
      <c r="CQO87"/>
      <c r="CQP87"/>
      <c r="CQQ87"/>
      <c r="CQR87"/>
      <c r="CQS87"/>
      <c r="CQT87"/>
      <c r="CQU87"/>
      <c r="CQV87"/>
      <c r="CQW87"/>
      <c r="CQX87"/>
      <c r="CQY87"/>
      <c r="CQZ87"/>
      <c r="CRA87"/>
      <c r="CRB87"/>
      <c r="CRC87"/>
      <c r="CRD87"/>
      <c r="CRE87"/>
      <c r="CRF87"/>
      <c r="CRG87"/>
      <c r="CRH87"/>
      <c r="CRI87"/>
      <c r="CRJ87"/>
      <c r="CRK87"/>
      <c r="CRL87"/>
      <c r="CRM87"/>
      <c r="CRN87"/>
      <c r="CRO87"/>
      <c r="CRP87"/>
      <c r="CRQ87"/>
      <c r="CRR87"/>
      <c r="CRS87"/>
      <c r="CRT87"/>
      <c r="CRU87"/>
      <c r="CRV87"/>
      <c r="CRW87"/>
      <c r="CRX87"/>
      <c r="CRY87"/>
      <c r="CRZ87"/>
      <c r="CSA87"/>
      <c r="CSB87"/>
      <c r="CSC87"/>
      <c r="CSD87"/>
      <c r="CSE87"/>
      <c r="CSF87"/>
      <c r="CSG87"/>
      <c r="CSH87"/>
      <c r="CSI87"/>
      <c r="CSJ87"/>
      <c r="CSK87"/>
      <c r="CSL87"/>
      <c r="CSM87"/>
      <c r="CSN87"/>
      <c r="CSO87"/>
      <c r="CSP87"/>
      <c r="CSQ87"/>
      <c r="CSR87"/>
      <c r="CSS87"/>
      <c r="CST87"/>
      <c r="CSU87"/>
      <c r="CSV87"/>
      <c r="CSW87"/>
      <c r="CSX87"/>
      <c r="CSY87"/>
      <c r="CSZ87"/>
      <c r="CTA87"/>
      <c r="CTB87"/>
      <c r="CTC87"/>
      <c r="CTD87"/>
      <c r="CTE87"/>
      <c r="CTF87"/>
      <c r="CTG87"/>
      <c r="CTH87"/>
      <c r="CTI87"/>
      <c r="CTJ87"/>
      <c r="CTK87"/>
      <c r="CTL87"/>
      <c r="CTM87"/>
      <c r="CTN87"/>
      <c r="CTO87"/>
      <c r="CTP87"/>
      <c r="CTQ87"/>
      <c r="CTR87"/>
      <c r="CTS87"/>
      <c r="CTT87"/>
      <c r="CTU87"/>
      <c r="CTV87"/>
      <c r="CTW87"/>
      <c r="CTX87"/>
      <c r="CTY87"/>
      <c r="CTZ87"/>
      <c r="CUA87"/>
      <c r="CUB87"/>
      <c r="CUC87"/>
      <c r="CUD87"/>
      <c r="CUE87"/>
      <c r="CUF87"/>
      <c r="CUG87"/>
      <c r="CUH87"/>
      <c r="CUI87"/>
      <c r="CUJ87"/>
      <c r="CUK87"/>
      <c r="CUL87"/>
      <c r="CUM87"/>
      <c r="CUN87"/>
      <c r="CUO87"/>
      <c r="CUP87"/>
      <c r="CUQ87"/>
      <c r="CUR87"/>
      <c r="CUS87"/>
      <c r="CUT87"/>
      <c r="CUU87"/>
      <c r="CUV87"/>
      <c r="CUW87"/>
      <c r="CUX87"/>
      <c r="CUY87"/>
      <c r="CUZ87"/>
      <c r="CVA87"/>
      <c r="CVB87"/>
      <c r="CVC87"/>
      <c r="CVD87"/>
      <c r="CVE87"/>
      <c r="CVF87"/>
      <c r="CVG87"/>
      <c r="CVH87"/>
      <c r="CVI87"/>
      <c r="CVJ87"/>
      <c r="CVK87"/>
      <c r="CVL87"/>
      <c r="CVM87"/>
      <c r="CVN87"/>
      <c r="CVO87"/>
      <c r="CVP87"/>
      <c r="CVQ87"/>
      <c r="CVR87"/>
      <c r="CVS87"/>
      <c r="CVT87"/>
      <c r="CVU87"/>
      <c r="CVV87"/>
      <c r="CVW87"/>
      <c r="CVX87"/>
      <c r="CVY87"/>
      <c r="CVZ87"/>
      <c r="CWA87"/>
      <c r="CWB87"/>
      <c r="CWC87"/>
      <c r="CWD87"/>
      <c r="CWE87"/>
      <c r="CWF87"/>
      <c r="CWG87"/>
      <c r="CWH87"/>
      <c r="CWI87"/>
      <c r="CWJ87"/>
      <c r="CWK87"/>
      <c r="CWL87"/>
      <c r="CWM87"/>
      <c r="CWN87"/>
      <c r="CWO87"/>
      <c r="CWP87"/>
      <c r="CWQ87"/>
      <c r="CWR87"/>
      <c r="CWS87"/>
      <c r="CWT87"/>
      <c r="CWU87"/>
      <c r="CWV87"/>
      <c r="CWW87"/>
      <c r="CWX87"/>
      <c r="CWY87"/>
      <c r="CWZ87"/>
      <c r="CXA87"/>
      <c r="CXB87"/>
      <c r="CXC87"/>
      <c r="CXD87"/>
      <c r="CXE87"/>
      <c r="CXF87"/>
      <c r="CXG87"/>
      <c r="CXH87"/>
      <c r="CXI87"/>
      <c r="CXJ87"/>
      <c r="CXK87"/>
      <c r="CXL87"/>
      <c r="CXM87"/>
      <c r="CXN87"/>
      <c r="CXO87"/>
      <c r="CXP87"/>
      <c r="CXQ87"/>
      <c r="CXR87"/>
      <c r="CXS87"/>
      <c r="CXT87"/>
      <c r="CXU87"/>
      <c r="CXV87"/>
      <c r="CXW87"/>
      <c r="CXX87"/>
      <c r="CXY87"/>
      <c r="CXZ87"/>
      <c r="CYA87"/>
      <c r="CYB87"/>
      <c r="CYC87"/>
      <c r="CYD87"/>
      <c r="CYE87"/>
      <c r="CYF87"/>
      <c r="CYG87"/>
      <c r="CYH87"/>
      <c r="CYI87"/>
      <c r="CYJ87"/>
      <c r="CYK87"/>
      <c r="CYL87"/>
      <c r="CYM87"/>
      <c r="CYN87"/>
      <c r="CYO87"/>
      <c r="CYP87"/>
      <c r="CYQ87"/>
      <c r="CYR87"/>
      <c r="CYS87"/>
      <c r="CYT87"/>
      <c r="CYU87"/>
      <c r="CYV87"/>
      <c r="CYW87"/>
      <c r="CYX87"/>
      <c r="CYY87"/>
      <c r="CYZ87"/>
      <c r="CZA87"/>
      <c r="CZB87"/>
      <c r="CZC87"/>
      <c r="CZD87"/>
      <c r="CZE87"/>
      <c r="CZF87"/>
      <c r="CZG87"/>
      <c r="CZH87"/>
      <c r="CZI87"/>
      <c r="CZJ87"/>
      <c r="CZK87"/>
      <c r="CZL87"/>
      <c r="CZM87"/>
      <c r="CZN87"/>
      <c r="CZO87"/>
      <c r="CZP87"/>
      <c r="CZQ87"/>
      <c r="CZR87"/>
      <c r="CZS87"/>
      <c r="CZT87"/>
      <c r="CZU87"/>
      <c r="CZV87"/>
      <c r="CZW87"/>
      <c r="CZX87"/>
      <c r="CZY87"/>
      <c r="CZZ87"/>
      <c r="DAA87"/>
      <c r="DAB87"/>
      <c r="DAC87"/>
      <c r="DAD87"/>
      <c r="DAE87"/>
      <c r="DAF87"/>
      <c r="DAG87"/>
      <c r="DAH87"/>
      <c r="DAI87"/>
      <c r="DAJ87"/>
      <c r="DAK87"/>
      <c r="DAL87"/>
      <c r="DAM87"/>
      <c r="DAN87"/>
      <c r="DAO87"/>
      <c r="DAP87"/>
      <c r="DAQ87"/>
      <c r="DAR87"/>
      <c r="DAS87"/>
      <c r="DAT87"/>
      <c r="DAU87"/>
      <c r="DAV87"/>
      <c r="DAW87"/>
      <c r="DAX87"/>
      <c r="DAY87"/>
      <c r="DAZ87"/>
      <c r="DBA87"/>
      <c r="DBB87"/>
      <c r="DBC87"/>
      <c r="DBD87"/>
      <c r="DBE87"/>
      <c r="DBF87"/>
      <c r="DBG87"/>
      <c r="DBH87"/>
      <c r="DBI87"/>
      <c r="DBJ87"/>
      <c r="DBK87"/>
      <c r="DBL87"/>
      <c r="DBM87"/>
      <c r="DBN87"/>
      <c r="DBO87"/>
      <c r="DBP87"/>
      <c r="DBQ87"/>
      <c r="DBR87"/>
      <c r="DBS87"/>
      <c r="DBT87"/>
      <c r="DBU87"/>
      <c r="DBV87"/>
      <c r="DBW87"/>
      <c r="DBX87"/>
      <c r="DBY87"/>
      <c r="DBZ87"/>
      <c r="DCA87"/>
      <c r="DCB87"/>
      <c r="DCC87"/>
      <c r="DCD87"/>
      <c r="DCE87"/>
      <c r="DCF87"/>
      <c r="DCG87"/>
      <c r="DCH87"/>
      <c r="DCI87"/>
      <c r="DCJ87"/>
      <c r="DCK87"/>
      <c r="DCL87"/>
      <c r="DCM87"/>
      <c r="DCN87"/>
      <c r="DCO87"/>
      <c r="DCP87"/>
      <c r="DCQ87"/>
      <c r="DCR87"/>
      <c r="DCS87"/>
      <c r="DCT87"/>
      <c r="DCU87"/>
      <c r="DCV87"/>
      <c r="DCW87"/>
      <c r="DCX87"/>
      <c r="DCY87"/>
      <c r="DCZ87"/>
      <c r="DDA87"/>
      <c r="DDB87"/>
      <c r="DDC87"/>
      <c r="DDD87"/>
      <c r="DDE87"/>
      <c r="DDF87"/>
      <c r="DDG87"/>
      <c r="DDH87"/>
      <c r="DDI87"/>
      <c r="DDJ87"/>
      <c r="DDK87"/>
      <c r="DDL87"/>
      <c r="DDM87"/>
      <c r="DDN87"/>
      <c r="DDO87"/>
      <c r="DDP87"/>
      <c r="DDQ87"/>
      <c r="DDR87"/>
      <c r="DDS87"/>
      <c r="DDT87"/>
      <c r="DDU87"/>
      <c r="DDV87"/>
      <c r="DDW87"/>
      <c r="DDX87"/>
      <c r="DDY87"/>
      <c r="DDZ87"/>
      <c r="DEA87"/>
      <c r="DEB87"/>
      <c r="DEC87"/>
      <c r="DED87"/>
      <c r="DEE87"/>
      <c r="DEF87"/>
      <c r="DEG87"/>
      <c r="DEH87"/>
      <c r="DEI87"/>
      <c r="DEJ87"/>
      <c r="DEK87"/>
      <c r="DEL87"/>
      <c r="DEM87"/>
      <c r="DEN87"/>
      <c r="DEO87"/>
      <c r="DEP87"/>
      <c r="DEQ87"/>
      <c r="DER87"/>
      <c r="DES87"/>
      <c r="DET87"/>
      <c r="DEU87"/>
      <c r="DEV87"/>
      <c r="DEW87"/>
      <c r="DEX87"/>
      <c r="DEY87"/>
      <c r="DEZ87"/>
      <c r="DFA87"/>
      <c r="DFB87"/>
      <c r="DFC87"/>
      <c r="DFD87"/>
      <c r="DFE87"/>
      <c r="DFF87"/>
      <c r="DFG87"/>
      <c r="DFH87"/>
      <c r="DFI87"/>
      <c r="DFJ87"/>
      <c r="DFK87"/>
      <c r="DFL87"/>
      <c r="DFM87"/>
      <c r="DFN87"/>
      <c r="DFO87"/>
      <c r="DFP87"/>
      <c r="DFQ87"/>
      <c r="DFR87"/>
      <c r="DFS87"/>
      <c r="DFT87"/>
      <c r="DFU87"/>
      <c r="DFV87"/>
      <c r="DFW87"/>
      <c r="DFX87"/>
      <c r="DFY87"/>
      <c r="DFZ87"/>
      <c r="DGA87"/>
      <c r="DGB87"/>
      <c r="DGC87"/>
      <c r="DGD87"/>
      <c r="DGE87"/>
      <c r="DGF87"/>
      <c r="DGG87"/>
      <c r="DGH87"/>
      <c r="DGI87"/>
      <c r="DGJ87"/>
      <c r="DGK87"/>
      <c r="DGL87"/>
      <c r="DGM87"/>
      <c r="DGN87"/>
      <c r="DGO87"/>
      <c r="DGP87"/>
      <c r="DGQ87"/>
      <c r="DGR87"/>
      <c r="DGS87"/>
      <c r="DGT87"/>
      <c r="DGU87"/>
      <c r="DGV87"/>
      <c r="DGW87"/>
      <c r="DGX87"/>
      <c r="DGY87"/>
      <c r="DGZ87"/>
      <c r="DHA87"/>
      <c r="DHB87"/>
      <c r="DHC87"/>
      <c r="DHD87"/>
      <c r="DHE87"/>
      <c r="DHF87"/>
      <c r="DHG87"/>
      <c r="DHH87"/>
      <c r="DHI87"/>
      <c r="DHJ87"/>
      <c r="DHK87"/>
      <c r="DHL87"/>
      <c r="DHM87"/>
      <c r="DHN87"/>
      <c r="DHO87"/>
      <c r="DHP87"/>
      <c r="DHQ87"/>
      <c r="DHR87"/>
      <c r="DHS87"/>
      <c r="DHT87"/>
      <c r="DHU87"/>
      <c r="DHV87"/>
      <c r="DHW87"/>
      <c r="DHX87"/>
      <c r="DHY87"/>
      <c r="DHZ87"/>
      <c r="DIA87"/>
      <c r="DIB87"/>
      <c r="DIC87"/>
      <c r="DID87"/>
      <c r="DIE87"/>
      <c r="DIF87"/>
      <c r="DIG87"/>
      <c r="DIH87"/>
      <c r="DII87"/>
      <c r="DIJ87"/>
      <c r="DIK87"/>
      <c r="DIL87"/>
      <c r="DIM87"/>
      <c r="DIN87"/>
      <c r="DIO87"/>
      <c r="DIP87"/>
      <c r="DIQ87"/>
      <c r="DIR87"/>
      <c r="DIS87"/>
      <c r="DIT87"/>
      <c r="DIU87"/>
      <c r="DIV87"/>
      <c r="DIW87"/>
      <c r="DIX87"/>
      <c r="DIY87"/>
      <c r="DIZ87"/>
      <c r="DJA87"/>
      <c r="DJB87"/>
      <c r="DJC87"/>
      <c r="DJD87"/>
      <c r="DJE87"/>
      <c r="DJF87"/>
      <c r="DJG87"/>
      <c r="DJH87"/>
      <c r="DJI87"/>
      <c r="DJJ87"/>
      <c r="DJK87"/>
      <c r="DJL87"/>
      <c r="DJM87"/>
      <c r="DJN87"/>
      <c r="DJO87"/>
      <c r="DJP87"/>
      <c r="DJQ87"/>
      <c r="DJR87"/>
      <c r="DJS87"/>
      <c r="DJT87"/>
      <c r="DJU87"/>
      <c r="DJV87"/>
      <c r="DJW87"/>
      <c r="DJX87"/>
      <c r="DJY87"/>
      <c r="DJZ87"/>
      <c r="DKA87"/>
      <c r="DKB87"/>
      <c r="DKC87"/>
      <c r="DKD87"/>
      <c r="DKE87"/>
      <c r="DKF87"/>
      <c r="DKG87"/>
      <c r="DKH87"/>
      <c r="DKI87"/>
      <c r="DKJ87"/>
      <c r="DKK87"/>
      <c r="DKL87"/>
      <c r="DKM87"/>
      <c r="DKN87"/>
      <c r="DKO87"/>
      <c r="DKP87"/>
      <c r="DKQ87"/>
      <c r="DKR87"/>
      <c r="DKS87"/>
      <c r="DKT87"/>
      <c r="DKU87"/>
      <c r="DKV87"/>
      <c r="DKW87"/>
      <c r="DKX87"/>
      <c r="DKY87"/>
      <c r="DKZ87"/>
      <c r="DLA87"/>
      <c r="DLB87"/>
      <c r="DLC87"/>
      <c r="DLD87"/>
      <c r="DLE87"/>
      <c r="DLF87"/>
      <c r="DLG87"/>
      <c r="DLH87"/>
      <c r="DLI87"/>
      <c r="DLJ87"/>
      <c r="DLK87"/>
      <c r="DLL87"/>
      <c r="DLM87"/>
      <c r="DLN87"/>
      <c r="DLO87"/>
      <c r="DLP87"/>
      <c r="DLQ87"/>
      <c r="DLR87"/>
      <c r="DLS87"/>
      <c r="DLT87"/>
      <c r="DLU87"/>
      <c r="DLV87"/>
      <c r="DLW87"/>
      <c r="DLX87"/>
      <c r="DLY87"/>
      <c r="DLZ87"/>
      <c r="DMA87"/>
      <c r="DMB87"/>
      <c r="DMC87"/>
      <c r="DMD87"/>
      <c r="DME87"/>
      <c r="DMF87"/>
      <c r="DMG87"/>
      <c r="DMH87"/>
      <c r="DMI87"/>
      <c r="DMJ87"/>
      <c r="DMK87"/>
      <c r="DML87"/>
      <c r="DMM87"/>
      <c r="DMN87"/>
      <c r="DMO87"/>
      <c r="DMP87"/>
      <c r="DMQ87"/>
      <c r="DMR87"/>
      <c r="DMS87"/>
      <c r="DMT87"/>
      <c r="DMU87"/>
      <c r="DMV87"/>
      <c r="DMW87"/>
      <c r="DMX87"/>
      <c r="DMY87"/>
      <c r="DMZ87"/>
      <c r="DNA87"/>
      <c r="DNB87"/>
      <c r="DNC87"/>
      <c r="DND87"/>
      <c r="DNE87"/>
      <c r="DNF87"/>
      <c r="DNG87"/>
      <c r="DNH87"/>
      <c r="DNI87"/>
      <c r="DNJ87"/>
      <c r="DNK87"/>
      <c r="DNL87"/>
      <c r="DNM87"/>
      <c r="DNN87"/>
      <c r="DNO87"/>
      <c r="DNP87"/>
      <c r="DNQ87"/>
      <c r="DNR87"/>
      <c r="DNS87"/>
      <c r="DNT87"/>
      <c r="DNU87"/>
      <c r="DNV87"/>
      <c r="DNW87"/>
      <c r="DNX87"/>
      <c r="DNY87"/>
      <c r="DNZ87"/>
      <c r="DOA87"/>
      <c r="DOB87"/>
      <c r="DOC87"/>
      <c r="DOD87"/>
      <c r="DOE87"/>
      <c r="DOF87"/>
      <c r="DOG87"/>
      <c r="DOH87"/>
      <c r="DOI87"/>
      <c r="DOJ87"/>
      <c r="DOK87"/>
      <c r="DOL87"/>
      <c r="DOM87"/>
      <c r="DON87"/>
      <c r="DOO87"/>
      <c r="DOP87"/>
      <c r="DOQ87"/>
      <c r="DOR87"/>
      <c r="DOS87"/>
      <c r="DOT87"/>
      <c r="DOU87"/>
      <c r="DOV87"/>
      <c r="DOW87"/>
      <c r="DOX87"/>
      <c r="DOY87"/>
      <c r="DOZ87"/>
      <c r="DPA87"/>
      <c r="DPB87"/>
      <c r="DPC87"/>
      <c r="DPD87"/>
      <c r="DPE87"/>
      <c r="DPF87"/>
      <c r="DPG87"/>
      <c r="DPH87"/>
      <c r="DPI87"/>
      <c r="DPJ87"/>
      <c r="DPK87"/>
      <c r="DPL87"/>
      <c r="DPM87"/>
      <c r="DPN87"/>
      <c r="DPO87"/>
      <c r="DPP87"/>
      <c r="DPQ87"/>
      <c r="DPR87"/>
      <c r="DPS87"/>
      <c r="DPT87"/>
      <c r="DPU87"/>
      <c r="DPV87"/>
      <c r="DPW87"/>
      <c r="DPX87"/>
      <c r="DPY87"/>
      <c r="DPZ87"/>
      <c r="DQA87"/>
      <c r="DQB87"/>
      <c r="DQC87"/>
      <c r="DQD87"/>
      <c r="DQE87"/>
      <c r="DQF87"/>
      <c r="DQG87"/>
      <c r="DQH87"/>
      <c r="DQI87"/>
      <c r="DQJ87"/>
      <c r="DQK87"/>
      <c r="DQL87"/>
      <c r="DQM87"/>
      <c r="DQN87"/>
      <c r="DQO87"/>
      <c r="DQP87"/>
      <c r="DQQ87"/>
      <c r="DQR87"/>
      <c r="DQS87"/>
      <c r="DQT87"/>
      <c r="DQU87"/>
      <c r="DQV87"/>
      <c r="DQW87"/>
      <c r="DQX87"/>
      <c r="DQY87"/>
      <c r="DQZ87"/>
      <c r="DRA87"/>
      <c r="DRB87"/>
      <c r="DRC87"/>
      <c r="DRD87"/>
      <c r="DRE87"/>
      <c r="DRF87"/>
      <c r="DRG87"/>
      <c r="DRH87"/>
      <c r="DRI87"/>
      <c r="DRJ87"/>
      <c r="DRK87"/>
      <c r="DRL87"/>
      <c r="DRM87"/>
      <c r="DRN87"/>
      <c r="DRO87"/>
      <c r="DRP87"/>
      <c r="DRQ87"/>
      <c r="DRR87"/>
      <c r="DRS87"/>
      <c r="DRT87"/>
      <c r="DRU87"/>
      <c r="DRV87"/>
      <c r="DRW87"/>
      <c r="DRX87"/>
      <c r="DRY87"/>
      <c r="DRZ87"/>
      <c r="DSA87"/>
      <c r="DSB87"/>
      <c r="DSC87"/>
      <c r="DSD87"/>
      <c r="DSE87"/>
      <c r="DSF87"/>
      <c r="DSG87"/>
      <c r="DSH87"/>
      <c r="DSI87"/>
      <c r="DSJ87"/>
      <c r="DSK87"/>
      <c r="DSL87"/>
      <c r="DSM87"/>
      <c r="DSN87"/>
      <c r="DSO87"/>
      <c r="DSP87"/>
      <c r="DSQ87"/>
      <c r="DSR87"/>
      <c r="DSS87"/>
      <c r="DST87"/>
      <c r="DSU87"/>
      <c r="DSV87"/>
      <c r="DSW87"/>
      <c r="DSX87"/>
      <c r="DSY87"/>
      <c r="DSZ87"/>
      <c r="DTA87"/>
      <c r="DTB87"/>
      <c r="DTC87"/>
      <c r="DTD87"/>
      <c r="DTE87"/>
      <c r="DTF87"/>
      <c r="DTG87"/>
      <c r="DTH87"/>
      <c r="DTI87"/>
      <c r="DTJ87"/>
      <c r="DTK87"/>
      <c r="DTL87"/>
      <c r="DTM87"/>
      <c r="DTN87"/>
      <c r="DTO87"/>
      <c r="DTP87"/>
      <c r="DTQ87"/>
      <c r="DTR87"/>
      <c r="DTS87"/>
      <c r="DTT87"/>
      <c r="DTU87"/>
      <c r="DTV87"/>
      <c r="DTW87"/>
      <c r="DTX87"/>
      <c r="DTY87"/>
      <c r="DTZ87"/>
      <c r="DUA87"/>
      <c r="DUB87"/>
      <c r="DUC87"/>
      <c r="DUD87"/>
      <c r="DUE87"/>
      <c r="DUF87"/>
      <c r="DUG87"/>
      <c r="DUH87"/>
      <c r="DUI87"/>
      <c r="DUJ87"/>
      <c r="DUK87"/>
      <c r="DUL87"/>
      <c r="DUM87"/>
      <c r="DUN87"/>
      <c r="DUO87"/>
      <c r="DUP87"/>
      <c r="DUQ87"/>
      <c r="DUR87"/>
      <c r="DUS87"/>
      <c r="DUT87"/>
      <c r="DUU87"/>
      <c r="DUV87"/>
      <c r="DUW87"/>
      <c r="DUX87"/>
      <c r="DUY87"/>
      <c r="DUZ87"/>
      <c r="DVA87"/>
      <c r="DVB87"/>
      <c r="DVC87"/>
      <c r="DVD87"/>
      <c r="DVE87"/>
      <c r="DVF87"/>
      <c r="DVG87"/>
      <c r="DVH87"/>
      <c r="DVI87"/>
      <c r="DVJ87"/>
      <c r="DVK87"/>
      <c r="DVL87"/>
      <c r="DVM87"/>
      <c r="DVN87"/>
      <c r="DVO87"/>
      <c r="DVP87"/>
      <c r="DVQ87"/>
      <c r="DVR87"/>
      <c r="DVS87"/>
      <c r="DVT87"/>
      <c r="DVU87"/>
      <c r="DVV87"/>
      <c r="DVW87"/>
      <c r="DVX87"/>
      <c r="DVY87"/>
      <c r="DVZ87"/>
      <c r="DWA87"/>
      <c r="DWB87"/>
      <c r="DWC87"/>
      <c r="DWD87"/>
      <c r="DWE87"/>
      <c r="DWF87"/>
      <c r="DWG87"/>
      <c r="DWH87"/>
      <c r="DWI87"/>
      <c r="DWJ87"/>
      <c r="DWK87"/>
      <c r="DWL87"/>
      <c r="DWM87"/>
      <c r="DWN87"/>
      <c r="DWO87"/>
      <c r="DWP87"/>
      <c r="DWQ87"/>
      <c r="DWR87"/>
      <c r="DWS87"/>
      <c r="DWT87"/>
      <c r="DWU87"/>
      <c r="DWV87"/>
      <c r="DWW87"/>
      <c r="DWX87"/>
      <c r="DWY87"/>
      <c r="DWZ87"/>
      <c r="DXA87"/>
      <c r="DXB87"/>
      <c r="DXC87"/>
      <c r="DXD87"/>
      <c r="DXE87"/>
      <c r="DXF87"/>
      <c r="DXG87"/>
      <c r="DXH87"/>
      <c r="DXI87"/>
      <c r="DXJ87"/>
      <c r="DXK87"/>
      <c r="DXL87"/>
      <c r="DXM87"/>
      <c r="DXN87"/>
      <c r="DXO87"/>
      <c r="DXP87"/>
      <c r="DXQ87"/>
      <c r="DXR87"/>
      <c r="DXS87"/>
      <c r="DXT87"/>
      <c r="DXU87"/>
      <c r="DXV87"/>
      <c r="DXW87"/>
      <c r="DXX87"/>
      <c r="DXY87"/>
      <c r="DXZ87"/>
      <c r="DYA87"/>
      <c r="DYB87"/>
      <c r="DYC87"/>
      <c r="DYD87"/>
      <c r="DYE87"/>
      <c r="DYF87"/>
      <c r="DYG87"/>
      <c r="DYH87"/>
      <c r="DYI87"/>
      <c r="DYJ87"/>
      <c r="DYK87"/>
      <c r="DYL87"/>
      <c r="DYM87"/>
      <c r="DYN87"/>
      <c r="DYO87"/>
      <c r="DYP87"/>
      <c r="DYQ87"/>
      <c r="DYR87"/>
      <c r="DYS87"/>
      <c r="DYT87"/>
      <c r="DYU87"/>
      <c r="DYV87"/>
      <c r="DYW87"/>
      <c r="DYX87"/>
      <c r="DYY87"/>
      <c r="DYZ87"/>
      <c r="DZA87"/>
      <c r="DZB87"/>
      <c r="DZC87"/>
      <c r="DZD87"/>
      <c r="DZE87"/>
      <c r="DZF87"/>
      <c r="DZG87"/>
      <c r="DZH87"/>
      <c r="DZI87"/>
      <c r="DZJ87"/>
      <c r="DZK87"/>
      <c r="DZL87"/>
      <c r="DZM87"/>
      <c r="DZN87"/>
      <c r="DZO87"/>
      <c r="DZP87"/>
      <c r="DZQ87"/>
      <c r="DZR87"/>
      <c r="DZS87"/>
      <c r="DZT87"/>
      <c r="DZU87"/>
      <c r="DZV87"/>
      <c r="DZW87"/>
      <c r="DZX87"/>
      <c r="DZY87"/>
      <c r="DZZ87"/>
      <c r="EAA87"/>
      <c r="EAB87"/>
      <c r="EAC87"/>
      <c r="EAD87"/>
      <c r="EAE87"/>
      <c r="EAF87"/>
      <c r="EAG87"/>
      <c r="EAH87"/>
      <c r="EAI87"/>
      <c r="EAJ87"/>
      <c r="EAK87"/>
      <c r="EAL87"/>
      <c r="EAM87"/>
      <c r="EAN87"/>
      <c r="EAO87"/>
      <c r="EAP87"/>
      <c r="EAQ87"/>
      <c r="EAR87"/>
      <c r="EAS87"/>
      <c r="EAT87"/>
      <c r="EAU87"/>
      <c r="EAV87"/>
      <c r="EAW87"/>
      <c r="EAX87"/>
      <c r="EAY87"/>
      <c r="EAZ87"/>
      <c r="EBA87"/>
      <c r="EBB87"/>
      <c r="EBC87"/>
      <c r="EBD87"/>
      <c r="EBE87"/>
      <c r="EBF87"/>
      <c r="EBG87"/>
      <c r="EBH87"/>
      <c r="EBI87"/>
      <c r="EBJ87"/>
      <c r="EBK87"/>
      <c r="EBL87"/>
      <c r="EBM87"/>
      <c r="EBN87"/>
      <c r="EBO87"/>
      <c r="EBP87"/>
      <c r="EBQ87"/>
      <c r="EBR87"/>
      <c r="EBS87"/>
      <c r="EBT87"/>
      <c r="EBU87"/>
      <c r="EBV87"/>
      <c r="EBW87"/>
      <c r="EBX87"/>
      <c r="EBY87"/>
      <c r="EBZ87"/>
      <c r="ECA87"/>
      <c r="ECB87"/>
      <c r="ECC87"/>
      <c r="ECD87"/>
      <c r="ECE87"/>
      <c r="ECF87"/>
      <c r="ECG87"/>
      <c r="ECH87"/>
      <c r="ECI87"/>
      <c r="ECJ87"/>
      <c r="ECK87"/>
      <c r="ECL87"/>
      <c r="ECM87"/>
      <c r="ECN87"/>
      <c r="ECO87"/>
      <c r="ECP87"/>
      <c r="ECQ87"/>
      <c r="ECR87"/>
      <c r="ECS87"/>
      <c r="ECT87"/>
      <c r="ECU87"/>
      <c r="ECV87"/>
      <c r="ECW87"/>
      <c r="ECX87"/>
      <c r="ECY87"/>
      <c r="ECZ87"/>
      <c r="EDA87"/>
      <c r="EDB87"/>
      <c r="EDC87"/>
      <c r="EDD87"/>
      <c r="EDE87"/>
      <c r="EDF87"/>
      <c r="EDG87"/>
      <c r="EDH87"/>
      <c r="EDI87"/>
      <c r="EDJ87"/>
      <c r="EDK87"/>
      <c r="EDL87"/>
      <c r="EDM87"/>
      <c r="EDN87"/>
      <c r="EDO87"/>
      <c r="EDP87"/>
      <c r="EDQ87"/>
      <c r="EDR87"/>
      <c r="EDS87"/>
      <c r="EDT87"/>
      <c r="EDU87"/>
      <c r="EDV87"/>
      <c r="EDW87"/>
      <c r="EDX87"/>
      <c r="EDY87"/>
      <c r="EDZ87"/>
      <c r="EEA87"/>
      <c r="EEB87"/>
      <c r="EEC87"/>
      <c r="EED87"/>
      <c r="EEE87"/>
      <c r="EEF87"/>
      <c r="EEG87"/>
      <c r="EEH87"/>
      <c r="EEI87"/>
      <c r="EEJ87"/>
      <c r="EEK87"/>
      <c r="EEL87"/>
      <c r="EEM87"/>
      <c r="EEN87"/>
      <c r="EEO87"/>
      <c r="EEP87"/>
      <c r="EEQ87"/>
      <c r="EER87"/>
      <c r="EES87"/>
      <c r="EET87"/>
      <c r="EEU87"/>
      <c r="EEV87"/>
      <c r="EEW87"/>
      <c r="EEX87"/>
      <c r="EEY87"/>
      <c r="EEZ87"/>
      <c r="EFA87"/>
      <c r="EFB87"/>
      <c r="EFC87"/>
      <c r="EFD87"/>
      <c r="EFE87"/>
      <c r="EFF87"/>
      <c r="EFG87"/>
      <c r="EFH87"/>
      <c r="EFI87"/>
      <c r="EFJ87"/>
      <c r="EFK87"/>
      <c r="EFL87"/>
      <c r="EFM87"/>
      <c r="EFN87"/>
      <c r="EFO87"/>
      <c r="EFP87"/>
      <c r="EFQ87"/>
      <c r="EFR87"/>
      <c r="EFS87"/>
      <c r="EFT87"/>
      <c r="EFU87"/>
      <c r="EFV87"/>
      <c r="EFW87"/>
      <c r="EFX87"/>
      <c r="EFY87"/>
      <c r="EFZ87"/>
      <c r="EGA87"/>
      <c r="EGB87"/>
      <c r="EGC87"/>
      <c r="EGD87"/>
      <c r="EGE87"/>
      <c r="EGF87"/>
      <c r="EGG87"/>
      <c r="EGH87"/>
      <c r="EGI87"/>
      <c r="EGJ87"/>
      <c r="EGK87"/>
      <c r="EGL87"/>
      <c r="EGM87"/>
      <c r="EGN87"/>
      <c r="EGO87"/>
      <c r="EGP87"/>
      <c r="EGQ87"/>
      <c r="EGR87"/>
      <c r="EGS87"/>
      <c r="EGT87"/>
      <c r="EGU87"/>
      <c r="EGV87"/>
      <c r="EGW87"/>
      <c r="EGX87"/>
      <c r="EGY87"/>
      <c r="EGZ87"/>
      <c r="EHA87"/>
      <c r="EHB87"/>
      <c r="EHC87"/>
      <c r="EHD87"/>
      <c r="EHE87"/>
      <c r="EHF87"/>
      <c r="EHG87"/>
      <c r="EHH87"/>
      <c r="EHI87"/>
      <c r="EHJ87"/>
      <c r="EHK87"/>
      <c r="EHL87"/>
      <c r="EHM87"/>
      <c r="EHN87"/>
      <c r="EHO87"/>
      <c r="EHP87"/>
      <c r="EHQ87"/>
      <c r="EHR87"/>
      <c r="EHS87"/>
      <c r="EHT87"/>
      <c r="EHU87"/>
      <c r="EHV87"/>
      <c r="EHW87"/>
      <c r="EHX87"/>
      <c r="EHY87"/>
      <c r="EHZ87"/>
      <c r="EIA87"/>
      <c r="EIB87"/>
      <c r="EIC87"/>
      <c r="EID87"/>
      <c r="EIE87"/>
      <c r="EIF87"/>
      <c r="EIG87"/>
      <c r="EIH87"/>
      <c r="EII87"/>
      <c r="EIJ87"/>
      <c r="EIK87"/>
      <c r="EIL87"/>
      <c r="EIM87"/>
      <c r="EIN87"/>
      <c r="EIO87"/>
      <c r="EIP87"/>
      <c r="EIQ87"/>
      <c r="EIR87"/>
      <c r="EIS87"/>
      <c r="EIT87"/>
      <c r="EIU87"/>
      <c r="EIV87"/>
      <c r="EIW87"/>
      <c r="EIX87"/>
      <c r="EIY87"/>
      <c r="EIZ87"/>
      <c r="EJA87"/>
      <c r="EJB87"/>
      <c r="EJC87"/>
      <c r="EJD87"/>
      <c r="EJE87"/>
      <c r="EJF87"/>
      <c r="EJG87"/>
      <c r="EJH87"/>
      <c r="EJI87"/>
      <c r="EJJ87"/>
      <c r="EJK87"/>
      <c r="EJL87"/>
      <c r="EJM87"/>
      <c r="EJN87"/>
      <c r="EJO87"/>
      <c r="EJP87"/>
      <c r="EJQ87"/>
      <c r="EJR87"/>
      <c r="EJS87"/>
      <c r="EJT87"/>
      <c r="EJU87"/>
      <c r="EJV87"/>
      <c r="EJW87"/>
      <c r="EJX87"/>
      <c r="EJY87"/>
      <c r="EJZ87"/>
      <c r="EKA87"/>
      <c r="EKB87"/>
      <c r="EKC87"/>
      <c r="EKD87"/>
      <c r="EKE87"/>
      <c r="EKF87"/>
      <c r="EKG87"/>
      <c r="EKH87"/>
      <c r="EKI87"/>
      <c r="EKJ87"/>
      <c r="EKK87"/>
      <c r="EKL87"/>
      <c r="EKM87"/>
      <c r="EKN87"/>
      <c r="EKO87"/>
      <c r="EKP87"/>
      <c r="EKQ87"/>
      <c r="EKR87"/>
      <c r="EKS87"/>
      <c r="EKT87"/>
      <c r="EKU87"/>
      <c r="EKV87"/>
      <c r="EKW87"/>
      <c r="EKX87"/>
      <c r="EKY87"/>
      <c r="EKZ87"/>
      <c r="ELA87"/>
      <c r="ELB87"/>
      <c r="ELC87"/>
      <c r="ELD87"/>
      <c r="ELE87"/>
      <c r="ELF87"/>
      <c r="ELG87"/>
      <c r="ELH87"/>
      <c r="ELI87"/>
      <c r="ELJ87"/>
      <c r="ELK87"/>
      <c r="ELL87"/>
      <c r="ELM87"/>
      <c r="ELN87"/>
      <c r="ELO87"/>
      <c r="ELP87"/>
      <c r="ELQ87"/>
      <c r="ELR87"/>
      <c r="ELS87"/>
      <c r="ELT87"/>
      <c r="ELU87"/>
      <c r="ELV87"/>
      <c r="ELW87"/>
      <c r="ELX87"/>
      <c r="ELY87"/>
      <c r="ELZ87"/>
      <c r="EMA87"/>
      <c r="EMB87"/>
      <c r="EMC87"/>
      <c r="EMD87"/>
      <c r="EME87"/>
      <c r="EMF87"/>
      <c r="EMG87"/>
      <c r="EMH87"/>
      <c r="EMI87"/>
      <c r="EMJ87"/>
      <c r="EMK87"/>
      <c r="EML87"/>
      <c r="EMM87"/>
      <c r="EMN87"/>
      <c r="EMO87"/>
      <c r="EMP87"/>
      <c r="EMQ87"/>
      <c r="EMR87"/>
      <c r="EMS87"/>
      <c r="EMT87"/>
      <c r="EMU87"/>
      <c r="EMV87"/>
      <c r="EMW87"/>
      <c r="EMX87"/>
      <c r="EMY87"/>
      <c r="EMZ87"/>
      <c r="ENA87"/>
      <c r="ENB87"/>
      <c r="ENC87"/>
      <c r="END87"/>
      <c r="ENE87"/>
      <c r="ENF87"/>
      <c r="ENG87"/>
      <c r="ENH87"/>
      <c r="ENI87"/>
      <c r="ENJ87"/>
      <c r="ENK87"/>
      <c r="ENL87"/>
      <c r="ENM87"/>
      <c r="ENN87"/>
      <c r="ENO87"/>
      <c r="ENP87"/>
      <c r="ENQ87"/>
      <c r="ENR87"/>
      <c r="ENS87"/>
      <c r="ENT87"/>
      <c r="ENU87"/>
      <c r="ENV87"/>
      <c r="ENW87"/>
      <c r="ENX87"/>
      <c r="ENY87"/>
      <c r="ENZ87"/>
      <c r="EOA87"/>
      <c r="EOB87"/>
      <c r="EOC87"/>
      <c r="EOD87"/>
      <c r="EOE87"/>
      <c r="EOF87"/>
      <c r="EOG87"/>
      <c r="EOH87"/>
      <c r="EOI87"/>
      <c r="EOJ87"/>
      <c r="EOK87"/>
      <c r="EOL87"/>
      <c r="EOM87"/>
      <c r="EON87"/>
      <c r="EOO87"/>
      <c r="EOP87"/>
      <c r="EOQ87"/>
      <c r="EOR87"/>
      <c r="EOS87"/>
      <c r="EOT87"/>
      <c r="EOU87"/>
      <c r="EOV87"/>
      <c r="EOW87"/>
      <c r="EOX87"/>
      <c r="EOY87"/>
      <c r="EOZ87"/>
      <c r="EPA87"/>
      <c r="EPB87"/>
      <c r="EPC87"/>
      <c r="EPD87"/>
      <c r="EPE87"/>
      <c r="EPF87"/>
      <c r="EPG87"/>
      <c r="EPH87"/>
      <c r="EPI87"/>
      <c r="EPJ87"/>
      <c r="EPK87"/>
      <c r="EPL87"/>
      <c r="EPM87"/>
      <c r="EPN87"/>
      <c r="EPO87"/>
      <c r="EPP87"/>
      <c r="EPQ87"/>
      <c r="EPR87"/>
      <c r="EPS87"/>
      <c r="EPT87"/>
      <c r="EPU87"/>
      <c r="EPV87"/>
      <c r="EPW87"/>
      <c r="EPX87"/>
      <c r="EPY87"/>
      <c r="EPZ87"/>
      <c r="EQA87"/>
      <c r="EQB87"/>
      <c r="EQC87"/>
      <c r="EQD87"/>
      <c r="EQE87"/>
      <c r="EQF87"/>
      <c r="EQG87"/>
      <c r="EQH87"/>
      <c r="EQI87"/>
      <c r="EQJ87"/>
      <c r="EQK87"/>
      <c r="EQL87"/>
      <c r="EQM87"/>
      <c r="EQN87"/>
      <c r="EQO87"/>
      <c r="EQP87"/>
      <c r="EQQ87"/>
      <c r="EQR87"/>
      <c r="EQS87"/>
      <c r="EQT87"/>
      <c r="EQU87"/>
      <c r="EQV87"/>
      <c r="EQW87"/>
      <c r="EQX87"/>
      <c r="EQY87"/>
      <c r="EQZ87"/>
      <c r="ERA87"/>
      <c r="ERB87"/>
      <c r="ERC87"/>
      <c r="ERD87"/>
      <c r="ERE87"/>
      <c r="ERF87"/>
      <c r="ERG87"/>
      <c r="ERH87"/>
      <c r="ERI87"/>
      <c r="ERJ87"/>
      <c r="ERK87"/>
      <c r="ERL87"/>
      <c r="ERM87"/>
      <c r="ERN87"/>
      <c r="ERO87"/>
      <c r="ERP87"/>
      <c r="ERQ87"/>
      <c r="ERR87"/>
      <c r="ERS87"/>
      <c r="ERT87"/>
      <c r="ERU87"/>
      <c r="ERV87"/>
      <c r="ERW87"/>
      <c r="ERX87"/>
      <c r="ERY87"/>
      <c r="ERZ87"/>
      <c r="ESA87"/>
      <c r="ESB87"/>
      <c r="ESC87"/>
      <c r="ESD87"/>
      <c r="ESE87"/>
      <c r="ESF87"/>
      <c r="ESG87"/>
      <c r="ESH87"/>
      <c r="ESI87"/>
      <c r="ESJ87"/>
      <c r="ESK87"/>
      <c r="ESL87"/>
      <c r="ESM87"/>
      <c r="ESN87"/>
      <c r="ESO87"/>
      <c r="ESP87"/>
      <c r="ESQ87"/>
      <c r="ESR87"/>
      <c r="ESS87"/>
      <c r="EST87"/>
      <c r="ESU87"/>
      <c r="ESV87"/>
      <c r="ESW87"/>
      <c r="ESX87"/>
      <c r="ESY87"/>
      <c r="ESZ87"/>
      <c r="ETA87"/>
      <c r="ETB87"/>
      <c r="ETC87"/>
      <c r="ETD87"/>
      <c r="ETE87"/>
      <c r="ETF87"/>
      <c r="ETG87"/>
      <c r="ETH87"/>
      <c r="ETI87"/>
      <c r="ETJ87"/>
      <c r="ETK87"/>
      <c r="ETL87"/>
      <c r="ETM87"/>
      <c r="ETN87"/>
      <c r="ETO87"/>
      <c r="ETP87"/>
      <c r="ETQ87"/>
      <c r="ETR87"/>
      <c r="ETS87"/>
      <c r="ETT87"/>
      <c r="ETU87"/>
      <c r="ETV87"/>
      <c r="ETW87"/>
      <c r="ETX87"/>
      <c r="ETY87"/>
      <c r="ETZ87"/>
      <c r="EUA87"/>
      <c r="EUB87"/>
      <c r="EUC87"/>
      <c r="EUD87"/>
      <c r="EUE87"/>
      <c r="EUF87"/>
      <c r="EUG87"/>
      <c r="EUH87"/>
      <c r="EUI87"/>
      <c r="EUJ87"/>
      <c r="EUK87"/>
      <c r="EUL87"/>
      <c r="EUM87"/>
      <c r="EUN87"/>
      <c r="EUO87"/>
      <c r="EUP87"/>
      <c r="EUQ87"/>
      <c r="EUR87"/>
      <c r="EUS87"/>
      <c r="EUT87"/>
      <c r="EUU87"/>
      <c r="EUV87"/>
      <c r="EUW87"/>
      <c r="EUX87"/>
      <c r="EUY87"/>
      <c r="EUZ87"/>
      <c r="EVA87"/>
      <c r="EVB87"/>
      <c r="EVC87"/>
      <c r="EVD87"/>
      <c r="EVE87"/>
      <c r="EVF87"/>
      <c r="EVG87"/>
      <c r="EVH87"/>
      <c r="EVI87"/>
      <c r="EVJ87"/>
      <c r="EVK87"/>
      <c r="EVL87"/>
      <c r="EVM87"/>
      <c r="EVN87"/>
      <c r="EVO87"/>
      <c r="EVP87"/>
      <c r="EVQ87"/>
      <c r="EVR87"/>
      <c r="EVS87"/>
      <c r="EVT87"/>
      <c r="EVU87"/>
      <c r="EVV87"/>
      <c r="EVW87"/>
      <c r="EVX87"/>
      <c r="EVY87"/>
      <c r="EVZ87"/>
      <c r="EWA87"/>
      <c r="EWB87"/>
      <c r="EWC87"/>
      <c r="EWD87"/>
      <c r="EWE87"/>
      <c r="EWF87"/>
      <c r="EWG87"/>
      <c r="EWH87"/>
      <c r="EWI87"/>
      <c r="EWJ87"/>
      <c r="EWK87"/>
      <c r="EWL87"/>
      <c r="EWM87"/>
      <c r="EWN87"/>
      <c r="EWO87"/>
      <c r="EWP87"/>
      <c r="EWQ87"/>
      <c r="EWR87"/>
      <c r="EWS87"/>
      <c r="EWT87"/>
      <c r="EWU87"/>
      <c r="EWV87"/>
      <c r="EWW87"/>
      <c r="EWX87"/>
      <c r="EWY87"/>
      <c r="EWZ87"/>
      <c r="EXA87"/>
      <c r="EXB87"/>
      <c r="EXC87"/>
      <c r="EXD87"/>
      <c r="EXE87"/>
      <c r="EXF87"/>
      <c r="EXG87"/>
      <c r="EXH87"/>
      <c r="EXI87"/>
      <c r="EXJ87"/>
      <c r="EXK87"/>
      <c r="EXL87"/>
      <c r="EXM87"/>
      <c r="EXN87"/>
      <c r="EXO87"/>
      <c r="EXP87"/>
      <c r="EXQ87"/>
      <c r="EXR87"/>
      <c r="EXS87"/>
      <c r="EXT87"/>
      <c r="EXU87"/>
      <c r="EXV87"/>
      <c r="EXW87"/>
      <c r="EXX87"/>
      <c r="EXY87"/>
      <c r="EXZ87"/>
      <c r="EYA87"/>
      <c r="EYB87"/>
      <c r="EYC87"/>
      <c r="EYD87"/>
      <c r="EYE87"/>
      <c r="EYF87"/>
      <c r="EYG87"/>
      <c r="EYH87"/>
      <c r="EYI87"/>
      <c r="EYJ87"/>
      <c r="EYK87"/>
      <c r="EYL87"/>
      <c r="EYM87"/>
      <c r="EYN87"/>
      <c r="EYO87"/>
      <c r="EYP87"/>
      <c r="EYQ87"/>
      <c r="EYR87"/>
      <c r="EYS87"/>
      <c r="EYT87"/>
      <c r="EYU87"/>
      <c r="EYV87"/>
      <c r="EYW87"/>
      <c r="EYX87"/>
      <c r="EYY87"/>
      <c r="EYZ87"/>
      <c r="EZA87"/>
      <c r="EZB87"/>
      <c r="EZC87"/>
      <c r="EZD87"/>
      <c r="EZE87"/>
      <c r="EZF87"/>
      <c r="EZG87"/>
      <c r="EZH87"/>
      <c r="EZI87"/>
      <c r="EZJ87"/>
      <c r="EZK87"/>
      <c r="EZL87"/>
      <c r="EZM87"/>
      <c r="EZN87"/>
      <c r="EZO87"/>
      <c r="EZP87"/>
      <c r="EZQ87"/>
      <c r="EZR87"/>
      <c r="EZS87"/>
      <c r="EZT87"/>
      <c r="EZU87"/>
      <c r="EZV87"/>
      <c r="EZW87"/>
      <c r="EZX87"/>
      <c r="EZY87"/>
      <c r="EZZ87"/>
      <c r="FAA87"/>
      <c r="FAB87"/>
      <c r="FAC87"/>
      <c r="FAD87"/>
      <c r="FAE87"/>
      <c r="FAF87"/>
      <c r="FAG87"/>
      <c r="FAH87"/>
      <c r="FAI87"/>
      <c r="FAJ87"/>
      <c r="FAK87"/>
      <c r="FAL87"/>
      <c r="FAM87"/>
      <c r="FAN87"/>
      <c r="FAO87"/>
      <c r="FAP87"/>
      <c r="FAQ87"/>
      <c r="FAR87"/>
      <c r="FAS87"/>
      <c r="FAT87"/>
      <c r="FAU87"/>
      <c r="FAV87"/>
      <c r="FAW87"/>
      <c r="FAX87"/>
      <c r="FAY87"/>
      <c r="FAZ87"/>
      <c r="FBA87"/>
      <c r="FBB87"/>
      <c r="FBC87"/>
      <c r="FBD87"/>
      <c r="FBE87"/>
      <c r="FBF87"/>
      <c r="FBG87"/>
      <c r="FBH87"/>
      <c r="FBI87"/>
      <c r="FBJ87"/>
      <c r="FBK87"/>
      <c r="FBL87"/>
      <c r="FBM87"/>
      <c r="FBN87"/>
      <c r="FBO87"/>
      <c r="FBP87"/>
      <c r="FBQ87"/>
      <c r="FBR87"/>
      <c r="FBS87"/>
      <c r="FBT87"/>
      <c r="FBU87"/>
      <c r="FBV87"/>
      <c r="FBW87"/>
      <c r="FBX87"/>
      <c r="FBY87"/>
      <c r="FBZ87"/>
      <c r="FCA87"/>
      <c r="FCB87"/>
      <c r="FCC87"/>
      <c r="FCD87"/>
      <c r="FCE87"/>
      <c r="FCF87"/>
      <c r="FCG87"/>
      <c r="FCH87"/>
      <c r="FCI87"/>
      <c r="FCJ87"/>
      <c r="FCK87"/>
      <c r="FCL87"/>
      <c r="FCM87"/>
      <c r="FCN87"/>
      <c r="FCO87"/>
      <c r="FCP87"/>
      <c r="FCQ87"/>
      <c r="FCR87"/>
      <c r="FCS87"/>
      <c r="FCT87"/>
      <c r="FCU87"/>
      <c r="FCV87"/>
      <c r="FCW87"/>
      <c r="FCX87"/>
      <c r="FCY87"/>
      <c r="FCZ87"/>
      <c r="FDA87"/>
      <c r="FDB87"/>
      <c r="FDC87"/>
      <c r="FDD87"/>
      <c r="FDE87"/>
      <c r="FDF87"/>
      <c r="FDG87"/>
      <c r="FDH87"/>
      <c r="FDI87"/>
      <c r="FDJ87"/>
      <c r="FDK87"/>
      <c r="FDL87"/>
      <c r="FDM87"/>
      <c r="FDN87"/>
      <c r="FDO87"/>
      <c r="FDP87"/>
      <c r="FDQ87"/>
      <c r="FDR87"/>
      <c r="FDS87"/>
      <c r="FDT87"/>
      <c r="FDU87"/>
      <c r="FDV87"/>
      <c r="FDW87"/>
      <c r="FDX87"/>
      <c r="FDY87"/>
      <c r="FDZ87"/>
      <c r="FEA87"/>
      <c r="FEB87"/>
      <c r="FEC87"/>
      <c r="FED87"/>
      <c r="FEE87"/>
      <c r="FEF87"/>
      <c r="FEG87"/>
      <c r="FEH87"/>
      <c r="FEI87"/>
      <c r="FEJ87"/>
      <c r="FEK87"/>
      <c r="FEL87"/>
      <c r="FEM87"/>
      <c r="FEN87"/>
      <c r="FEO87"/>
      <c r="FEP87"/>
      <c r="FEQ87"/>
      <c r="FER87"/>
      <c r="FES87"/>
      <c r="FET87"/>
      <c r="FEU87"/>
      <c r="FEV87"/>
      <c r="FEW87"/>
      <c r="FEX87"/>
      <c r="FEY87"/>
      <c r="FEZ87"/>
      <c r="FFA87"/>
      <c r="FFB87"/>
      <c r="FFC87"/>
      <c r="FFD87"/>
      <c r="FFE87"/>
      <c r="FFF87"/>
      <c r="FFG87"/>
      <c r="FFH87"/>
      <c r="FFI87"/>
      <c r="FFJ87"/>
      <c r="FFK87"/>
      <c r="FFL87"/>
      <c r="FFM87"/>
      <c r="FFN87"/>
      <c r="FFO87"/>
      <c r="FFP87"/>
      <c r="FFQ87"/>
      <c r="FFR87"/>
      <c r="FFS87"/>
      <c r="FFT87"/>
      <c r="FFU87"/>
      <c r="FFV87"/>
      <c r="FFW87"/>
      <c r="FFX87"/>
      <c r="FFY87"/>
      <c r="FFZ87"/>
      <c r="FGA87"/>
      <c r="FGB87"/>
      <c r="FGC87"/>
      <c r="FGD87"/>
      <c r="FGE87"/>
      <c r="FGF87"/>
      <c r="FGG87"/>
      <c r="FGH87"/>
      <c r="FGI87"/>
      <c r="FGJ87"/>
      <c r="FGK87"/>
      <c r="FGL87"/>
      <c r="FGM87"/>
      <c r="FGN87"/>
      <c r="FGO87"/>
      <c r="FGP87"/>
      <c r="FGQ87"/>
      <c r="FGR87"/>
      <c r="FGS87"/>
      <c r="FGT87"/>
      <c r="FGU87"/>
      <c r="FGV87"/>
      <c r="FGW87"/>
      <c r="FGX87"/>
      <c r="FGY87"/>
      <c r="FGZ87"/>
      <c r="FHA87"/>
      <c r="FHB87"/>
      <c r="FHC87"/>
      <c r="FHD87"/>
      <c r="FHE87"/>
      <c r="FHF87"/>
      <c r="FHG87"/>
      <c r="FHH87"/>
      <c r="FHI87"/>
      <c r="FHJ87"/>
      <c r="FHK87"/>
      <c r="FHL87"/>
      <c r="FHM87"/>
      <c r="FHN87"/>
      <c r="FHO87"/>
      <c r="FHP87"/>
      <c r="FHQ87"/>
      <c r="FHR87"/>
      <c r="FHS87"/>
      <c r="FHT87"/>
      <c r="FHU87"/>
      <c r="FHV87"/>
      <c r="FHW87"/>
      <c r="FHX87"/>
      <c r="FHY87"/>
      <c r="FHZ87"/>
      <c r="FIA87"/>
      <c r="FIB87"/>
      <c r="FIC87"/>
      <c r="FID87"/>
      <c r="FIE87"/>
      <c r="FIF87"/>
      <c r="FIG87"/>
      <c r="FIH87"/>
      <c r="FII87"/>
      <c r="FIJ87"/>
      <c r="FIK87"/>
      <c r="FIL87"/>
      <c r="FIM87"/>
      <c r="FIN87"/>
      <c r="FIO87"/>
      <c r="FIP87"/>
      <c r="FIQ87"/>
      <c r="FIR87"/>
      <c r="FIS87"/>
      <c r="FIT87"/>
      <c r="FIU87"/>
      <c r="FIV87"/>
      <c r="FIW87"/>
      <c r="FIX87"/>
      <c r="FIY87"/>
      <c r="FIZ87"/>
      <c r="FJA87"/>
      <c r="FJB87"/>
      <c r="FJC87"/>
      <c r="FJD87"/>
      <c r="FJE87"/>
      <c r="FJF87"/>
      <c r="FJG87"/>
      <c r="FJH87"/>
      <c r="FJI87"/>
      <c r="FJJ87"/>
      <c r="FJK87"/>
      <c r="FJL87"/>
      <c r="FJM87"/>
      <c r="FJN87"/>
      <c r="FJO87"/>
      <c r="FJP87"/>
      <c r="FJQ87"/>
      <c r="FJR87"/>
      <c r="FJS87"/>
      <c r="FJT87"/>
      <c r="FJU87"/>
      <c r="FJV87"/>
      <c r="FJW87"/>
      <c r="FJX87"/>
      <c r="FJY87"/>
      <c r="FJZ87"/>
      <c r="FKA87"/>
      <c r="FKB87"/>
      <c r="FKC87"/>
      <c r="FKD87"/>
      <c r="FKE87"/>
      <c r="FKF87"/>
      <c r="FKG87"/>
      <c r="FKH87"/>
      <c r="FKI87"/>
      <c r="FKJ87"/>
      <c r="FKK87"/>
      <c r="FKL87"/>
      <c r="FKM87"/>
      <c r="FKN87"/>
      <c r="FKO87"/>
      <c r="FKP87"/>
      <c r="FKQ87"/>
      <c r="FKR87"/>
      <c r="FKS87"/>
      <c r="FKT87"/>
      <c r="FKU87"/>
      <c r="FKV87"/>
      <c r="FKW87"/>
      <c r="FKX87"/>
      <c r="FKY87"/>
      <c r="FKZ87"/>
      <c r="FLA87"/>
      <c r="FLB87"/>
      <c r="FLC87"/>
      <c r="FLD87"/>
      <c r="FLE87"/>
      <c r="FLF87"/>
      <c r="FLG87"/>
      <c r="FLH87"/>
      <c r="FLI87"/>
      <c r="FLJ87"/>
      <c r="FLK87"/>
      <c r="FLL87"/>
      <c r="FLM87"/>
      <c r="FLN87"/>
      <c r="FLO87"/>
      <c r="FLP87"/>
      <c r="FLQ87"/>
      <c r="FLR87"/>
      <c r="FLS87"/>
      <c r="FLT87"/>
      <c r="FLU87"/>
      <c r="FLV87"/>
      <c r="FLW87"/>
      <c r="FLX87"/>
      <c r="FLY87"/>
      <c r="FLZ87"/>
      <c r="FMA87"/>
      <c r="FMB87"/>
      <c r="FMC87"/>
      <c r="FMD87"/>
      <c r="FME87"/>
      <c r="FMF87"/>
      <c r="FMG87"/>
      <c r="FMH87"/>
      <c r="FMI87"/>
      <c r="FMJ87"/>
      <c r="FMK87"/>
      <c r="FML87"/>
      <c r="FMM87"/>
      <c r="FMN87"/>
      <c r="FMO87"/>
      <c r="FMP87"/>
      <c r="FMQ87"/>
      <c r="FMR87"/>
      <c r="FMS87"/>
      <c r="FMT87"/>
      <c r="FMU87"/>
      <c r="FMV87"/>
      <c r="FMW87"/>
      <c r="FMX87"/>
      <c r="FMY87"/>
      <c r="FMZ87"/>
      <c r="FNA87"/>
      <c r="FNB87"/>
      <c r="FNC87"/>
      <c r="FND87"/>
      <c r="FNE87"/>
      <c r="FNF87"/>
      <c r="FNG87"/>
      <c r="FNH87"/>
      <c r="FNI87"/>
      <c r="FNJ87"/>
      <c r="FNK87"/>
      <c r="FNL87"/>
      <c r="FNM87"/>
      <c r="FNN87"/>
      <c r="FNO87"/>
      <c r="FNP87"/>
      <c r="FNQ87"/>
      <c r="FNR87"/>
      <c r="FNS87"/>
      <c r="FNT87"/>
      <c r="FNU87"/>
      <c r="FNV87"/>
      <c r="FNW87"/>
      <c r="FNX87"/>
      <c r="FNY87"/>
      <c r="FNZ87"/>
      <c r="FOA87"/>
      <c r="FOB87"/>
      <c r="FOC87"/>
      <c r="FOD87"/>
      <c r="FOE87"/>
      <c r="FOF87"/>
      <c r="FOG87"/>
      <c r="FOH87"/>
      <c r="FOI87"/>
      <c r="FOJ87"/>
      <c r="FOK87"/>
      <c r="FOL87"/>
      <c r="FOM87"/>
      <c r="FON87"/>
      <c r="FOO87"/>
      <c r="FOP87"/>
      <c r="FOQ87"/>
      <c r="FOR87"/>
      <c r="FOS87"/>
      <c r="FOT87"/>
      <c r="FOU87"/>
      <c r="FOV87"/>
      <c r="FOW87"/>
      <c r="FOX87"/>
      <c r="FOY87"/>
      <c r="FOZ87"/>
      <c r="FPA87"/>
      <c r="FPB87"/>
      <c r="FPC87"/>
      <c r="FPD87"/>
      <c r="FPE87"/>
      <c r="FPF87"/>
      <c r="FPG87"/>
      <c r="FPH87"/>
      <c r="FPI87"/>
      <c r="FPJ87"/>
      <c r="FPK87"/>
      <c r="FPL87"/>
      <c r="FPM87"/>
      <c r="FPN87"/>
      <c r="FPO87"/>
      <c r="FPP87"/>
      <c r="FPQ87"/>
      <c r="FPR87"/>
      <c r="FPS87"/>
      <c r="FPT87"/>
      <c r="FPU87"/>
      <c r="FPV87"/>
      <c r="FPW87"/>
      <c r="FPX87"/>
      <c r="FPY87"/>
      <c r="FPZ87"/>
      <c r="FQA87"/>
      <c r="FQB87"/>
      <c r="FQC87"/>
      <c r="FQD87"/>
      <c r="FQE87"/>
      <c r="FQF87"/>
      <c r="FQG87"/>
      <c r="FQH87"/>
      <c r="FQI87"/>
      <c r="FQJ87"/>
      <c r="FQK87"/>
      <c r="FQL87"/>
      <c r="FQM87"/>
      <c r="FQN87"/>
      <c r="FQO87"/>
      <c r="FQP87"/>
      <c r="FQQ87"/>
      <c r="FQR87"/>
      <c r="FQS87"/>
      <c r="FQT87"/>
      <c r="FQU87"/>
      <c r="FQV87"/>
      <c r="FQW87"/>
      <c r="FQX87"/>
      <c r="FQY87"/>
      <c r="FQZ87"/>
      <c r="FRA87"/>
      <c r="FRB87"/>
      <c r="FRC87"/>
      <c r="FRD87"/>
      <c r="FRE87"/>
      <c r="FRF87"/>
      <c r="FRG87"/>
      <c r="FRH87"/>
      <c r="FRI87"/>
      <c r="FRJ87"/>
      <c r="FRK87"/>
      <c r="FRL87"/>
      <c r="FRM87"/>
      <c r="FRN87"/>
      <c r="FRO87"/>
      <c r="FRP87"/>
      <c r="FRQ87"/>
      <c r="FRR87"/>
      <c r="FRS87"/>
      <c r="FRT87"/>
      <c r="FRU87"/>
      <c r="FRV87"/>
      <c r="FRW87"/>
      <c r="FRX87"/>
      <c r="FRY87"/>
      <c r="FRZ87"/>
      <c r="FSA87"/>
      <c r="FSB87"/>
      <c r="FSC87"/>
      <c r="FSD87"/>
      <c r="FSE87"/>
      <c r="FSF87"/>
      <c r="FSG87"/>
      <c r="FSH87"/>
      <c r="FSI87"/>
      <c r="FSJ87"/>
      <c r="FSK87"/>
      <c r="FSL87"/>
      <c r="FSM87"/>
      <c r="FSN87"/>
      <c r="FSO87"/>
      <c r="FSP87"/>
      <c r="FSQ87"/>
      <c r="FSR87"/>
      <c r="FSS87"/>
      <c r="FST87"/>
      <c r="FSU87"/>
      <c r="FSV87"/>
      <c r="FSW87"/>
      <c r="FSX87"/>
      <c r="FSY87"/>
      <c r="FSZ87"/>
      <c r="FTA87"/>
      <c r="FTB87"/>
      <c r="FTC87"/>
      <c r="FTD87"/>
      <c r="FTE87"/>
      <c r="FTF87"/>
      <c r="FTG87"/>
      <c r="FTH87"/>
      <c r="FTI87"/>
      <c r="FTJ87"/>
      <c r="FTK87"/>
      <c r="FTL87"/>
      <c r="FTM87"/>
      <c r="FTN87"/>
      <c r="FTO87"/>
      <c r="FTP87"/>
      <c r="FTQ87"/>
      <c r="FTR87"/>
      <c r="FTS87"/>
      <c r="FTT87"/>
      <c r="FTU87"/>
      <c r="FTV87"/>
      <c r="FTW87"/>
      <c r="FTX87"/>
      <c r="FTY87"/>
      <c r="FTZ87"/>
      <c r="FUA87"/>
      <c r="FUB87"/>
      <c r="FUC87"/>
      <c r="FUD87"/>
      <c r="FUE87"/>
      <c r="FUF87"/>
      <c r="FUG87"/>
      <c r="FUH87"/>
      <c r="FUI87"/>
      <c r="FUJ87"/>
      <c r="FUK87"/>
      <c r="FUL87"/>
      <c r="FUM87"/>
      <c r="FUN87"/>
      <c r="FUO87"/>
      <c r="FUP87"/>
      <c r="FUQ87"/>
      <c r="FUR87"/>
      <c r="FUS87"/>
      <c r="FUT87"/>
      <c r="FUU87"/>
      <c r="FUV87"/>
      <c r="FUW87"/>
      <c r="FUX87"/>
      <c r="FUY87"/>
      <c r="FUZ87"/>
      <c r="FVA87"/>
      <c r="FVB87"/>
      <c r="FVC87"/>
      <c r="FVD87"/>
      <c r="FVE87"/>
      <c r="FVF87"/>
      <c r="FVG87"/>
      <c r="FVH87"/>
      <c r="FVI87"/>
      <c r="FVJ87"/>
      <c r="FVK87"/>
      <c r="FVL87"/>
      <c r="FVM87"/>
      <c r="FVN87"/>
      <c r="FVO87"/>
      <c r="FVP87"/>
      <c r="FVQ87"/>
      <c r="FVR87"/>
      <c r="FVS87"/>
      <c r="FVT87"/>
      <c r="FVU87"/>
      <c r="FVV87"/>
      <c r="FVW87"/>
      <c r="FVX87"/>
      <c r="FVY87"/>
      <c r="FVZ87"/>
      <c r="FWA87"/>
      <c r="FWB87"/>
      <c r="FWC87"/>
      <c r="FWD87"/>
      <c r="FWE87"/>
      <c r="FWF87"/>
      <c r="FWG87"/>
      <c r="FWH87"/>
      <c r="FWI87"/>
      <c r="FWJ87"/>
      <c r="FWK87"/>
      <c r="FWL87"/>
      <c r="FWM87"/>
      <c r="FWN87"/>
      <c r="FWO87"/>
      <c r="FWP87"/>
      <c r="FWQ87"/>
      <c r="FWR87"/>
      <c r="FWS87"/>
      <c r="FWT87"/>
      <c r="FWU87"/>
      <c r="FWV87"/>
      <c r="FWW87"/>
      <c r="FWX87"/>
      <c r="FWY87"/>
      <c r="FWZ87"/>
      <c r="FXA87"/>
      <c r="FXB87"/>
      <c r="FXC87"/>
      <c r="FXD87"/>
      <c r="FXE87"/>
      <c r="FXF87"/>
      <c r="FXG87"/>
      <c r="FXH87"/>
      <c r="FXI87"/>
      <c r="FXJ87"/>
      <c r="FXK87"/>
      <c r="FXL87"/>
      <c r="FXM87"/>
      <c r="FXN87"/>
      <c r="FXO87"/>
      <c r="FXP87"/>
      <c r="FXQ87"/>
      <c r="FXR87"/>
      <c r="FXS87"/>
      <c r="FXT87"/>
      <c r="FXU87"/>
      <c r="FXV87"/>
      <c r="FXW87"/>
      <c r="FXX87"/>
      <c r="FXY87"/>
      <c r="FXZ87"/>
      <c r="FYA87"/>
      <c r="FYB87"/>
      <c r="FYC87"/>
      <c r="FYD87"/>
      <c r="FYE87"/>
      <c r="FYF87"/>
      <c r="FYG87"/>
      <c r="FYH87"/>
      <c r="FYI87"/>
      <c r="FYJ87"/>
      <c r="FYK87"/>
      <c r="FYL87"/>
      <c r="FYM87"/>
      <c r="FYN87"/>
      <c r="FYO87"/>
      <c r="FYP87"/>
      <c r="FYQ87"/>
      <c r="FYR87"/>
      <c r="FYS87"/>
      <c r="FYT87"/>
      <c r="FYU87"/>
      <c r="FYV87"/>
      <c r="FYW87"/>
      <c r="FYX87"/>
      <c r="FYY87"/>
      <c r="FYZ87"/>
      <c r="FZA87"/>
      <c r="FZB87"/>
      <c r="FZC87"/>
      <c r="FZD87"/>
      <c r="FZE87"/>
      <c r="FZF87"/>
      <c r="FZG87"/>
      <c r="FZH87"/>
      <c r="FZI87"/>
      <c r="FZJ87"/>
      <c r="FZK87"/>
      <c r="FZL87"/>
      <c r="FZM87"/>
      <c r="FZN87"/>
      <c r="FZO87"/>
      <c r="FZP87"/>
      <c r="FZQ87"/>
      <c r="FZR87"/>
      <c r="FZS87"/>
      <c r="FZT87"/>
      <c r="FZU87"/>
      <c r="FZV87"/>
      <c r="FZW87"/>
      <c r="FZX87"/>
      <c r="FZY87"/>
      <c r="FZZ87"/>
      <c r="GAA87"/>
      <c r="GAB87"/>
      <c r="GAC87"/>
      <c r="GAD87"/>
      <c r="GAE87"/>
      <c r="GAF87"/>
      <c r="GAG87"/>
      <c r="GAH87"/>
      <c r="GAI87"/>
      <c r="GAJ87"/>
      <c r="GAK87"/>
      <c r="GAL87"/>
      <c r="GAM87"/>
      <c r="GAN87"/>
      <c r="GAO87"/>
      <c r="GAP87"/>
      <c r="GAQ87"/>
      <c r="GAR87"/>
      <c r="GAS87"/>
      <c r="GAT87"/>
      <c r="GAU87"/>
      <c r="GAV87"/>
      <c r="GAW87"/>
      <c r="GAX87"/>
      <c r="GAY87"/>
      <c r="GAZ87"/>
      <c r="GBA87"/>
      <c r="GBB87"/>
      <c r="GBC87"/>
      <c r="GBD87"/>
      <c r="GBE87"/>
      <c r="GBF87"/>
      <c r="GBG87"/>
      <c r="GBH87"/>
      <c r="GBI87"/>
      <c r="GBJ87"/>
      <c r="GBK87"/>
      <c r="GBL87"/>
      <c r="GBM87"/>
      <c r="GBN87"/>
      <c r="GBO87"/>
      <c r="GBP87"/>
      <c r="GBQ87"/>
      <c r="GBR87"/>
      <c r="GBS87"/>
      <c r="GBT87"/>
      <c r="GBU87"/>
      <c r="GBV87"/>
      <c r="GBW87"/>
      <c r="GBX87"/>
      <c r="GBY87"/>
      <c r="GBZ87"/>
      <c r="GCA87"/>
    </row>
    <row r="88" spans="1:4811" customFormat="1" ht="35.25" customHeight="1">
      <c r="A88" s="129"/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80"/>
      <c r="O88" s="129"/>
      <c r="P88" s="178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80"/>
      <c r="AC88" s="129"/>
      <c r="AD88" s="178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80"/>
      <c r="AQ88" s="129"/>
      <c r="AR88" s="178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80"/>
      <c r="BE88" s="129"/>
      <c r="BF88" s="178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80"/>
      <c r="BS88" s="129"/>
      <c r="BT88" s="178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80"/>
      <c r="CG88" s="129"/>
      <c r="CH88" s="178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80"/>
      <c r="CU88" s="129"/>
      <c r="CV88" s="178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80"/>
    </row>
    <row r="89" spans="1:4811" customFormat="1" ht="35.25" customHeight="1">
      <c r="A89" s="129"/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O89" s="129"/>
      <c r="P89" s="178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C89" s="129"/>
      <c r="AD89" s="178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Q89" s="129"/>
      <c r="AR89" s="178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E89" s="129"/>
      <c r="BF89" s="178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S89" s="129"/>
      <c r="BT89" s="178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G89" s="129"/>
      <c r="CH89" s="178"/>
      <c r="CI89" s="179"/>
      <c r="CJ89" s="179"/>
      <c r="CK89" s="179"/>
      <c r="CL89" s="179"/>
      <c r="CM89" s="179"/>
      <c r="CN89" s="179"/>
      <c r="CO89" s="179"/>
      <c r="CP89" s="179"/>
      <c r="CQ89" s="179"/>
      <c r="CR89" s="179"/>
      <c r="CS89" s="179"/>
      <c r="CU89" s="129"/>
      <c r="CV89" s="178"/>
      <c r="CW89" s="179"/>
      <c r="CX89" s="179"/>
      <c r="CY89" s="179"/>
      <c r="CZ89" s="179"/>
      <c r="DA89" s="179"/>
      <c r="DB89" s="179"/>
      <c r="DC89" s="179"/>
      <c r="DD89" s="179"/>
      <c r="DE89" s="179"/>
      <c r="DF89" s="179"/>
      <c r="DG89" s="179"/>
    </row>
    <row r="90" spans="1:4811" customFormat="1" ht="35.25" customHeight="1">
      <c r="A90" s="129"/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O90" s="129"/>
      <c r="P90" s="178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C90" s="129"/>
      <c r="AD90" s="178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Q90" s="129"/>
      <c r="AR90" s="178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E90" s="129"/>
      <c r="BF90" s="178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S90" s="129"/>
      <c r="BT90" s="178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G90" s="129"/>
      <c r="CH90" s="178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U90" s="129"/>
      <c r="CV90" s="178"/>
      <c r="CW90" s="179"/>
      <c r="CX90" s="179"/>
      <c r="CY90" s="179"/>
      <c r="CZ90" s="179"/>
      <c r="DA90" s="179"/>
      <c r="DB90" s="179"/>
      <c r="DC90" s="179"/>
      <c r="DD90" s="179"/>
      <c r="DE90" s="179"/>
      <c r="DF90" s="179"/>
      <c r="DG90" s="179"/>
    </row>
    <row r="91" spans="1:4811" customFormat="1" ht="35.25" customHeight="1">
      <c r="A91" s="129"/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80"/>
      <c r="O91" s="129"/>
      <c r="P91" s="178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80"/>
      <c r="AC91" s="129"/>
      <c r="AD91" s="178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80"/>
      <c r="AQ91" s="129"/>
      <c r="AR91" s="178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80"/>
      <c r="BE91" s="129"/>
      <c r="BF91" s="178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80"/>
      <c r="BS91" s="129"/>
      <c r="BT91" s="178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80"/>
      <c r="CG91" s="129"/>
      <c r="CH91" s="178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80"/>
      <c r="CU91" s="129"/>
      <c r="CV91" s="178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80"/>
    </row>
    <row r="92" spans="1:4811" s="104" customFormat="1" ht="15.75">
      <c r="D92" s="157"/>
      <c r="J92" s="157"/>
      <c r="N92"/>
      <c r="AB92"/>
      <c r="AP92"/>
      <c r="BD92"/>
      <c r="BR92"/>
      <c r="CF92"/>
      <c r="CT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/>
      <c r="AMM92"/>
      <c r="AMN92"/>
      <c r="AMO92"/>
      <c r="AMP92"/>
      <c r="AMQ92"/>
      <c r="AMR92"/>
      <c r="AMS92"/>
      <c r="AMT92"/>
      <c r="AMU92"/>
      <c r="AMV92"/>
      <c r="AMW92"/>
      <c r="AMX92"/>
      <c r="AMY92"/>
      <c r="AMZ92"/>
      <c r="ANA92"/>
      <c r="ANB92"/>
      <c r="ANC92"/>
      <c r="AND92"/>
      <c r="ANE92"/>
      <c r="ANF92"/>
      <c r="ANG92"/>
      <c r="ANH92"/>
      <c r="ANI92"/>
      <c r="ANJ92"/>
      <c r="ANK92"/>
      <c r="ANL92"/>
      <c r="ANM92"/>
      <c r="ANN92"/>
      <c r="ANO92"/>
      <c r="ANP92"/>
      <c r="ANQ92"/>
      <c r="ANR92"/>
      <c r="ANS92"/>
      <c r="ANT92"/>
      <c r="ANU92"/>
      <c r="ANV92"/>
      <c r="ANW92"/>
      <c r="ANX92"/>
      <c r="ANY92"/>
      <c r="ANZ92"/>
      <c r="AOA92"/>
      <c r="AOB92"/>
      <c r="AOC92"/>
      <c r="AOD92"/>
      <c r="AOE92"/>
      <c r="AOF92"/>
      <c r="AOG92"/>
      <c r="AOH92"/>
      <c r="AOI92"/>
      <c r="AOJ92"/>
      <c r="AOK92"/>
      <c r="AOL92"/>
      <c r="AOM92"/>
      <c r="AON92"/>
      <c r="AOO92"/>
      <c r="AOP92"/>
      <c r="AOQ92"/>
      <c r="AOR92"/>
      <c r="AOS92"/>
      <c r="AOT92"/>
      <c r="AOU92"/>
      <c r="AOV92"/>
      <c r="AOW92"/>
      <c r="AOX92"/>
      <c r="AOY92"/>
      <c r="AOZ92"/>
      <c r="APA92"/>
      <c r="APB92"/>
      <c r="APC92"/>
      <c r="APD92"/>
      <c r="APE92"/>
      <c r="APF92"/>
      <c r="APG92"/>
      <c r="APH92"/>
      <c r="API92"/>
      <c r="APJ92"/>
      <c r="APK92"/>
      <c r="APL92"/>
      <c r="APM92"/>
      <c r="APN92"/>
      <c r="APO92"/>
      <c r="APP92"/>
      <c r="APQ92"/>
      <c r="APR92"/>
      <c r="APS92"/>
      <c r="APT92"/>
      <c r="APU92"/>
      <c r="APV92"/>
      <c r="APW92"/>
      <c r="APX92"/>
      <c r="APY92"/>
      <c r="APZ92"/>
      <c r="AQA92"/>
      <c r="AQB92"/>
      <c r="AQC92"/>
      <c r="AQD92"/>
      <c r="AQE92"/>
      <c r="AQF92"/>
      <c r="AQG92"/>
      <c r="AQH92"/>
      <c r="AQI92"/>
      <c r="AQJ92"/>
      <c r="AQK92"/>
      <c r="AQL92"/>
      <c r="AQM92"/>
      <c r="AQN92"/>
      <c r="AQO92"/>
      <c r="AQP92"/>
      <c r="AQQ92"/>
      <c r="AQR92"/>
      <c r="AQS92"/>
      <c r="AQT92"/>
      <c r="AQU92"/>
      <c r="AQV92"/>
      <c r="AQW92"/>
      <c r="AQX92"/>
      <c r="AQY92"/>
      <c r="AQZ92"/>
      <c r="ARA92"/>
      <c r="ARB92"/>
      <c r="ARC92"/>
      <c r="ARD92"/>
      <c r="ARE92"/>
      <c r="ARF92"/>
      <c r="ARG92"/>
      <c r="ARH92"/>
      <c r="ARI92"/>
      <c r="ARJ92"/>
      <c r="ARK92"/>
      <c r="ARL92"/>
      <c r="ARM92"/>
      <c r="ARN92"/>
      <c r="ARO92"/>
      <c r="ARP92"/>
      <c r="ARQ92"/>
      <c r="ARR92"/>
      <c r="ARS92"/>
      <c r="ART92"/>
      <c r="ARU92"/>
      <c r="ARV92"/>
      <c r="ARW92"/>
      <c r="ARX92"/>
      <c r="ARY92"/>
      <c r="ARZ92"/>
      <c r="ASA92"/>
      <c r="ASB92"/>
      <c r="ASC92"/>
      <c r="ASD92"/>
      <c r="ASE92"/>
      <c r="ASF92"/>
      <c r="ASG92"/>
      <c r="ASH92"/>
      <c r="ASI92"/>
      <c r="ASJ92"/>
      <c r="ASK92"/>
      <c r="ASL92"/>
      <c r="ASM92"/>
      <c r="ASN92"/>
      <c r="ASO92"/>
      <c r="ASP92"/>
      <c r="ASQ92"/>
      <c r="ASR92"/>
      <c r="ASS92"/>
      <c r="AST92"/>
      <c r="ASU92"/>
      <c r="ASV92"/>
      <c r="ASW92"/>
      <c r="ASX92"/>
      <c r="ASY92"/>
      <c r="ASZ92"/>
      <c r="ATA92"/>
      <c r="ATB92"/>
      <c r="ATC92"/>
      <c r="ATD92"/>
      <c r="ATE92"/>
      <c r="ATF92"/>
      <c r="ATG92"/>
      <c r="ATH92"/>
      <c r="ATI92"/>
      <c r="ATJ92"/>
      <c r="ATK92"/>
      <c r="ATL92"/>
      <c r="ATM92"/>
      <c r="ATN92"/>
      <c r="ATO92"/>
      <c r="ATP92"/>
      <c r="ATQ92"/>
      <c r="ATR92"/>
      <c r="ATS92"/>
      <c r="ATT92"/>
      <c r="ATU92"/>
      <c r="ATV92"/>
      <c r="ATW92"/>
      <c r="ATX92"/>
      <c r="ATY92"/>
      <c r="ATZ92"/>
      <c r="AUA92"/>
      <c r="AUB92"/>
      <c r="AUC92"/>
      <c r="AUD92"/>
      <c r="AUE92"/>
      <c r="AUF92"/>
      <c r="AUG92"/>
      <c r="AUH92"/>
      <c r="AUI92"/>
      <c r="AUJ92"/>
      <c r="AUK92"/>
      <c r="AUL92"/>
      <c r="AUM92"/>
      <c r="AUN92"/>
      <c r="AUO92"/>
      <c r="AUP92"/>
      <c r="AUQ92"/>
      <c r="AUR92"/>
      <c r="AUS92"/>
      <c r="AUT92"/>
      <c r="AUU92"/>
      <c r="AUV92"/>
      <c r="AUW92"/>
      <c r="AUX92"/>
      <c r="AUY92"/>
      <c r="AUZ92"/>
      <c r="AVA92"/>
      <c r="AVB92"/>
      <c r="AVC92"/>
      <c r="AVD92"/>
      <c r="AVE92"/>
      <c r="AVF92"/>
      <c r="AVG92"/>
      <c r="AVH92"/>
      <c r="AVI92"/>
      <c r="AVJ92"/>
      <c r="AVK92"/>
      <c r="AVL92"/>
      <c r="AVM92"/>
      <c r="AVN92"/>
      <c r="AVO92"/>
      <c r="AVP92"/>
      <c r="AVQ92"/>
      <c r="AVR92"/>
      <c r="AVS92"/>
      <c r="AVT92"/>
      <c r="AVU92"/>
      <c r="AVV92"/>
      <c r="AVW92"/>
      <c r="AVX92"/>
      <c r="AVY92"/>
      <c r="AVZ92"/>
      <c r="AWA92"/>
      <c r="AWB92"/>
      <c r="AWC92"/>
      <c r="AWD92"/>
      <c r="AWE92"/>
      <c r="AWF92"/>
      <c r="AWG92"/>
      <c r="AWH92"/>
      <c r="AWI92"/>
      <c r="AWJ92"/>
      <c r="AWK92"/>
      <c r="AWL92"/>
      <c r="AWM92"/>
      <c r="AWN92"/>
      <c r="AWO92"/>
      <c r="AWP92"/>
      <c r="AWQ92"/>
      <c r="AWR92"/>
      <c r="AWS92"/>
      <c r="AWT92"/>
      <c r="AWU92"/>
      <c r="AWV92"/>
      <c r="AWW92"/>
      <c r="AWX92"/>
      <c r="AWY92"/>
      <c r="AWZ92"/>
      <c r="AXA92"/>
      <c r="AXB92"/>
      <c r="AXC92"/>
      <c r="AXD92"/>
      <c r="AXE92"/>
      <c r="AXF92"/>
      <c r="AXG92"/>
      <c r="AXH92"/>
      <c r="AXI92"/>
      <c r="AXJ92"/>
      <c r="AXK92"/>
      <c r="AXL92"/>
      <c r="AXM92"/>
      <c r="AXN92"/>
      <c r="AXO92"/>
      <c r="AXP92"/>
      <c r="AXQ92"/>
      <c r="AXR92"/>
      <c r="AXS92"/>
      <c r="AXT92"/>
      <c r="AXU92"/>
      <c r="AXV92"/>
      <c r="AXW92"/>
      <c r="AXX92"/>
      <c r="AXY92"/>
      <c r="AXZ92"/>
      <c r="AYA92"/>
      <c r="AYB92"/>
      <c r="AYC92"/>
      <c r="AYD92"/>
      <c r="AYE92"/>
      <c r="AYF92"/>
      <c r="AYG92"/>
      <c r="AYH92"/>
      <c r="AYI92"/>
      <c r="AYJ92"/>
      <c r="AYK92"/>
      <c r="AYL92"/>
      <c r="AYM92"/>
      <c r="AYN92"/>
      <c r="AYO92"/>
      <c r="AYP92"/>
      <c r="AYQ92"/>
      <c r="AYR92"/>
      <c r="AYS92"/>
      <c r="AYT92"/>
      <c r="AYU92"/>
      <c r="AYV92"/>
      <c r="AYW92"/>
      <c r="AYX92"/>
      <c r="AYY92"/>
      <c r="AYZ92"/>
      <c r="AZA92"/>
      <c r="AZB92"/>
      <c r="AZC92"/>
      <c r="AZD92"/>
      <c r="AZE92"/>
      <c r="AZF92"/>
      <c r="AZG92"/>
      <c r="AZH92"/>
      <c r="AZI92"/>
      <c r="AZJ92"/>
      <c r="AZK92"/>
      <c r="AZL92"/>
      <c r="AZM92"/>
      <c r="AZN92"/>
      <c r="AZO92"/>
      <c r="AZP92"/>
      <c r="AZQ92"/>
      <c r="AZR92"/>
      <c r="AZS92"/>
      <c r="AZT92"/>
      <c r="AZU92"/>
      <c r="AZV92"/>
      <c r="AZW92"/>
      <c r="AZX92"/>
      <c r="AZY92"/>
      <c r="AZZ92"/>
      <c r="BAA92"/>
      <c r="BAB92"/>
      <c r="BAC92"/>
      <c r="BAD92"/>
      <c r="BAE92"/>
      <c r="BAF92"/>
      <c r="BAG92"/>
      <c r="BAH92"/>
      <c r="BAI92"/>
      <c r="BAJ92"/>
      <c r="BAK92"/>
      <c r="BAL92"/>
      <c r="BAM92"/>
      <c r="BAN92"/>
      <c r="BAO92"/>
      <c r="BAP92"/>
      <c r="BAQ92"/>
      <c r="BAR92"/>
      <c r="BAS92"/>
      <c r="BAT92"/>
      <c r="BAU92"/>
      <c r="BAV92"/>
      <c r="BAW92"/>
      <c r="BAX92"/>
      <c r="BAY92"/>
      <c r="BAZ92"/>
      <c r="BBA92"/>
      <c r="BBB92"/>
      <c r="BBC92"/>
      <c r="BBD92"/>
      <c r="BBE92"/>
      <c r="BBF92"/>
      <c r="BBG92"/>
      <c r="BBH92"/>
      <c r="BBI92"/>
      <c r="BBJ92"/>
      <c r="BBK92"/>
      <c r="BBL92"/>
      <c r="BBM92"/>
      <c r="BBN92"/>
      <c r="BBO92"/>
      <c r="BBP92"/>
      <c r="BBQ92"/>
      <c r="BBR92"/>
      <c r="BBS92"/>
      <c r="BBT92"/>
      <c r="BBU92"/>
      <c r="BBV92"/>
      <c r="BBW92"/>
      <c r="BBX92"/>
      <c r="BBY92"/>
      <c r="BBZ92"/>
      <c r="BCA92"/>
      <c r="BCB92"/>
      <c r="BCC92"/>
      <c r="BCD92"/>
      <c r="BCE92"/>
      <c r="BCF92"/>
      <c r="BCG92"/>
      <c r="BCH92"/>
      <c r="BCI92"/>
      <c r="BCJ92"/>
      <c r="BCK92"/>
      <c r="BCL92"/>
      <c r="BCM92"/>
      <c r="BCN92"/>
      <c r="BCO92"/>
      <c r="BCP92"/>
      <c r="BCQ92"/>
      <c r="BCR92"/>
      <c r="BCS92"/>
      <c r="BCT92"/>
      <c r="BCU92"/>
      <c r="BCV92"/>
      <c r="BCW92"/>
      <c r="BCX92"/>
      <c r="BCY92"/>
      <c r="BCZ92"/>
      <c r="BDA92"/>
      <c r="BDB92"/>
      <c r="BDC92"/>
      <c r="BDD92"/>
      <c r="BDE92"/>
      <c r="BDF92"/>
      <c r="BDG92"/>
      <c r="BDH92"/>
      <c r="BDI92"/>
      <c r="BDJ92"/>
      <c r="BDK92"/>
      <c r="BDL92"/>
      <c r="BDM92"/>
      <c r="BDN92"/>
      <c r="BDO92"/>
      <c r="BDP92"/>
      <c r="BDQ92"/>
      <c r="BDR92"/>
      <c r="BDS92"/>
      <c r="BDT92"/>
      <c r="BDU92"/>
      <c r="BDV92"/>
      <c r="BDW92"/>
      <c r="BDX92"/>
      <c r="BDY92"/>
      <c r="BDZ92"/>
      <c r="BEA92"/>
      <c r="BEB92"/>
      <c r="BEC92"/>
      <c r="BED92"/>
      <c r="BEE92"/>
      <c r="BEF92"/>
      <c r="BEG92"/>
      <c r="BEH92"/>
      <c r="BEI92"/>
      <c r="BEJ92"/>
      <c r="BEK92"/>
      <c r="BEL92"/>
      <c r="BEM92"/>
      <c r="BEN92"/>
      <c r="BEO92"/>
      <c r="BEP92"/>
      <c r="BEQ92"/>
      <c r="BER92"/>
      <c r="BES92"/>
      <c r="BET92"/>
      <c r="BEU92"/>
      <c r="BEV92"/>
      <c r="BEW92"/>
      <c r="BEX92"/>
      <c r="BEY92"/>
      <c r="BEZ92"/>
      <c r="BFA92"/>
      <c r="BFB92"/>
      <c r="BFC92"/>
      <c r="BFD92"/>
      <c r="BFE92"/>
      <c r="BFF92"/>
      <c r="BFG92"/>
      <c r="BFH92"/>
      <c r="BFI92"/>
      <c r="BFJ92"/>
      <c r="BFK92"/>
      <c r="BFL92"/>
      <c r="BFM92"/>
      <c r="BFN92"/>
      <c r="BFO92"/>
      <c r="BFP92"/>
      <c r="BFQ92"/>
      <c r="BFR92"/>
      <c r="BFS92"/>
      <c r="BFT92"/>
      <c r="BFU92"/>
      <c r="BFV92"/>
      <c r="BFW92"/>
      <c r="BFX92"/>
      <c r="BFY92"/>
      <c r="BFZ92"/>
      <c r="BGA92"/>
      <c r="BGB92"/>
      <c r="BGC92"/>
      <c r="BGD92"/>
      <c r="BGE92"/>
      <c r="BGF92"/>
      <c r="BGG92"/>
      <c r="BGH92"/>
      <c r="BGI92"/>
      <c r="BGJ92"/>
      <c r="BGK92"/>
      <c r="BGL92"/>
      <c r="BGM92"/>
      <c r="BGN92"/>
      <c r="BGO92"/>
      <c r="BGP92"/>
      <c r="BGQ92"/>
      <c r="BGR92"/>
      <c r="BGS92"/>
      <c r="BGT92"/>
      <c r="BGU92"/>
      <c r="BGV92"/>
      <c r="BGW92"/>
      <c r="BGX92"/>
      <c r="BGY92"/>
      <c r="BGZ92"/>
      <c r="BHA92"/>
      <c r="BHB92"/>
      <c r="BHC92"/>
      <c r="BHD92"/>
      <c r="BHE92"/>
      <c r="BHF92"/>
      <c r="BHG92"/>
      <c r="BHH92"/>
      <c r="BHI92"/>
      <c r="BHJ92"/>
      <c r="BHK92"/>
      <c r="BHL92"/>
      <c r="BHM92"/>
      <c r="BHN92"/>
      <c r="BHO92"/>
      <c r="BHP92"/>
      <c r="BHQ92"/>
      <c r="BHR92"/>
      <c r="BHS92"/>
      <c r="BHT92"/>
      <c r="BHU92"/>
      <c r="BHV92"/>
      <c r="BHW92"/>
      <c r="BHX92"/>
      <c r="BHY92"/>
      <c r="BHZ92"/>
      <c r="BIA92"/>
      <c r="BIB92"/>
      <c r="BIC92"/>
      <c r="BID92"/>
      <c r="BIE92"/>
      <c r="BIF92"/>
      <c r="BIG92"/>
      <c r="BIH92"/>
      <c r="BII92"/>
      <c r="BIJ92"/>
      <c r="BIK92"/>
      <c r="BIL92"/>
      <c r="BIM92"/>
      <c r="BIN92"/>
      <c r="BIO92"/>
      <c r="BIP92"/>
      <c r="BIQ92"/>
      <c r="BIR92"/>
      <c r="BIS92"/>
      <c r="BIT92"/>
      <c r="BIU92"/>
      <c r="BIV92"/>
      <c r="BIW92"/>
      <c r="BIX92"/>
      <c r="BIY92"/>
      <c r="BIZ92"/>
      <c r="BJA92"/>
      <c r="BJB92"/>
      <c r="BJC92"/>
      <c r="BJD92"/>
      <c r="BJE92"/>
      <c r="BJF92"/>
      <c r="BJG92"/>
      <c r="BJH92"/>
      <c r="BJI92"/>
      <c r="BJJ92"/>
      <c r="BJK92"/>
      <c r="BJL92"/>
      <c r="BJM92"/>
      <c r="BJN92"/>
      <c r="BJO92"/>
      <c r="BJP92"/>
      <c r="BJQ92"/>
      <c r="BJR92"/>
      <c r="BJS92"/>
      <c r="BJT92"/>
      <c r="BJU92"/>
      <c r="BJV92"/>
      <c r="BJW92"/>
      <c r="BJX92"/>
      <c r="BJY92"/>
      <c r="BJZ92"/>
      <c r="BKA92"/>
      <c r="BKB92"/>
      <c r="BKC92"/>
      <c r="BKD92"/>
      <c r="BKE92"/>
      <c r="BKF92"/>
      <c r="BKG92"/>
      <c r="BKH92"/>
      <c r="BKI92"/>
      <c r="BKJ92"/>
      <c r="BKK92"/>
      <c r="BKL92"/>
      <c r="BKM92"/>
      <c r="BKN92"/>
      <c r="BKO92"/>
      <c r="BKP92"/>
      <c r="BKQ92"/>
      <c r="BKR92"/>
      <c r="BKS92"/>
      <c r="BKT92"/>
      <c r="BKU92"/>
      <c r="BKV92"/>
      <c r="BKW92"/>
      <c r="BKX92"/>
      <c r="BKY92"/>
      <c r="BKZ92"/>
      <c r="BLA92"/>
      <c r="BLB92"/>
      <c r="BLC92"/>
      <c r="BLD92"/>
      <c r="BLE92"/>
      <c r="BLF92"/>
      <c r="BLG92"/>
      <c r="BLH92"/>
      <c r="BLI92"/>
      <c r="BLJ92"/>
      <c r="BLK92"/>
      <c r="BLL92"/>
      <c r="BLM92"/>
      <c r="BLN92"/>
      <c r="BLO92"/>
      <c r="BLP92"/>
      <c r="BLQ92"/>
      <c r="BLR92"/>
      <c r="BLS92"/>
      <c r="BLT92"/>
      <c r="BLU92"/>
      <c r="BLV92"/>
      <c r="BLW92"/>
      <c r="BLX92"/>
      <c r="BLY92"/>
      <c r="BLZ92"/>
      <c r="BMA92"/>
      <c r="BMB92"/>
      <c r="BMC92"/>
      <c r="BMD92"/>
      <c r="BME92"/>
      <c r="BMF92"/>
      <c r="BMG92"/>
      <c r="BMH92"/>
      <c r="BMI92"/>
      <c r="BMJ92"/>
      <c r="BMK92"/>
      <c r="BML92"/>
      <c r="BMM92"/>
      <c r="BMN92"/>
      <c r="BMO92"/>
      <c r="BMP92"/>
      <c r="BMQ92"/>
      <c r="BMR92"/>
      <c r="BMS92"/>
      <c r="BMT92"/>
      <c r="BMU92"/>
      <c r="BMV92"/>
      <c r="BMW92"/>
      <c r="BMX92"/>
      <c r="BMY92"/>
      <c r="BMZ92"/>
      <c r="BNA92"/>
      <c r="BNB92"/>
      <c r="BNC92"/>
      <c r="BND92"/>
      <c r="BNE92"/>
      <c r="BNF92"/>
      <c r="BNG92"/>
      <c r="BNH92"/>
      <c r="BNI92"/>
      <c r="BNJ92"/>
      <c r="BNK92"/>
      <c r="BNL92"/>
      <c r="BNM92"/>
      <c r="BNN92"/>
      <c r="BNO92"/>
      <c r="BNP92"/>
      <c r="BNQ92"/>
      <c r="BNR92"/>
      <c r="BNS92"/>
      <c r="BNT92"/>
      <c r="BNU92"/>
      <c r="BNV92"/>
      <c r="BNW92"/>
      <c r="BNX92"/>
      <c r="BNY92"/>
      <c r="BNZ92"/>
      <c r="BOA92"/>
      <c r="BOB92"/>
      <c r="BOC92"/>
      <c r="BOD92"/>
      <c r="BOE92"/>
      <c r="BOF92"/>
      <c r="BOG92"/>
      <c r="BOH92"/>
      <c r="BOI92"/>
      <c r="BOJ92"/>
      <c r="BOK92"/>
      <c r="BOL92"/>
      <c r="BOM92"/>
      <c r="BON92"/>
      <c r="BOO92"/>
      <c r="BOP92"/>
      <c r="BOQ92"/>
      <c r="BOR92"/>
      <c r="BOS92"/>
      <c r="BOT92"/>
      <c r="BOU92"/>
      <c r="BOV92"/>
      <c r="BOW92"/>
      <c r="BOX92"/>
      <c r="BOY92"/>
      <c r="BOZ92"/>
      <c r="BPA92"/>
      <c r="BPB92"/>
      <c r="BPC92"/>
      <c r="BPD92"/>
      <c r="BPE92"/>
      <c r="BPF92"/>
      <c r="BPG92"/>
      <c r="BPH92"/>
      <c r="BPI92"/>
      <c r="BPJ92"/>
      <c r="BPK92"/>
      <c r="BPL92"/>
      <c r="BPM92"/>
      <c r="BPN92"/>
      <c r="BPO92"/>
      <c r="BPP92"/>
      <c r="BPQ92"/>
      <c r="BPR92"/>
      <c r="BPS92"/>
      <c r="BPT92"/>
      <c r="BPU92"/>
      <c r="BPV92"/>
      <c r="BPW92"/>
      <c r="BPX92"/>
      <c r="BPY92"/>
      <c r="BPZ92"/>
      <c r="BQA92"/>
      <c r="BQB92"/>
      <c r="BQC92"/>
      <c r="BQD92"/>
      <c r="BQE92"/>
      <c r="BQF92"/>
      <c r="BQG92"/>
      <c r="BQH92"/>
      <c r="BQI92"/>
      <c r="BQJ92"/>
      <c r="BQK92"/>
      <c r="BQL92"/>
      <c r="BQM92"/>
      <c r="BQN92"/>
      <c r="BQO92"/>
      <c r="BQP92"/>
      <c r="BQQ92"/>
      <c r="BQR92"/>
      <c r="BQS92"/>
      <c r="BQT92"/>
      <c r="BQU92"/>
      <c r="BQV92"/>
      <c r="BQW92"/>
      <c r="BQX92"/>
      <c r="BQY92"/>
      <c r="BQZ92"/>
      <c r="BRA92"/>
      <c r="BRB92"/>
      <c r="BRC92"/>
      <c r="BRD92"/>
      <c r="BRE92"/>
      <c r="BRF92"/>
      <c r="BRG92"/>
      <c r="BRH92"/>
      <c r="BRI92"/>
      <c r="BRJ92"/>
      <c r="BRK92"/>
      <c r="BRL92"/>
      <c r="BRM92"/>
      <c r="BRN92"/>
      <c r="BRO92"/>
      <c r="BRP92"/>
      <c r="BRQ92"/>
      <c r="BRR92"/>
      <c r="BRS92"/>
      <c r="BRT92"/>
      <c r="BRU92"/>
      <c r="BRV92"/>
      <c r="BRW92"/>
      <c r="BRX92"/>
      <c r="BRY92"/>
      <c r="BRZ92"/>
      <c r="BSA92"/>
      <c r="BSB92"/>
      <c r="BSC92"/>
      <c r="BSD92"/>
      <c r="BSE92"/>
      <c r="BSF92"/>
      <c r="BSG92"/>
      <c r="BSH92"/>
      <c r="BSI92"/>
      <c r="BSJ92"/>
      <c r="BSK92"/>
      <c r="BSL92"/>
      <c r="BSM92"/>
      <c r="BSN92"/>
      <c r="BSO92"/>
      <c r="BSP92"/>
      <c r="BSQ92"/>
      <c r="BSR92"/>
      <c r="BSS92"/>
      <c r="BST92"/>
      <c r="BSU92"/>
      <c r="BSV92"/>
      <c r="BSW92"/>
      <c r="BSX92"/>
      <c r="BSY92"/>
      <c r="BSZ92"/>
      <c r="BTA92"/>
      <c r="BTB92"/>
      <c r="BTC92"/>
      <c r="BTD92"/>
      <c r="BTE92"/>
      <c r="BTF92"/>
      <c r="BTG92"/>
      <c r="BTH92"/>
      <c r="BTI92"/>
      <c r="BTJ92"/>
      <c r="BTK92"/>
      <c r="BTL92"/>
      <c r="BTM92"/>
      <c r="BTN92"/>
      <c r="BTO92"/>
      <c r="BTP92"/>
      <c r="BTQ92"/>
      <c r="BTR92"/>
      <c r="BTS92"/>
      <c r="BTT92"/>
      <c r="BTU92"/>
      <c r="BTV92"/>
      <c r="BTW92"/>
      <c r="BTX92"/>
      <c r="BTY92"/>
      <c r="BTZ92"/>
      <c r="BUA92"/>
      <c r="BUB92"/>
      <c r="BUC92"/>
      <c r="BUD92"/>
      <c r="BUE92"/>
      <c r="BUF92"/>
      <c r="BUG92"/>
      <c r="BUH92"/>
      <c r="BUI92"/>
      <c r="BUJ92"/>
      <c r="BUK92"/>
      <c r="BUL92"/>
      <c r="BUM92"/>
      <c r="BUN92"/>
      <c r="BUO92"/>
      <c r="BUP92"/>
      <c r="BUQ92"/>
      <c r="BUR92"/>
      <c r="BUS92"/>
      <c r="BUT92"/>
      <c r="BUU92"/>
      <c r="BUV92"/>
      <c r="BUW92"/>
      <c r="BUX92"/>
      <c r="BUY92"/>
      <c r="BUZ92"/>
      <c r="BVA92"/>
      <c r="BVB92"/>
      <c r="BVC92"/>
      <c r="BVD92"/>
      <c r="BVE92"/>
      <c r="BVF92"/>
      <c r="BVG92"/>
      <c r="BVH92"/>
      <c r="BVI92"/>
      <c r="BVJ92"/>
      <c r="BVK92"/>
      <c r="BVL92"/>
      <c r="BVM92"/>
      <c r="BVN92"/>
      <c r="BVO92"/>
      <c r="BVP92"/>
      <c r="BVQ92"/>
      <c r="BVR92"/>
      <c r="BVS92"/>
      <c r="BVT92"/>
      <c r="BVU92"/>
      <c r="BVV92"/>
      <c r="BVW92"/>
      <c r="BVX92"/>
      <c r="BVY92"/>
      <c r="BVZ92"/>
      <c r="BWA92"/>
      <c r="BWB92"/>
      <c r="BWC92"/>
      <c r="BWD92"/>
      <c r="BWE92"/>
      <c r="BWF92"/>
      <c r="BWG92"/>
      <c r="BWH92"/>
      <c r="BWI92"/>
      <c r="BWJ92"/>
      <c r="BWK92"/>
      <c r="BWL92"/>
      <c r="BWM92"/>
      <c r="BWN92"/>
      <c r="BWO92"/>
      <c r="BWP92"/>
      <c r="BWQ92"/>
      <c r="BWR92"/>
      <c r="BWS92"/>
      <c r="BWT92"/>
      <c r="BWU92"/>
      <c r="BWV92"/>
      <c r="BWW92"/>
      <c r="BWX92"/>
      <c r="BWY92"/>
      <c r="BWZ92"/>
      <c r="BXA92"/>
      <c r="BXB92"/>
      <c r="BXC92"/>
      <c r="BXD92"/>
      <c r="BXE92"/>
      <c r="BXF92"/>
      <c r="BXG92"/>
      <c r="BXH92"/>
      <c r="BXI92"/>
      <c r="BXJ92"/>
      <c r="BXK92"/>
      <c r="BXL92"/>
      <c r="BXM92"/>
      <c r="BXN92"/>
      <c r="BXO92"/>
      <c r="BXP92"/>
      <c r="BXQ92"/>
      <c r="BXR92"/>
      <c r="BXS92"/>
      <c r="BXT92"/>
      <c r="BXU92"/>
      <c r="BXV92"/>
      <c r="BXW92"/>
      <c r="BXX92"/>
      <c r="BXY92"/>
      <c r="BXZ92"/>
      <c r="BYA92"/>
      <c r="BYB92"/>
      <c r="BYC92"/>
      <c r="BYD92"/>
      <c r="BYE92"/>
      <c r="BYF92"/>
      <c r="BYG92"/>
      <c r="BYH92"/>
      <c r="BYI92"/>
      <c r="BYJ92"/>
      <c r="BYK92"/>
      <c r="BYL92"/>
      <c r="BYM92"/>
      <c r="BYN92"/>
      <c r="BYO92"/>
      <c r="BYP92"/>
      <c r="BYQ92"/>
      <c r="BYR92"/>
      <c r="BYS92"/>
      <c r="BYT92"/>
      <c r="BYU92"/>
      <c r="BYV92"/>
      <c r="BYW92"/>
      <c r="BYX92"/>
      <c r="BYY92"/>
      <c r="BYZ92"/>
      <c r="BZA92"/>
      <c r="BZB92"/>
      <c r="BZC92"/>
      <c r="BZD92"/>
      <c r="BZE92"/>
      <c r="BZF92"/>
      <c r="BZG92"/>
      <c r="BZH92"/>
      <c r="BZI92"/>
      <c r="BZJ92"/>
      <c r="BZK92"/>
      <c r="BZL92"/>
      <c r="BZM92"/>
      <c r="BZN92"/>
      <c r="BZO92"/>
      <c r="BZP92"/>
      <c r="BZQ92"/>
      <c r="BZR92"/>
      <c r="BZS92"/>
      <c r="BZT92"/>
      <c r="BZU92"/>
      <c r="BZV92"/>
      <c r="BZW92"/>
      <c r="BZX92"/>
      <c r="BZY92"/>
      <c r="BZZ92"/>
      <c r="CAA92"/>
      <c r="CAB92"/>
      <c r="CAC92"/>
      <c r="CAD92"/>
      <c r="CAE92"/>
      <c r="CAF92"/>
      <c r="CAG92"/>
      <c r="CAH92"/>
      <c r="CAI92"/>
      <c r="CAJ92"/>
      <c r="CAK92"/>
      <c r="CAL92"/>
      <c r="CAM92"/>
      <c r="CAN92"/>
      <c r="CAO92"/>
      <c r="CAP92"/>
      <c r="CAQ92"/>
      <c r="CAR92"/>
      <c r="CAS92"/>
      <c r="CAT92"/>
      <c r="CAU92"/>
      <c r="CAV92"/>
      <c r="CAW92"/>
      <c r="CAX92"/>
      <c r="CAY92"/>
      <c r="CAZ92"/>
      <c r="CBA92"/>
      <c r="CBB92"/>
      <c r="CBC92"/>
      <c r="CBD92"/>
      <c r="CBE92"/>
      <c r="CBF92"/>
      <c r="CBG92"/>
      <c r="CBH92"/>
      <c r="CBI92"/>
      <c r="CBJ92"/>
      <c r="CBK92"/>
      <c r="CBL92"/>
      <c r="CBM92"/>
      <c r="CBN92"/>
      <c r="CBO92"/>
      <c r="CBP92"/>
      <c r="CBQ92"/>
      <c r="CBR92"/>
      <c r="CBS92"/>
      <c r="CBT92"/>
      <c r="CBU92"/>
      <c r="CBV92"/>
      <c r="CBW92"/>
      <c r="CBX92"/>
      <c r="CBY92"/>
      <c r="CBZ92"/>
      <c r="CCA92"/>
      <c r="CCB92"/>
      <c r="CCC92"/>
      <c r="CCD92"/>
      <c r="CCE92"/>
      <c r="CCF92"/>
      <c r="CCG92"/>
      <c r="CCH92"/>
      <c r="CCI92"/>
      <c r="CCJ92"/>
      <c r="CCK92"/>
      <c r="CCL92"/>
      <c r="CCM92"/>
      <c r="CCN92"/>
      <c r="CCO92"/>
      <c r="CCP92"/>
      <c r="CCQ92"/>
      <c r="CCR92"/>
      <c r="CCS92"/>
      <c r="CCT92"/>
      <c r="CCU92"/>
      <c r="CCV92"/>
      <c r="CCW92"/>
      <c r="CCX92"/>
      <c r="CCY92"/>
      <c r="CCZ92"/>
      <c r="CDA92"/>
      <c r="CDB92"/>
      <c r="CDC92"/>
      <c r="CDD92"/>
      <c r="CDE92"/>
      <c r="CDF92"/>
      <c r="CDG92"/>
      <c r="CDH92"/>
      <c r="CDI92"/>
      <c r="CDJ92"/>
      <c r="CDK92"/>
      <c r="CDL92"/>
      <c r="CDM92"/>
      <c r="CDN92"/>
      <c r="CDO92"/>
      <c r="CDP92"/>
      <c r="CDQ92"/>
      <c r="CDR92"/>
      <c r="CDS92"/>
      <c r="CDT92"/>
      <c r="CDU92"/>
      <c r="CDV92"/>
      <c r="CDW92"/>
      <c r="CDX92"/>
      <c r="CDY92"/>
      <c r="CDZ92"/>
      <c r="CEA92"/>
      <c r="CEB92"/>
      <c r="CEC92"/>
      <c r="CED92"/>
      <c r="CEE92"/>
      <c r="CEF92"/>
      <c r="CEG92"/>
      <c r="CEH92"/>
      <c r="CEI92"/>
      <c r="CEJ92"/>
      <c r="CEK92"/>
      <c r="CEL92"/>
      <c r="CEM92"/>
      <c r="CEN92"/>
      <c r="CEO92"/>
      <c r="CEP92"/>
      <c r="CEQ92"/>
      <c r="CER92"/>
      <c r="CES92"/>
      <c r="CET92"/>
      <c r="CEU92"/>
      <c r="CEV92"/>
      <c r="CEW92"/>
      <c r="CEX92"/>
      <c r="CEY92"/>
      <c r="CEZ92"/>
      <c r="CFA92"/>
      <c r="CFB92"/>
      <c r="CFC92"/>
      <c r="CFD92"/>
      <c r="CFE92"/>
      <c r="CFF92"/>
      <c r="CFG92"/>
      <c r="CFH92"/>
      <c r="CFI92"/>
      <c r="CFJ92"/>
      <c r="CFK92"/>
      <c r="CFL92"/>
      <c r="CFM92"/>
      <c r="CFN92"/>
      <c r="CFO92"/>
      <c r="CFP92"/>
      <c r="CFQ92"/>
      <c r="CFR92"/>
      <c r="CFS92"/>
      <c r="CFT92"/>
      <c r="CFU92"/>
      <c r="CFV92"/>
      <c r="CFW92"/>
      <c r="CFX92"/>
      <c r="CFY92"/>
      <c r="CFZ92"/>
      <c r="CGA92"/>
      <c r="CGB92"/>
      <c r="CGC92"/>
      <c r="CGD92"/>
      <c r="CGE92"/>
      <c r="CGF92"/>
      <c r="CGG92"/>
      <c r="CGH92"/>
      <c r="CGI92"/>
      <c r="CGJ92"/>
      <c r="CGK92"/>
      <c r="CGL92"/>
      <c r="CGM92"/>
      <c r="CGN92"/>
      <c r="CGO92"/>
      <c r="CGP92"/>
      <c r="CGQ92"/>
      <c r="CGR92"/>
      <c r="CGS92"/>
      <c r="CGT92"/>
      <c r="CGU92"/>
      <c r="CGV92"/>
      <c r="CGW92"/>
      <c r="CGX92"/>
      <c r="CGY92"/>
      <c r="CGZ92"/>
      <c r="CHA92"/>
      <c r="CHB92"/>
      <c r="CHC92"/>
      <c r="CHD92"/>
      <c r="CHE92"/>
      <c r="CHF92"/>
      <c r="CHG92"/>
      <c r="CHH92"/>
      <c r="CHI92"/>
      <c r="CHJ92"/>
      <c r="CHK92"/>
      <c r="CHL92"/>
      <c r="CHM92"/>
      <c r="CHN92"/>
      <c r="CHO92"/>
      <c r="CHP92"/>
      <c r="CHQ92"/>
      <c r="CHR92"/>
      <c r="CHS92"/>
      <c r="CHT92"/>
      <c r="CHU92"/>
      <c r="CHV92"/>
      <c r="CHW92"/>
      <c r="CHX92"/>
      <c r="CHY92"/>
      <c r="CHZ92"/>
      <c r="CIA92"/>
      <c r="CIB92"/>
      <c r="CIC92"/>
      <c r="CID92"/>
      <c r="CIE92"/>
      <c r="CIF92"/>
      <c r="CIG92"/>
      <c r="CIH92"/>
      <c r="CII92"/>
      <c r="CIJ92"/>
      <c r="CIK92"/>
      <c r="CIL92"/>
      <c r="CIM92"/>
      <c r="CIN92"/>
      <c r="CIO92"/>
      <c r="CIP92"/>
      <c r="CIQ92"/>
      <c r="CIR92"/>
      <c r="CIS92"/>
      <c r="CIT92"/>
      <c r="CIU92"/>
      <c r="CIV92"/>
      <c r="CIW92"/>
      <c r="CIX92"/>
      <c r="CIY92"/>
      <c r="CIZ92"/>
      <c r="CJA92"/>
      <c r="CJB92"/>
      <c r="CJC92"/>
      <c r="CJD92"/>
      <c r="CJE92"/>
      <c r="CJF92"/>
      <c r="CJG92"/>
      <c r="CJH92"/>
      <c r="CJI92"/>
      <c r="CJJ92"/>
      <c r="CJK92"/>
      <c r="CJL92"/>
      <c r="CJM92"/>
      <c r="CJN92"/>
      <c r="CJO92"/>
      <c r="CJP92"/>
      <c r="CJQ92"/>
      <c r="CJR92"/>
      <c r="CJS92"/>
      <c r="CJT92"/>
      <c r="CJU92"/>
      <c r="CJV92"/>
      <c r="CJW92"/>
      <c r="CJX92"/>
      <c r="CJY92"/>
      <c r="CJZ92"/>
      <c r="CKA92"/>
      <c r="CKB92"/>
      <c r="CKC92"/>
      <c r="CKD92"/>
      <c r="CKE92"/>
      <c r="CKF92"/>
      <c r="CKG92"/>
      <c r="CKH92"/>
      <c r="CKI92"/>
      <c r="CKJ92"/>
      <c r="CKK92"/>
      <c r="CKL92"/>
      <c r="CKM92"/>
      <c r="CKN92"/>
      <c r="CKO92"/>
      <c r="CKP92"/>
      <c r="CKQ92"/>
      <c r="CKR92"/>
      <c r="CKS92"/>
      <c r="CKT92"/>
      <c r="CKU92"/>
      <c r="CKV92"/>
      <c r="CKW92"/>
      <c r="CKX92"/>
      <c r="CKY92"/>
      <c r="CKZ92"/>
      <c r="CLA92"/>
      <c r="CLB92"/>
      <c r="CLC92"/>
      <c r="CLD92"/>
      <c r="CLE92"/>
      <c r="CLF92"/>
      <c r="CLG92"/>
      <c r="CLH92"/>
      <c r="CLI92"/>
      <c r="CLJ92"/>
      <c r="CLK92"/>
      <c r="CLL92"/>
      <c r="CLM92"/>
      <c r="CLN92"/>
      <c r="CLO92"/>
      <c r="CLP92"/>
      <c r="CLQ92"/>
      <c r="CLR92"/>
      <c r="CLS92"/>
      <c r="CLT92"/>
      <c r="CLU92"/>
      <c r="CLV92"/>
      <c r="CLW92"/>
      <c r="CLX92"/>
      <c r="CLY92"/>
      <c r="CLZ92"/>
      <c r="CMA92"/>
      <c r="CMB92"/>
      <c r="CMC92"/>
      <c r="CMD92"/>
      <c r="CME92"/>
      <c r="CMF92"/>
      <c r="CMG92"/>
      <c r="CMH92"/>
      <c r="CMI92"/>
      <c r="CMJ92"/>
      <c r="CMK92"/>
      <c r="CML92"/>
      <c r="CMM92"/>
      <c r="CMN92"/>
      <c r="CMO92"/>
      <c r="CMP92"/>
      <c r="CMQ92"/>
      <c r="CMR92"/>
      <c r="CMS92"/>
      <c r="CMT92"/>
      <c r="CMU92"/>
      <c r="CMV92"/>
      <c r="CMW92"/>
      <c r="CMX92"/>
      <c r="CMY92"/>
      <c r="CMZ92"/>
      <c r="CNA92"/>
      <c r="CNB92"/>
      <c r="CNC92"/>
      <c r="CND92"/>
      <c r="CNE92"/>
      <c r="CNF92"/>
      <c r="CNG92"/>
      <c r="CNH92"/>
      <c r="CNI92"/>
      <c r="CNJ92"/>
      <c r="CNK92"/>
      <c r="CNL92"/>
      <c r="CNM92"/>
      <c r="CNN92"/>
      <c r="CNO92"/>
      <c r="CNP92"/>
      <c r="CNQ92"/>
      <c r="CNR92"/>
      <c r="CNS92"/>
      <c r="CNT92"/>
      <c r="CNU92"/>
      <c r="CNV92"/>
      <c r="CNW92"/>
      <c r="CNX92"/>
      <c r="CNY92"/>
      <c r="CNZ92"/>
      <c r="COA92"/>
      <c r="COB92"/>
      <c r="COC92"/>
      <c r="COD92"/>
      <c r="COE92"/>
      <c r="COF92"/>
      <c r="COG92"/>
      <c r="COH92"/>
      <c r="COI92"/>
      <c r="COJ92"/>
      <c r="COK92"/>
      <c r="COL92"/>
      <c r="COM92"/>
      <c r="CON92"/>
      <c r="COO92"/>
      <c r="COP92"/>
      <c r="COQ92"/>
      <c r="COR92"/>
      <c r="COS92"/>
      <c r="COT92"/>
      <c r="COU92"/>
      <c r="COV92"/>
      <c r="COW92"/>
      <c r="COX92"/>
      <c r="COY92"/>
      <c r="COZ92"/>
      <c r="CPA92"/>
      <c r="CPB92"/>
      <c r="CPC92"/>
      <c r="CPD92"/>
      <c r="CPE92"/>
      <c r="CPF92"/>
      <c r="CPG92"/>
      <c r="CPH92"/>
      <c r="CPI92"/>
      <c r="CPJ92"/>
      <c r="CPK92"/>
      <c r="CPL92"/>
      <c r="CPM92"/>
      <c r="CPN92"/>
      <c r="CPO92"/>
      <c r="CPP92"/>
      <c r="CPQ92"/>
      <c r="CPR92"/>
      <c r="CPS92"/>
      <c r="CPT92"/>
      <c r="CPU92"/>
      <c r="CPV92"/>
      <c r="CPW92"/>
      <c r="CPX92"/>
      <c r="CPY92"/>
      <c r="CPZ92"/>
      <c r="CQA92"/>
      <c r="CQB92"/>
      <c r="CQC92"/>
      <c r="CQD92"/>
      <c r="CQE92"/>
      <c r="CQF92"/>
      <c r="CQG92"/>
      <c r="CQH92"/>
      <c r="CQI92"/>
      <c r="CQJ92"/>
      <c r="CQK92"/>
      <c r="CQL92"/>
      <c r="CQM92"/>
      <c r="CQN92"/>
      <c r="CQO92"/>
      <c r="CQP92"/>
      <c r="CQQ92"/>
      <c r="CQR92"/>
      <c r="CQS92"/>
      <c r="CQT92"/>
      <c r="CQU92"/>
      <c r="CQV92"/>
      <c r="CQW92"/>
      <c r="CQX92"/>
      <c r="CQY92"/>
      <c r="CQZ92"/>
      <c r="CRA92"/>
      <c r="CRB92"/>
      <c r="CRC92"/>
      <c r="CRD92"/>
      <c r="CRE92"/>
      <c r="CRF92"/>
      <c r="CRG92"/>
      <c r="CRH92"/>
      <c r="CRI92"/>
      <c r="CRJ92"/>
      <c r="CRK92"/>
      <c r="CRL92"/>
      <c r="CRM92"/>
      <c r="CRN92"/>
      <c r="CRO92"/>
      <c r="CRP92"/>
      <c r="CRQ92"/>
      <c r="CRR92"/>
      <c r="CRS92"/>
      <c r="CRT92"/>
      <c r="CRU92"/>
      <c r="CRV92"/>
      <c r="CRW92"/>
      <c r="CRX92"/>
      <c r="CRY92"/>
      <c r="CRZ92"/>
      <c r="CSA92"/>
      <c r="CSB92"/>
      <c r="CSC92"/>
      <c r="CSD92"/>
      <c r="CSE92"/>
      <c r="CSF92"/>
      <c r="CSG92"/>
      <c r="CSH92"/>
      <c r="CSI92"/>
      <c r="CSJ92"/>
      <c r="CSK92"/>
      <c r="CSL92"/>
      <c r="CSM92"/>
      <c r="CSN92"/>
      <c r="CSO92"/>
      <c r="CSP92"/>
      <c r="CSQ92"/>
      <c r="CSR92"/>
      <c r="CSS92"/>
      <c r="CST92"/>
      <c r="CSU92"/>
      <c r="CSV92"/>
      <c r="CSW92"/>
      <c r="CSX92"/>
      <c r="CSY92"/>
      <c r="CSZ92"/>
      <c r="CTA92"/>
      <c r="CTB92"/>
      <c r="CTC92"/>
      <c r="CTD92"/>
      <c r="CTE92"/>
      <c r="CTF92"/>
      <c r="CTG92"/>
      <c r="CTH92"/>
      <c r="CTI92"/>
      <c r="CTJ92"/>
      <c r="CTK92"/>
      <c r="CTL92"/>
      <c r="CTM92"/>
      <c r="CTN92"/>
      <c r="CTO92"/>
      <c r="CTP92"/>
      <c r="CTQ92"/>
      <c r="CTR92"/>
      <c r="CTS92"/>
      <c r="CTT92"/>
      <c r="CTU92"/>
      <c r="CTV92"/>
      <c r="CTW92"/>
      <c r="CTX92"/>
      <c r="CTY92"/>
      <c r="CTZ92"/>
      <c r="CUA92"/>
      <c r="CUB92"/>
      <c r="CUC92"/>
      <c r="CUD92"/>
      <c r="CUE92"/>
      <c r="CUF92"/>
      <c r="CUG92"/>
      <c r="CUH92"/>
      <c r="CUI92"/>
      <c r="CUJ92"/>
      <c r="CUK92"/>
      <c r="CUL92"/>
      <c r="CUM92"/>
      <c r="CUN92"/>
      <c r="CUO92"/>
      <c r="CUP92"/>
      <c r="CUQ92"/>
      <c r="CUR92"/>
      <c r="CUS92"/>
      <c r="CUT92"/>
      <c r="CUU92"/>
      <c r="CUV92"/>
      <c r="CUW92"/>
      <c r="CUX92"/>
      <c r="CUY92"/>
      <c r="CUZ92"/>
      <c r="CVA92"/>
      <c r="CVB92"/>
      <c r="CVC92"/>
      <c r="CVD92"/>
      <c r="CVE92"/>
      <c r="CVF92"/>
      <c r="CVG92"/>
      <c r="CVH92"/>
      <c r="CVI92"/>
      <c r="CVJ92"/>
      <c r="CVK92"/>
      <c r="CVL92"/>
      <c r="CVM92"/>
      <c r="CVN92"/>
      <c r="CVO92"/>
      <c r="CVP92"/>
      <c r="CVQ92"/>
      <c r="CVR92"/>
      <c r="CVS92"/>
      <c r="CVT92"/>
      <c r="CVU92"/>
      <c r="CVV92"/>
      <c r="CVW92"/>
      <c r="CVX92"/>
      <c r="CVY92"/>
      <c r="CVZ92"/>
      <c r="CWA92"/>
      <c r="CWB92"/>
      <c r="CWC92"/>
      <c r="CWD92"/>
      <c r="CWE92"/>
      <c r="CWF92"/>
      <c r="CWG92"/>
      <c r="CWH92"/>
      <c r="CWI92"/>
      <c r="CWJ92"/>
      <c r="CWK92"/>
      <c r="CWL92"/>
      <c r="CWM92"/>
      <c r="CWN92"/>
      <c r="CWO92"/>
      <c r="CWP92"/>
      <c r="CWQ92"/>
      <c r="CWR92"/>
      <c r="CWS92"/>
      <c r="CWT92"/>
      <c r="CWU92"/>
      <c r="CWV92"/>
      <c r="CWW92"/>
      <c r="CWX92"/>
      <c r="CWY92"/>
      <c r="CWZ92"/>
      <c r="CXA92"/>
      <c r="CXB92"/>
      <c r="CXC92"/>
      <c r="CXD92"/>
      <c r="CXE92"/>
      <c r="CXF92"/>
      <c r="CXG92"/>
      <c r="CXH92"/>
      <c r="CXI92"/>
      <c r="CXJ92"/>
      <c r="CXK92"/>
      <c r="CXL92"/>
      <c r="CXM92"/>
      <c r="CXN92"/>
      <c r="CXO92"/>
      <c r="CXP92"/>
      <c r="CXQ92"/>
      <c r="CXR92"/>
      <c r="CXS92"/>
      <c r="CXT92"/>
      <c r="CXU92"/>
      <c r="CXV92"/>
      <c r="CXW92"/>
      <c r="CXX92"/>
      <c r="CXY92"/>
      <c r="CXZ92"/>
      <c r="CYA92"/>
      <c r="CYB92"/>
      <c r="CYC92"/>
      <c r="CYD92"/>
      <c r="CYE92"/>
      <c r="CYF92"/>
      <c r="CYG92"/>
      <c r="CYH92"/>
      <c r="CYI92"/>
      <c r="CYJ92"/>
      <c r="CYK92"/>
      <c r="CYL92"/>
      <c r="CYM92"/>
      <c r="CYN92"/>
      <c r="CYO92"/>
      <c r="CYP92"/>
      <c r="CYQ92"/>
      <c r="CYR92"/>
      <c r="CYS92"/>
      <c r="CYT92"/>
      <c r="CYU92"/>
      <c r="CYV92"/>
      <c r="CYW92"/>
      <c r="CYX92"/>
      <c r="CYY92"/>
      <c r="CYZ92"/>
      <c r="CZA92"/>
      <c r="CZB92"/>
      <c r="CZC92"/>
      <c r="CZD92"/>
      <c r="CZE92"/>
      <c r="CZF92"/>
      <c r="CZG92"/>
      <c r="CZH92"/>
      <c r="CZI92"/>
      <c r="CZJ92"/>
      <c r="CZK92"/>
      <c r="CZL92"/>
      <c r="CZM92"/>
      <c r="CZN92"/>
      <c r="CZO92"/>
      <c r="CZP92"/>
      <c r="CZQ92"/>
      <c r="CZR92"/>
      <c r="CZS92"/>
      <c r="CZT92"/>
      <c r="CZU92"/>
      <c r="CZV92"/>
      <c r="CZW92"/>
      <c r="CZX92"/>
      <c r="CZY92"/>
      <c r="CZZ92"/>
      <c r="DAA92"/>
      <c r="DAB92"/>
      <c r="DAC92"/>
      <c r="DAD92"/>
      <c r="DAE92"/>
      <c r="DAF92"/>
      <c r="DAG92"/>
      <c r="DAH92"/>
      <c r="DAI92"/>
      <c r="DAJ92"/>
      <c r="DAK92"/>
      <c r="DAL92"/>
      <c r="DAM92"/>
      <c r="DAN92"/>
      <c r="DAO92"/>
      <c r="DAP92"/>
      <c r="DAQ92"/>
      <c r="DAR92"/>
      <c r="DAS92"/>
      <c r="DAT92"/>
      <c r="DAU92"/>
      <c r="DAV92"/>
      <c r="DAW92"/>
      <c r="DAX92"/>
      <c r="DAY92"/>
      <c r="DAZ92"/>
      <c r="DBA92"/>
      <c r="DBB92"/>
      <c r="DBC92"/>
      <c r="DBD92"/>
      <c r="DBE92"/>
      <c r="DBF92"/>
      <c r="DBG92"/>
      <c r="DBH92"/>
      <c r="DBI92"/>
      <c r="DBJ92"/>
      <c r="DBK92"/>
      <c r="DBL92"/>
      <c r="DBM92"/>
      <c r="DBN92"/>
      <c r="DBO92"/>
      <c r="DBP92"/>
      <c r="DBQ92"/>
      <c r="DBR92"/>
      <c r="DBS92"/>
      <c r="DBT92"/>
      <c r="DBU92"/>
      <c r="DBV92"/>
      <c r="DBW92"/>
      <c r="DBX92"/>
      <c r="DBY92"/>
      <c r="DBZ92"/>
      <c r="DCA92"/>
      <c r="DCB92"/>
      <c r="DCC92"/>
      <c r="DCD92"/>
      <c r="DCE92"/>
      <c r="DCF92"/>
      <c r="DCG92"/>
      <c r="DCH92"/>
      <c r="DCI92"/>
      <c r="DCJ92"/>
      <c r="DCK92"/>
      <c r="DCL92"/>
      <c r="DCM92"/>
      <c r="DCN92"/>
      <c r="DCO92"/>
      <c r="DCP92"/>
      <c r="DCQ92"/>
      <c r="DCR92"/>
      <c r="DCS92"/>
      <c r="DCT92"/>
      <c r="DCU92"/>
      <c r="DCV92"/>
      <c r="DCW92"/>
      <c r="DCX92"/>
      <c r="DCY92"/>
      <c r="DCZ92"/>
      <c r="DDA92"/>
      <c r="DDB92"/>
      <c r="DDC92"/>
      <c r="DDD92"/>
      <c r="DDE92"/>
      <c r="DDF92"/>
      <c r="DDG92"/>
      <c r="DDH92"/>
      <c r="DDI92"/>
      <c r="DDJ92"/>
      <c r="DDK92"/>
      <c r="DDL92"/>
      <c r="DDM92"/>
      <c r="DDN92"/>
      <c r="DDO92"/>
      <c r="DDP92"/>
      <c r="DDQ92"/>
      <c r="DDR92"/>
      <c r="DDS92"/>
      <c r="DDT92"/>
      <c r="DDU92"/>
      <c r="DDV92"/>
      <c r="DDW92"/>
      <c r="DDX92"/>
      <c r="DDY92"/>
      <c r="DDZ92"/>
      <c r="DEA92"/>
      <c r="DEB92"/>
      <c r="DEC92"/>
      <c r="DED92"/>
      <c r="DEE92"/>
      <c r="DEF92"/>
      <c r="DEG92"/>
      <c r="DEH92"/>
      <c r="DEI92"/>
      <c r="DEJ92"/>
      <c r="DEK92"/>
      <c r="DEL92"/>
      <c r="DEM92"/>
      <c r="DEN92"/>
      <c r="DEO92"/>
      <c r="DEP92"/>
      <c r="DEQ92"/>
      <c r="DER92"/>
      <c r="DES92"/>
      <c r="DET92"/>
      <c r="DEU92"/>
      <c r="DEV92"/>
      <c r="DEW92"/>
      <c r="DEX92"/>
      <c r="DEY92"/>
      <c r="DEZ92"/>
      <c r="DFA92"/>
      <c r="DFB92"/>
      <c r="DFC92"/>
      <c r="DFD92"/>
      <c r="DFE92"/>
      <c r="DFF92"/>
      <c r="DFG92"/>
      <c r="DFH92"/>
      <c r="DFI92"/>
      <c r="DFJ92"/>
      <c r="DFK92"/>
      <c r="DFL92"/>
      <c r="DFM92"/>
      <c r="DFN92"/>
      <c r="DFO92"/>
      <c r="DFP92"/>
      <c r="DFQ92"/>
      <c r="DFR92"/>
      <c r="DFS92"/>
      <c r="DFT92"/>
      <c r="DFU92"/>
      <c r="DFV92"/>
      <c r="DFW92"/>
      <c r="DFX92"/>
      <c r="DFY92"/>
      <c r="DFZ92"/>
      <c r="DGA92"/>
      <c r="DGB92"/>
      <c r="DGC92"/>
      <c r="DGD92"/>
      <c r="DGE92"/>
      <c r="DGF92"/>
      <c r="DGG92"/>
      <c r="DGH92"/>
      <c r="DGI92"/>
      <c r="DGJ92"/>
      <c r="DGK92"/>
      <c r="DGL92"/>
      <c r="DGM92"/>
      <c r="DGN92"/>
      <c r="DGO92"/>
      <c r="DGP92"/>
      <c r="DGQ92"/>
      <c r="DGR92"/>
      <c r="DGS92"/>
      <c r="DGT92"/>
      <c r="DGU92"/>
      <c r="DGV92"/>
      <c r="DGW92"/>
      <c r="DGX92"/>
      <c r="DGY92"/>
      <c r="DGZ92"/>
      <c r="DHA92"/>
      <c r="DHB92"/>
      <c r="DHC92"/>
      <c r="DHD92"/>
      <c r="DHE92"/>
      <c r="DHF92"/>
      <c r="DHG92"/>
      <c r="DHH92"/>
      <c r="DHI92"/>
      <c r="DHJ92"/>
      <c r="DHK92"/>
      <c r="DHL92"/>
      <c r="DHM92"/>
      <c r="DHN92"/>
      <c r="DHO92"/>
      <c r="DHP92"/>
      <c r="DHQ92"/>
      <c r="DHR92"/>
      <c r="DHS92"/>
      <c r="DHT92"/>
      <c r="DHU92"/>
      <c r="DHV92"/>
      <c r="DHW92"/>
      <c r="DHX92"/>
      <c r="DHY92"/>
      <c r="DHZ92"/>
      <c r="DIA92"/>
      <c r="DIB92"/>
      <c r="DIC92"/>
      <c r="DID92"/>
      <c r="DIE92"/>
      <c r="DIF92"/>
      <c r="DIG92"/>
      <c r="DIH92"/>
      <c r="DII92"/>
      <c r="DIJ92"/>
      <c r="DIK92"/>
      <c r="DIL92"/>
      <c r="DIM92"/>
      <c r="DIN92"/>
      <c r="DIO92"/>
      <c r="DIP92"/>
      <c r="DIQ92"/>
      <c r="DIR92"/>
      <c r="DIS92"/>
      <c r="DIT92"/>
      <c r="DIU92"/>
      <c r="DIV92"/>
      <c r="DIW92"/>
      <c r="DIX92"/>
      <c r="DIY92"/>
      <c r="DIZ92"/>
      <c r="DJA92"/>
      <c r="DJB92"/>
      <c r="DJC92"/>
      <c r="DJD92"/>
      <c r="DJE92"/>
      <c r="DJF92"/>
      <c r="DJG92"/>
      <c r="DJH92"/>
      <c r="DJI92"/>
      <c r="DJJ92"/>
      <c r="DJK92"/>
      <c r="DJL92"/>
      <c r="DJM92"/>
      <c r="DJN92"/>
      <c r="DJO92"/>
      <c r="DJP92"/>
      <c r="DJQ92"/>
      <c r="DJR92"/>
      <c r="DJS92"/>
      <c r="DJT92"/>
      <c r="DJU92"/>
      <c r="DJV92"/>
      <c r="DJW92"/>
      <c r="DJX92"/>
      <c r="DJY92"/>
      <c r="DJZ92"/>
      <c r="DKA92"/>
      <c r="DKB92"/>
      <c r="DKC92"/>
      <c r="DKD92"/>
      <c r="DKE92"/>
      <c r="DKF92"/>
      <c r="DKG92"/>
      <c r="DKH92"/>
      <c r="DKI92"/>
      <c r="DKJ92"/>
      <c r="DKK92"/>
      <c r="DKL92"/>
      <c r="DKM92"/>
      <c r="DKN92"/>
      <c r="DKO92"/>
      <c r="DKP92"/>
      <c r="DKQ92"/>
      <c r="DKR92"/>
      <c r="DKS92"/>
      <c r="DKT92"/>
      <c r="DKU92"/>
      <c r="DKV92"/>
      <c r="DKW92"/>
      <c r="DKX92"/>
      <c r="DKY92"/>
      <c r="DKZ92"/>
      <c r="DLA92"/>
      <c r="DLB92"/>
      <c r="DLC92"/>
      <c r="DLD92"/>
      <c r="DLE92"/>
      <c r="DLF92"/>
      <c r="DLG92"/>
      <c r="DLH92"/>
      <c r="DLI92"/>
      <c r="DLJ92"/>
      <c r="DLK92"/>
      <c r="DLL92"/>
      <c r="DLM92"/>
      <c r="DLN92"/>
      <c r="DLO92"/>
      <c r="DLP92"/>
      <c r="DLQ92"/>
      <c r="DLR92"/>
      <c r="DLS92"/>
      <c r="DLT92"/>
      <c r="DLU92"/>
      <c r="DLV92"/>
      <c r="DLW92"/>
      <c r="DLX92"/>
      <c r="DLY92"/>
      <c r="DLZ92"/>
      <c r="DMA92"/>
      <c r="DMB92"/>
      <c r="DMC92"/>
      <c r="DMD92"/>
      <c r="DME92"/>
      <c r="DMF92"/>
      <c r="DMG92"/>
      <c r="DMH92"/>
      <c r="DMI92"/>
      <c r="DMJ92"/>
      <c r="DMK92"/>
      <c r="DML92"/>
      <c r="DMM92"/>
      <c r="DMN92"/>
      <c r="DMO92"/>
      <c r="DMP92"/>
      <c r="DMQ92"/>
      <c r="DMR92"/>
      <c r="DMS92"/>
      <c r="DMT92"/>
      <c r="DMU92"/>
      <c r="DMV92"/>
      <c r="DMW92"/>
      <c r="DMX92"/>
      <c r="DMY92"/>
      <c r="DMZ92"/>
      <c r="DNA92"/>
      <c r="DNB92"/>
      <c r="DNC92"/>
      <c r="DND92"/>
      <c r="DNE92"/>
      <c r="DNF92"/>
      <c r="DNG92"/>
      <c r="DNH92"/>
      <c r="DNI92"/>
      <c r="DNJ92"/>
      <c r="DNK92"/>
      <c r="DNL92"/>
      <c r="DNM92"/>
      <c r="DNN92"/>
      <c r="DNO92"/>
      <c r="DNP92"/>
      <c r="DNQ92"/>
      <c r="DNR92"/>
      <c r="DNS92"/>
      <c r="DNT92"/>
      <c r="DNU92"/>
      <c r="DNV92"/>
      <c r="DNW92"/>
      <c r="DNX92"/>
      <c r="DNY92"/>
      <c r="DNZ92"/>
      <c r="DOA92"/>
      <c r="DOB92"/>
      <c r="DOC92"/>
      <c r="DOD92"/>
      <c r="DOE92"/>
      <c r="DOF92"/>
      <c r="DOG92"/>
      <c r="DOH92"/>
      <c r="DOI92"/>
      <c r="DOJ92"/>
      <c r="DOK92"/>
      <c r="DOL92"/>
      <c r="DOM92"/>
      <c r="DON92"/>
      <c r="DOO92"/>
      <c r="DOP92"/>
      <c r="DOQ92"/>
      <c r="DOR92"/>
      <c r="DOS92"/>
      <c r="DOT92"/>
      <c r="DOU92"/>
      <c r="DOV92"/>
      <c r="DOW92"/>
      <c r="DOX92"/>
      <c r="DOY92"/>
      <c r="DOZ92"/>
      <c r="DPA92"/>
      <c r="DPB92"/>
      <c r="DPC92"/>
      <c r="DPD92"/>
      <c r="DPE92"/>
      <c r="DPF92"/>
      <c r="DPG92"/>
      <c r="DPH92"/>
      <c r="DPI92"/>
      <c r="DPJ92"/>
      <c r="DPK92"/>
      <c r="DPL92"/>
      <c r="DPM92"/>
      <c r="DPN92"/>
      <c r="DPO92"/>
      <c r="DPP92"/>
      <c r="DPQ92"/>
      <c r="DPR92"/>
      <c r="DPS92"/>
      <c r="DPT92"/>
      <c r="DPU92"/>
      <c r="DPV92"/>
      <c r="DPW92"/>
      <c r="DPX92"/>
      <c r="DPY92"/>
      <c r="DPZ92"/>
      <c r="DQA92"/>
      <c r="DQB92"/>
      <c r="DQC92"/>
      <c r="DQD92"/>
      <c r="DQE92"/>
      <c r="DQF92"/>
      <c r="DQG92"/>
      <c r="DQH92"/>
      <c r="DQI92"/>
      <c r="DQJ92"/>
      <c r="DQK92"/>
      <c r="DQL92"/>
      <c r="DQM92"/>
      <c r="DQN92"/>
      <c r="DQO92"/>
      <c r="DQP92"/>
      <c r="DQQ92"/>
      <c r="DQR92"/>
      <c r="DQS92"/>
      <c r="DQT92"/>
      <c r="DQU92"/>
      <c r="DQV92"/>
      <c r="DQW92"/>
      <c r="DQX92"/>
      <c r="DQY92"/>
      <c r="DQZ92"/>
      <c r="DRA92"/>
      <c r="DRB92"/>
      <c r="DRC92"/>
      <c r="DRD92"/>
      <c r="DRE92"/>
      <c r="DRF92"/>
      <c r="DRG92"/>
      <c r="DRH92"/>
      <c r="DRI92"/>
      <c r="DRJ92"/>
      <c r="DRK92"/>
      <c r="DRL92"/>
      <c r="DRM92"/>
      <c r="DRN92"/>
      <c r="DRO92"/>
      <c r="DRP92"/>
      <c r="DRQ92"/>
      <c r="DRR92"/>
      <c r="DRS92"/>
      <c r="DRT92"/>
      <c r="DRU92"/>
      <c r="DRV92"/>
      <c r="DRW92"/>
      <c r="DRX92"/>
      <c r="DRY92"/>
      <c r="DRZ92"/>
      <c r="DSA92"/>
      <c r="DSB92"/>
      <c r="DSC92"/>
      <c r="DSD92"/>
      <c r="DSE92"/>
      <c r="DSF92"/>
      <c r="DSG92"/>
      <c r="DSH92"/>
      <c r="DSI92"/>
      <c r="DSJ92"/>
      <c r="DSK92"/>
      <c r="DSL92"/>
      <c r="DSM92"/>
      <c r="DSN92"/>
      <c r="DSO92"/>
      <c r="DSP92"/>
      <c r="DSQ92"/>
      <c r="DSR92"/>
      <c r="DSS92"/>
      <c r="DST92"/>
      <c r="DSU92"/>
      <c r="DSV92"/>
      <c r="DSW92"/>
      <c r="DSX92"/>
      <c r="DSY92"/>
      <c r="DSZ92"/>
      <c r="DTA92"/>
      <c r="DTB92"/>
      <c r="DTC92"/>
      <c r="DTD92"/>
      <c r="DTE92"/>
      <c r="DTF92"/>
      <c r="DTG92"/>
      <c r="DTH92"/>
      <c r="DTI92"/>
      <c r="DTJ92"/>
      <c r="DTK92"/>
      <c r="DTL92"/>
      <c r="DTM92"/>
      <c r="DTN92"/>
      <c r="DTO92"/>
      <c r="DTP92"/>
      <c r="DTQ92"/>
      <c r="DTR92"/>
      <c r="DTS92"/>
      <c r="DTT92"/>
      <c r="DTU92"/>
      <c r="DTV92"/>
      <c r="DTW92"/>
      <c r="DTX92"/>
      <c r="DTY92"/>
      <c r="DTZ92"/>
      <c r="DUA92"/>
      <c r="DUB92"/>
      <c r="DUC92"/>
      <c r="DUD92"/>
      <c r="DUE92"/>
      <c r="DUF92"/>
      <c r="DUG92"/>
      <c r="DUH92"/>
      <c r="DUI92"/>
      <c r="DUJ92"/>
      <c r="DUK92"/>
      <c r="DUL92"/>
      <c r="DUM92"/>
      <c r="DUN92"/>
      <c r="DUO92"/>
      <c r="DUP92"/>
      <c r="DUQ92"/>
      <c r="DUR92"/>
      <c r="DUS92"/>
      <c r="DUT92"/>
      <c r="DUU92"/>
      <c r="DUV92"/>
      <c r="DUW92"/>
      <c r="DUX92"/>
      <c r="DUY92"/>
      <c r="DUZ92"/>
      <c r="DVA92"/>
      <c r="DVB92"/>
      <c r="DVC92"/>
      <c r="DVD92"/>
      <c r="DVE92"/>
      <c r="DVF92"/>
      <c r="DVG92"/>
      <c r="DVH92"/>
      <c r="DVI92"/>
      <c r="DVJ92"/>
      <c r="DVK92"/>
      <c r="DVL92"/>
      <c r="DVM92"/>
      <c r="DVN92"/>
      <c r="DVO92"/>
      <c r="DVP92"/>
      <c r="DVQ92"/>
      <c r="DVR92"/>
      <c r="DVS92"/>
      <c r="DVT92"/>
      <c r="DVU92"/>
      <c r="DVV92"/>
      <c r="DVW92"/>
      <c r="DVX92"/>
      <c r="DVY92"/>
      <c r="DVZ92"/>
      <c r="DWA92"/>
      <c r="DWB92"/>
      <c r="DWC92"/>
      <c r="DWD92"/>
      <c r="DWE92"/>
      <c r="DWF92"/>
      <c r="DWG92"/>
      <c r="DWH92"/>
      <c r="DWI92"/>
      <c r="DWJ92"/>
      <c r="DWK92"/>
      <c r="DWL92"/>
      <c r="DWM92"/>
      <c r="DWN92"/>
      <c r="DWO92"/>
      <c r="DWP92"/>
      <c r="DWQ92"/>
      <c r="DWR92"/>
      <c r="DWS92"/>
      <c r="DWT92"/>
      <c r="DWU92"/>
      <c r="DWV92"/>
      <c r="DWW92"/>
      <c r="DWX92"/>
      <c r="DWY92"/>
      <c r="DWZ92"/>
      <c r="DXA92"/>
      <c r="DXB92"/>
      <c r="DXC92"/>
      <c r="DXD92"/>
      <c r="DXE92"/>
      <c r="DXF92"/>
      <c r="DXG92"/>
      <c r="DXH92"/>
      <c r="DXI92"/>
      <c r="DXJ92"/>
      <c r="DXK92"/>
      <c r="DXL92"/>
      <c r="DXM92"/>
      <c r="DXN92"/>
      <c r="DXO92"/>
      <c r="DXP92"/>
      <c r="DXQ92"/>
      <c r="DXR92"/>
      <c r="DXS92"/>
      <c r="DXT92"/>
      <c r="DXU92"/>
      <c r="DXV92"/>
      <c r="DXW92"/>
      <c r="DXX92"/>
      <c r="DXY92"/>
      <c r="DXZ92"/>
      <c r="DYA92"/>
      <c r="DYB92"/>
      <c r="DYC92"/>
      <c r="DYD92"/>
      <c r="DYE92"/>
      <c r="DYF92"/>
      <c r="DYG92"/>
      <c r="DYH92"/>
      <c r="DYI92"/>
      <c r="DYJ92"/>
      <c r="DYK92"/>
      <c r="DYL92"/>
      <c r="DYM92"/>
      <c r="DYN92"/>
      <c r="DYO92"/>
      <c r="DYP92"/>
      <c r="DYQ92"/>
      <c r="DYR92"/>
      <c r="DYS92"/>
      <c r="DYT92"/>
      <c r="DYU92"/>
      <c r="DYV92"/>
      <c r="DYW92"/>
      <c r="DYX92"/>
      <c r="DYY92"/>
      <c r="DYZ92"/>
      <c r="DZA92"/>
      <c r="DZB92"/>
      <c r="DZC92"/>
      <c r="DZD92"/>
      <c r="DZE92"/>
      <c r="DZF92"/>
      <c r="DZG92"/>
      <c r="DZH92"/>
      <c r="DZI92"/>
      <c r="DZJ92"/>
      <c r="DZK92"/>
      <c r="DZL92"/>
      <c r="DZM92"/>
      <c r="DZN92"/>
      <c r="DZO92"/>
      <c r="DZP92"/>
      <c r="DZQ92"/>
      <c r="DZR92"/>
      <c r="DZS92"/>
      <c r="DZT92"/>
      <c r="DZU92"/>
      <c r="DZV92"/>
      <c r="DZW92"/>
      <c r="DZX92"/>
      <c r="DZY92"/>
      <c r="DZZ92"/>
      <c r="EAA92"/>
      <c r="EAB92"/>
      <c r="EAC92"/>
      <c r="EAD92"/>
      <c r="EAE92"/>
      <c r="EAF92"/>
      <c r="EAG92"/>
      <c r="EAH92"/>
      <c r="EAI92"/>
      <c r="EAJ92"/>
      <c r="EAK92"/>
      <c r="EAL92"/>
      <c r="EAM92"/>
      <c r="EAN92"/>
      <c r="EAO92"/>
      <c r="EAP92"/>
      <c r="EAQ92"/>
      <c r="EAR92"/>
      <c r="EAS92"/>
      <c r="EAT92"/>
      <c r="EAU92"/>
      <c r="EAV92"/>
      <c r="EAW92"/>
      <c r="EAX92"/>
      <c r="EAY92"/>
      <c r="EAZ92"/>
      <c r="EBA92"/>
      <c r="EBB92"/>
      <c r="EBC92"/>
      <c r="EBD92"/>
      <c r="EBE92"/>
      <c r="EBF92"/>
      <c r="EBG92"/>
      <c r="EBH92"/>
      <c r="EBI92"/>
      <c r="EBJ92"/>
      <c r="EBK92"/>
      <c r="EBL92"/>
      <c r="EBM92"/>
      <c r="EBN92"/>
      <c r="EBO92"/>
      <c r="EBP92"/>
      <c r="EBQ92"/>
      <c r="EBR92"/>
      <c r="EBS92"/>
      <c r="EBT92"/>
      <c r="EBU92"/>
      <c r="EBV92"/>
      <c r="EBW92"/>
      <c r="EBX92"/>
      <c r="EBY92"/>
      <c r="EBZ92"/>
      <c r="ECA92"/>
      <c r="ECB92"/>
      <c r="ECC92"/>
      <c r="ECD92"/>
      <c r="ECE92"/>
      <c r="ECF92"/>
      <c r="ECG92"/>
      <c r="ECH92"/>
      <c r="ECI92"/>
      <c r="ECJ92"/>
      <c r="ECK92"/>
      <c r="ECL92"/>
      <c r="ECM92"/>
      <c r="ECN92"/>
      <c r="ECO92"/>
      <c r="ECP92"/>
      <c r="ECQ92"/>
      <c r="ECR92"/>
      <c r="ECS92"/>
      <c r="ECT92"/>
      <c r="ECU92"/>
      <c r="ECV92"/>
      <c r="ECW92"/>
      <c r="ECX92"/>
      <c r="ECY92"/>
      <c r="ECZ92"/>
      <c r="EDA92"/>
      <c r="EDB92"/>
      <c r="EDC92"/>
      <c r="EDD92"/>
      <c r="EDE92"/>
      <c r="EDF92"/>
      <c r="EDG92"/>
      <c r="EDH92"/>
      <c r="EDI92"/>
      <c r="EDJ92"/>
      <c r="EDK92"/>
      <c r="EDL92"/>
      <c r="EDM92"/>
      <c r="EDN92"/>
      <c r="EDO92"/>
      <c r="EDP92"/>
      <c r="EDQ92"/>
      <c r="EDR92"/>
      <c r="EDS92"/>
      <c r="EDT92"/>
      <c r="EDU92"/>
      <c r="EDV92"/>
      <c r="EDW92"/>
      <c r="EDX92"/>
      <c r="EDY92"/>
      <c r="EDZ92"/>
      <c r="EEA92"/>
      <c r="EEB92"/>
      <c r="EEC92"/>
      <c r="EED92"/>
      <c r="EEE92"/>
      <c r="EEF92"/>
      <c r="EEG92"/>
      <c r="EEH92"/>
      <c r="EEI92"/>
      <c r="EEJ92"/>
      <c r="EEK92"/>
      <c r="EEL92"/>
      <c r="EEM92"/>
      <c r="EEN92"/>
      <c r="EEO92"/>
      <c r="EEP92"/>
      <c r="EEQ92"/>
      <c r="EER92"/>
      <c r="EES92"/>
      <c r="EET92"/>
      <c r="EEU92"/>
      <c r="EEV92"/>
      <c r="EEW92"/>
      <c r="EEX92"/>
      <c r="EEY92"/>
      <c r="EEZ92"/>
      <c r="EFA92"/>
      <c r="EFB92"/>
      <c r="EFC92"/>
      <c r="EFD92"/>
      <c r="EFE92"/>
      <c r="EFF92"/>
      <c r="EFG92"/>
      <c r="EFH92"/>
      <c r="EFI92"/>
      <c r="EFJ92"/>
      <c r="EFK92"/>
      <c r="EFL92"/>
      <c r="EFM92"/>
      <c r="EFN92"/>
      <c r="EFO92"/>
      <c r="EFP92"/>
      <c r="EFQ92"/>
      <c r="EFR92"/>
      <c r="EFS92"/>
      <c r="EFT92"/>
      <c r="EFU92"/>
      <c r="EFV92"/>
      <c r="EFW92"/>
      <c r="EFX92"/>
      <c r="EFY92"/>
      <c r="EFZ92"/>
      <c r="EGA92"/>
      <c r="EGB92"/>
      <c r="EGC92"/>
      <c r="EGD92"/>
      <c r="EGE92"/>
      <c r="EGF92"/>
      <c r="EGG92"/>
      <c r="EGH92"/>
      <c r="EGI92"/>
      <c r="EGJ92"/>
      <c r="EGK92"/>
      <c r="EGL92"/>
      <c r="EGM92"/>
      <c r="EGN92"/>
      <c r="EGO92"/>
      <c r="EGP92"/>
      <c r="EGQ92"/>
      <c r="EGR92"/>
      <c r="EGS92"/>
      <c r="EGT92"/>
      <c r="EGU92"/>
      <c r="EGV92"/>
      <c r="EGW92"/>
      <c r="EGX92"/>
      <c r="EGY92"/>
      <c r="EGZ92"/>
      <c r="EHA92"/>
      <c r="EHB92"/>
      <c r="EHC92"/>
      <c r="EHD92"/>
      <c r="EHE92"/>
      <c r="EHF92"/>
      <c r="EHG92"/>
      <c r="EHH92"/>
      <c r="EHI92"/>
      <c r="EHJ92"/>
      <c r="EHK92"/>
      <c r="EHL92"/>
      <c r="EHM92"/>
      <c r="EHN92"/>
      <c r="EHO92"/>
      <c r="EHP92"/>
      <c r="EHQ92"/>
      <c r="EHR92"/>
      <c r="EHS92"/>
      <c r="EHT92"/>
      <c r="EHU92"/>
      <c r="EHV92"/>
      <c r="EHW92"/>
      <c r="EHX92"/>
      <c r="EHY92"/>
      <c r="EHZ92"/>
      <c r="EIA92"/>
      <c r="EIB92"/>
      <c r="EIC92"/>
      <c r="EID92"/>
      <c r="EIE92"/>
      <c r="EIF92"/>
      <c r="EIG92"/>
      <c r="EIH92"/>
      <c r="EII92"/>
      <c r="EIJ92"/>
      <c r="EIK92"/>
      <c r="EIL92"/>
      <c r="EIM92"/>
      <c r="EIN92"/>
      <c r="EIO92"/>
      <c r="EIP92"/>
      <c r="EIQ92"/>
      <c r="EIR92"/>
      <c r="EIS92"/>
      <c r="EIT92"/>
      <c r="EIU92"/>
      <c r="EIV92"/>
      <c r="EIW92"/>
      <c r="EIX92"/>
      <c r="EIY92"/>
      <c r="EIZ92"/>
      <c r="EJA92"/>
      <c r="EJB92"/>
      <c r="EJC92"/>
      <c r="EJD92"/>
      <c r="EJE92"/>
      <c r="EJF92"/>
      <c r="EJG92"/>
      <c r="EJH92"/>
      <c r="EJI92"/>
      <c r="EJJ92"/>
      <c r="EJK92"/>
      <c r="EJL92"/>
      <c r="EJM92"/>
      <c r="EJN92"/>
      <c r="EJO92"/>
      <c r="EJP92"/>
      <c r="EJQ92"/>
      <c r="EJR92"/>
      <c r="EJS92"/>
      <c r="EJT92"/>
      <c r="EJU92"/>
      <c r="EJV92"/>
      <c r="EJW92"/>
      <c r="EJX92"/>
      <c r="EJY92"/>
      <c r="EJZ92"/>
      <c r="EKA92"/>
      <c r="EKB92"/>
      <c r="EKC92"/>
      <c r="EKD92"/>
      <c r="EKE92"/>
      <c r="EKF92"/>
      <c r="EKG92"/>
      <c r="EKH92"/>
      <c r="EKI92"/>
      <c r="EKJ92"/>
      <c r="EKK92"/>
      <c r="EKL92"/>
      <c r="EKM92"/>
      <c r="EKN92"/>
      <c r="EKO92"/>
      <c r="EKP92"/>
      <c r="EKQ92"/>
      <c r="EKR92"/>
      <c r="EKS92"/>
      <c r="EKT92"/>
      <c r="EKU92"/>
      <c r="EKV92"/>
      <c r="EKW92"/>
      <c r="EKX92"/>
      <c r="EKY92"/>
      <c r="EKZ92"/>
      <c r="ELA92"/>
      <c r="ELB92"/>
      <c r="ELC92"/>
      <c r="ELD92"/>
      <c r="ELE92"/>
      <c r="ELF92"/>
      <c r="ELG92"/>
      <c r="ELH92"/>
      <c r="ELI92"/>
      <c r="ELJ92"/>
      <c r="ELK92"/>
      <c r="ELL92"/>
      <c r="ELM92"/>
      <c r="ELN92"/>
      <c r="ELO92"/>
      <c r="ELP92"/>
      <c r="ELQ92"/>
      <c r="ELR92"/>
      <c r="ELS92"/>
      <c r="ELT92"/>
      <c r="ELU92"/>
      <c r="ELV92"/>
      <c r="ELW92"/>
      <c r="ELX92"/>
      <c r="ELY92"/>
      <c r="ELZ92"/>
      <c r="EMA92"/>
      <c r="EMB92"/>
      <c r="EMC92"/>
      <c r="EMD92"/>
      <c r="EME92"/>
      <c r="EMF92"/>
      <c r="EMG92"/>
      <c r="EMH92"/>
      <c r="EMI92"/>
      <c r="EMJ92"/>
      <c r="EMK92"/>
      <c r="EML92"/>
      <c r="EMM92"/>
      <c r="EMN92"/>
      <c r="EMO92"/>
      <c r="EMP92"/>
      <c r="EMQ92"/>
      <c r="EMR92"/>
      <c r="EMS92"/>
      <c r="EMT92"/>
      <c r="EMU92"/>
      <c r="EMV92"/>
      <c r="EMW92"/>
      <c r="EMX92"/>
      <c r="EMY92"/>
      <c r="EMZ92"/>
      <c r="ENA92"/>
      <c r="ENB92"/>
      <c r="ENC92"/>
      <c r="END92"/>
      <c r="ENE92"/>
      <c r="ENF92"/>
      <c r="ENG92"/>
      <c r="ENH92"/>
      <c r="ENI92"/>
      <c r="ENJ92"/>
      <c r="ENK92"/>
      <c r="ENL92"/>
      <c r="ENM92"/>
      <c r="ENN92"/>
      <c r="ENO92"/>
      <c r="ENP92"/>
      <c r="ENQ92"/>
      <c r="ENR92"/>
      <c r="ENS92"/>
      <c r="ENT92"/>
      <c r="ENU92"/>
      <c r="ENV92"/>
      <c r="ENW92"/>
      <c r="ENX92"/>
      <c r="ENY92"/>
      <c r="ENZ92"/>
      <c r="EOA92"/>
      <c r="EOB92"/>
      <c r="EOC92"/>
      <c r="EOD92"/>
      <c r="EOE92"/>
      <c r="EOF92"/>
      <c r="EOG92"/>
      <c r="EOH92"/>
      <c r="EOI92"/>
      <c r="EOJ92"/>
      <c r="EOK92"/>
      <c r="EOL92"/>
      <c r="EOM92"/>
      <c r="EON92"/>
      <c r="EOO92"/>
      <c r="EOP92"/>
      <c r="EOQ92"/>
      <c r="EOR92"/>
      <c r="EOS92"/>
      <c r="EOT92"/>
      <c r="EOU92"/>
      <c r="EOV92"/>
      <c r="EOW92"/>
      <c r="EOX92"/>
      <c r="EOY92"/>
      <c r="EOZ92"/>
      <c r="EPA92"/>
      <c r="EPB92"/>
      <c r="EPC92"/>
      <c r="EPD92"/>
      <c r="EPE92"/>
      <c r="EPF92"/>
      <c r="EPG92"/>
      <c r="EPH92"/>
      <c r="EPI92"/>
      <c r="EPJ92"/>
      <c r="EPK92"/>
      <c r="EPL92"/>
      <c r="EPM92"/>
      <c r="EPN92"/>
      <c r="EPO92"/>
      <c r="EPP92"/>
      <c r="EPQ92"/>
      <c r="EPR92"/>
      <c r="EPS92"/>
      <c r="EPT92"/>
      <c r="EPU92"/>
      <c r="EPV92"/>
      <c r="EPW92"/>
      <c r="EPX92"/>
      <c r="EPY92"/>
      <c r="EPZ92"/>
      <c r="EQA92"/>
      <c r="EQB92"/>
      <c r="EQC92"/>
      <c r="EQD92"/>
      <c r="EQE92"/>
      <c r="EQF92"/>
      <c r="EQG92"/>
      <c r="EQH92"/>
      <c r="EQI92"/>
      <c r="EQJ92"/>
      <c r="EQK92"/>
      <c r="EQL92"/>
      <c r="EQM92"/>
      <c r="EQN92"/>
      <c r="EQO92"/>
      <c r="EQP92"/>
      <c r="EQQ92"/>
      <c r="EQR92"/>
      <c r="EQS92"/>
      <c r="EQT92"/>
      <c r="EQU92"/>
      <c r="EQV92"/>
      <c r="EQW92"/>
      <c r="EQX92"/>
      <c r="EQY92"/>
      <c r="EQZ92"/>
      <c r="ERA92"/>
      <c r="ERB92"/>
      <c r="ERC92"/>
      <c r="ERD92"/>
      <c r="ERE92"/>
      <c r="ERF92"/>
      <c r="ERG92"/>
      <c r="ERH92"/>
      <c r="ERI92"/>
      <c r="ERJ92"/>
      <c r="ERK92"/>
      <c r="ERL92"/>
      <c r="ERM92"/>
      <c r="ERN92"/>
      <c r="ERO92"/>
      <c r="ERP92"/>
      <c r="ERQ92"/>
      <c r="ERR92"/>
      <c r="ERS92"/>
      <c r="ERT92"/>
      <c r="ERU92"/>
      <c r="ERV92"/>
      <c r="ERW92"/>
      <c r="ERX92"/>
      <c r="ERY92"/>
      <c r="ERZ92"/>
      <c r="ESA92"/>
      <c r="ESB92"/>
      <c r="ESC92"/>
      <c r="ESD92"/>
      <c r="ESE92"/>
      <c r="ESF92"/>
      <c r="ESG92"/>
      <c r="ESH92"/>
      <c r="ESI92"/>
      <c r="ESJ92"/>
      <c r="ESK92"/>
      <c r="ESL92"/>
      <c r="ESM92"/>
      <c r="ESN92"/>
      <c r="ESO92"/>
      <c r="ESP92"/>
      <c r="ESQ92"/>
      <c r="ESR92"/>
      <c r="ESS92"/>
      <c r="EST92"/>
      <c r="ESU92"/>
      <c r="ESV92"/>
      <c r="ESW92"/>
      <c r="ESX92"/>
      <c r="ESY92"/>
      <c r="ESZ92"/>
      <c r="ETA92"/>
      <c r="ETB92"/>
      <c r="ETC92"/>
      <c r="ETD92"/>
      <c r="ETE92"/>
      <c r="ETF92"/>
      <c r="ETG92"/>
      <c r="ETH92"/>
      <c r="ETI92"/>
      <c r="ETJ92"/>
      <c r="ETK92"/>
      <c r="ETL92"/>
      <c r="ETM92"/>
      <c r="ETN92"/>
      <c r="ETO92"/>
      <c r="ETP92"/>
      <c r="ETQ92"/>
      <c r="ETR92"/>
      <c r="ETS92"/>
      <c r="ETT92"/>
      <c r="ETU92"/>
      <c r="ETV92"/>
      <c r="ETW92"/>
      <c r="ETX92"/>
      <c r="ETY92"/>
      <c r="ETZ92"/>
      <c r="EUA92"/>
      <c r="EUB92"/>
      <c r="EUC92"/>
      <c r="EUD92"/>
      <c r="EUE92"/>
      <c r="EUF92"/>
      <c r="EUG92"/>
      <c r="EUH92"/>
      <c r="EUI92"/>
      <c r="EUJ92"/>
      <c r="EUK92"/>
      <c r="EUL92"/>
      <c r="EUM92"/>
      <c r="EUN92"/>
      <c r="EUO92"/>
      <c r="EUP92"/>
      <c r="EUQ92"/>
      <c r="EUR92"/>
      <c r="EUS92"/>
      <c r="EUT92"/>
      <c r="EUU92"/>
      <c r="EUV92"/>
      <c r="EUW92"/>
      <c r="EUX92"/>
      <c r="EUY92"/>
      <c r="EUZ92"/>
      <c r="EVA92"/>
      <c r="EVB92"/>
      <c r="EVC92"/>
      <c r="EVD92"/>
      <c r="EVE92"/>
      <c r="EVF92"/>
      <c r="EVG92"/>
      <c r="EVH92"/>
      <c r="EVI92"/>
      <c r="EVJ92"/>
      <c r="EVK92"/>
      <c r="EVL92"/>
      <c r="EVM92"/>
      <c r="EVN92"/>
      <c r="EVO92"/>
      <c r="EVP92"/>
      <c r="EVQ92"/>
      <c r="EVR92"/>
      <c r="EVS92"/>
      <c r="EVT92"/>
      <c r="EVU92"/>
      <c r="EVV92"/>
      <c r="EVW92"/>
      <c r="EVX92"/>
      <c r="EVY92"/>
      <c r="EVZ92"/>
      <c r="EWA92"/>
      <c r="EWB92"/>
      <c r="EWC92"/>
      <c r="EWD92"/>
      <c r="EWE92"/>
      <c r="EWF92"/>
      <c r="EWG92"/>
      <c r="EWH92"/>
      <c r="EWI92"/>
      <c r="EWJ92"/>
      <c r="EWK92"/>
      <c r="EWL92"/>
      <c r="EWM92"/>
      <c r="EWN92"/>
      <c r="EWO92"/>
      <c r="EWP92"/>
      <c r="EWQ92"/>
      <c r="EWR92"/>
      <c r="EWS92"/>
      <c r="EWT92"/>
      <c r="EWU92"/>
      <c r="EWV92"/>
      <c r="EWW92"/>
      <c r="EWX92"/>
      <c r="EWY92"/>
      <c r="EWZ92"/>
      <c r="EXA92"/>
      <c r="EXB92"/>
      <c r="EXC92"/>
      <c r="EXD92"/>
      <c r="EXE92"/>
      <c r="EXF92"/>
      <c r="EXG92"/>
      <c r="EXH92"/>
      <c r="EXI92"/>
      <c r="EXJ92"/>
      <c r="EXK92"/>
      <c r="EXL92"/>
      <c r="EXM92"/>
      <c r="EXN92"/>
      <c r="EXO92"/>
      <c r="EXP92"/>
      <c r="EXQ92"/>
      <c r="EXR92"/>
      <c r="EXS92"/>
      <c r="EXT92"/>
      <c r="EXU92"/>
      <c r="EXV92"/>
      <c r="EXW92"/>
      <c r="EXX92"/>
      <c r="EXY92"/>
      <c r="EXZ92"/>
      <c r="EYA92"/>
      <c r="EYB92"/>
      <c r="EYC92"/>
      <c r="EYD92"/>
      <c r="EYE92"/>
      <c r="EYF92"/>
      <c r="EYG92"/>
      <c r="EYH92"/>
      <c r="EYI92"/>
      <c r="EYJ92"/>
      <c r="EYK92"/>
      <c r="EYL92"/>
      <c r="EYM92"/>
      <c r="EYN92"/>
      <c r="EYO92"/>
      <c r="EYP92"/>
      <c r="EYQ92"/>
      <c r="EYR92"/>
      <c r="EYS92"/>
      <c r="EYT92"/>
      <c r="EYU92"/>
      <c r="EYV92"/>
      <c r="EYW92"/>
      <c r="EYX92"/>
      <c r="EYY92"/>
      <c r="EYZ92"/>
      <c r="EZA92"/>
      <c r="EZB92"/>
      <c r="EZC92"/>
      <c r="EZD92"/>
      <c r="EZE92"/>
      <c r="EZF92"/>
      <c r="EZG92"/>
      <c r="EZH92"/>
      <c r="EZI92"/>
      <c r="EZJ92"/>
      <c r="EZK92"/>
      <c r="EZL92"/>
      <c r="EZM92"/>
      <c r="EZN92"/>
      <c r="EZO92"/>
      <c r="EZP92"/>
      <c r="EZQ92"/>
      <c r="EZR92"/>
      <c r="EZS92"/>
      <c r="EZT92"/>
      <c r="EZU92"/>
      <c r="EZV92"/>
      <c r="EZW92"/>
      <c r="EZX92"/>
      <c r="EZY92"/>
      <c r="EZZ92"/>
      <c r="FAA92"/>
      <c r="FAB92"/>
      <c r="FAC92"/>
      <c r="FAD92"/>
      <c r="FAE92"/>
      <c r="FAF92"/>
      <c r="FAG92"/>
      <c r="FAH92"/>
      <c r="FAI92"/>
      <c r="FAJ92"/>
      <c r="FAK92"/>
      <c r="FAL92"/>
      <c r="FAM92"/>
      <c r="FAN92"/>
      <c r="FAO92"/>
      <c r="FAP92"/>
      <c r="FAQ92"/>
      <c r="FAR92"/>
      <c r="FAS92"/>
      <c r="FAT92"/>
      <c r="FAU92"/>
      <c r="FAV92"/>
      <c r="FAW92"/>
      <c r="FAX92"/>
      <c r="FAY92"/>
      <c r="FAZ92"/>
      <c r="FBA92"/>
      <c r="FBB92"/>
      <c r="FBC92"/>
      <c r="FBD92"/>
      <c r="FBE92"/>
      <c r="FBF92"/>
      <c r="FBG92"/>
      <c r="FBH92"/>
      <c r="FBI92"/>
      <c r="FBJ92"/>
      <c r="FBK92"/>
      <c r="FBL92"/>
      <c r="FBM92"/>
      <c r="FBN92"/>
      <c r="FBO92"/>
      <c r="FBP92"/>
      <c r="FBQ92"/>
      <c r="FBR92"/>
      <c r="FBS92"/>
      <c r="FBT92"/>
      <c r="FBU92"/>
      <c r="FBV92"/>
      <c r="FBW92"/>
      <c r="FBX92"/>
      <c r="FBY92"/>
      <c r="FBZ92"/>
      <c r="FCA92"/>
      <c r="FCB92"/>
      <c r="FCC92"/>
      <c r="FCD92"/>
      <c r="FCE92"/>
      <c r="FCF92"/>
      <c r="FCG92"/>
      <c r="FCH92"/>
      <c r="FCI92"/>
      <c r="FCJ92"/>
      <c r="FCK92"/>
      <c r="FCL92"/>
      <c r="FCM92"/>
      <c r="FCN92"/>
      <c r="FCO92"/>
      <c r="FCP92"/>
      <c r="FCQ92"/>
      <c r="FCR92"/>
      <c r="FCS92"/>
      <c r="FCT92"/>
      <c r="FCU92"/>
      <c r="FCV92"/>
      <c r="FCW92"/>
      <c r="FCX92"/>
      <c r="FCY92"/>
      <c r="FCZ92"/>
      <c r="FDA92"/>
      <c r="FDB92"/>
      <c r="FDC92"/>
      <c r="FDD92"/>
      <c r="FDE92"/>
      <c r="FDF92"/>
      <c r="FDG92"/>
      <c r="FDH92"/>
      <c r="FDI92"/>
      <c r="FDJ92"/>
      <c r="FDK92"/>
      <c r="FDL92"/>
      <c r="FDM92"/>
      <c r="FDN92"/>
      <c r="FDO92"/>
      <c r="FDP92"/>
      <c r="FDQ92"/>
      <c r="FDR92"/>
      <c r="FDS92"/>
      <c r="FDT92"/>
      <c r="FDU92"/>
      <c r="FDV92"/>
      <c r="FDW92"/>
      <c r="FDX92"/>
      <c r="FDY92"/>
      <c r="FDZ92"/>
      <c r="FEA92"/>
      <c r="FEB92"/>
      <c r="FEC92"/>
      <c r="FED92"/>
      <c r="FEE92"/>
      <c r="FEF92"/>
      <c r="FEG92"/>
      <c r="FEH92"/>
      <c r="FEI92"/>
      <c r="FEJ92"/>
      <c r="FEK92"/>
      <c r="FEL92"/>
      <c r="FEM92"/>
      <c r="FEN92"/>
      <c r="FEO92"/>
      <c r="FEP92"/>
      <c r="FEQ92"/>
      <c r="FER92"/>
      <c r="FES92"/>
      <c r="FET92"/>
      <c r="FEU92"/>
      <c r="FEV92"/>
      <c r="FEW92"/>
      <c r="FEX92"/>
      <c r="FEY92"/>
      <c r="FEZ92"/>
      <c r="FFA92"/>
      <c r="FFB92"/>
      <c r="FFC92"/>
      <c r="FFD92"/>
      <c r="FFE92"/>
      <c r="FFF92"/>
      <c r="FFG92"/>
      <c r="FFH92"/>
      <c r="FFI92"/>
      <c r="FFJ92"/>
      <c r="FFK92"/>
      <c r="FFL92"/>
      <c r="FFM92"/>
      <c r="FFN92"/>
      <c r="FFO92"/>
      <c r="FFP92"/>
      <c r="FFQ92"/>
      <c r="FFR92"/>
      <c r="FFS92"/>
      <c r="FFT92"/>
      <c r="FFU92"/>
      <c r="FFV92"/>
      <c r="FFW92"/>
      <c r="FFX92"/>
      <c r="FFY92"/>
      <c r="FFZ92"/>
      <c r="FGA92"/>
      <c r="FGB92"/>
      <c r="FGC92"/>
      <c r="FGD92"/>
      <c r="FGE92"/>
      <c r="FGF92"/>
      <c r="FGG92"/>
      <c r="FGH92"/>
      <c r="FGI92"/>
      <c r="FGJ92"/>
      <c r="FGK92"/>
      <c r="FGL92"/>
      <c r="FGM92"/>
      <c r="FGN92"/>
      <c r="FGO92"/>
      <c r="FGP92"/>
      <c r="FGQ92"/>
      <c r="FGR92"/>
      <c r="FGS92"/>
      <c r="FGT92"/>
      <c r="FGU92"/>
      <c r="FGV92"/>
      <c r="FGW92"/>
      <c r="FGX92"/>
      <c r="FGY92"/>
      <c r="FGZ92"/>
      <c r="FHA92"/>
      <c r="FHB92"/>
      <c r="FHC92"/>
      <c r="FHD92"/>
      <c r="FHE92"/>
      <c r="FHF92"/>
      <c r="FHG92"/>
      <c r="FHH92"/>
      <c r="FHI92"/>
      <c r="FHJ92"/>
      <c r="FHK92"/>
      <c r="FHL92"/>
      <c r="FHM92"/>
      <c r="FHN92"/>
      <c r="FHO92"/>
      <c r="FHP92"/>
      <c r="FHQ92"/>
      <c r="FHR92"/>
      <c r="FHS92"/>
      <c r="FHT92"/>
      <c r="FHU92"/>
      <c r="FHV92"/>
      <c r="FHW92"/>
      <c r="FHX92"/>
      <c r="FHY92"/>
      <c r="FHZ92"/>
      <c r="FIA92"/>
      <c r="FIB92"/>
      <c r="FIC92"/>
      <c r="FID92"/>
      <c r="FIE92"/>
      <c r="FIF92"/>
      <c r="FIG92"/>
      <c r="FIH92"/>
      <c r="FII92"/>
      <c r="FIJ92"/>
      <c r="FIK92"/>
      <c r="FIL92"/>
      <c r="FIM92"/>
      <c r="FIN92"/>
      <c r="FIO92"/>
      <c r="FIP92"/>
      <c r="FIQ92"/>
      <c r="FIR92"/>
      <c r="FIS92"/>
      <c r="FIT92"/>
      <c r="FIU92"/>
      <c r="FIV92"/>
      <c r="FIW92"/>
      <c r="FIX92"/>
      <c r="FIY92"/>
      <c r="FIZ92"/>
      <c r="FJA92"/>
      <c r="FJB92"/>
      <c r="FJC92"/>
      <c r="FJD92"/>
      <c r="FJE92"/>
      <c r="FJF92"/>
      <c r="FJG92"/>
      <c r="FJH92"/>
      <c r="FJI92"/>
      <c r="FJJ92"/>
      <c r="FJK92"/>
      <c r="FJL92"/>
      <c r="FJM92"/>
      <c r="FJN92"/>
      <c r="FJO92"/>
      <c r="FJP92"/>
      <c r="FJQ92"/>
      <c r="FJR92"/>
      <c r="FJS92"/>
      <c r="FJT92"/>
      <c r="FJU92"/>
      <c r="FJV92"/>
      <c r="FJW92"/>
      <c r="FJX92"/>
      <c r="FJY92"/>
      <c r="FJZ92"/>
      <c r="FKA92"/>
      <c r="FKB92"/>
      <c r="FKC92"/>
      <c r="FKD92"/>
      <c r="FKE92"/>
      <c r="FKF92"/>
      <c r="FKG92"/>
      <c r="FKH92"/>
      <c r="FKI92"/>
      <c r="FKJ92"/>
      <c r="FKK92"/>
      <c r="FKL92"/>
      <c r="FKM92"/>
      <c r="FKN92"/>
      <c r="FKO92"/>
      <c r="FKP92"/>
      <c r="FKQ92"/>
      <c r="FKR92"/>
      <c r="FKS92"/>
      <c r="FKT92"/>
      <c r="FKU92"/>
      <c r="FKV92"/>
      <c r="FKW92"/>
      <c r="FKX92"/>
      <c r="FKY92"/>
      <c r="FKZ92"/>
      <c r="FLA92"/>
      <c r="FLB92"/>
      <c r="FLC92"/>
      <c r="FLD92"/>
      <c r="FLE92"/>
      <c r="FLF92"/>
      <c r="FLG92"/>
      <c r="FLH92"/>
      <c r="FLI92"/>
      <c r="FLJ92"/>
      <c r="FLK92"/>
      <c r="FLL92"/>
      <c r="FLM92"/>
      <c r="FLN92"/>
      <c r="FLO92"/>
      <c r="FLP92"/>
      <c r="FLQ92"/>
      <c r="FLR92"/>
      <c r="FLS92"/>
      <c r="FLT92"/>
      <c r="FLU92"/>
      <c r="FLV92"/>
      <c r="FLW92"/>
      <c r="FLX92"/>
      <c r="FLY92"/>
      <c r="FLZ92"/>
      <c r="FMA92"/>
      <c r="FMB92"/>
      <c r="FMC92"/>
      <c r="FMD92"/>
      <c r="FME92"/>
      <c r="FMF92"/>
      <c r="FMG92"/>
      <c r="FMH92"/>
      <c r="FMI92"/>
      <c r="FMJ92"/>
      <c r="FMK92"/>
      <c r="FML92"/>
      <c r="FMM92"/>
      <c r="FMN92"/>
      <c r="FMO92"/>
      <c r="FMP92"/>
      <c r="FMQ92"/>
      <c r="FMR92"/>
      <c r="FMS92"/>
      <c r="FMT92"/>
      <c r="FMU92"/>
      <c r="FMV92"/>
      <c r="FMW92"/>
      <c r="FMX92"/>
      <c r="FMY92"/>
      <c r="FMZ92"/>
      <c r="FNA92"/>
      <c r="FNB92"/>
      <c r="FNC92"/>
      <c r="FND92"/>
      <c r="FNE92"/>
      <c r="FNF92"/>
      <c r="FNG92"/>
      <c r="FNH92"/>
      <c r="FNI92"/>
      <c r="FNJ92"/>
      <c r="FNK92"/>
      <c r="FNL92"/>
      <c r="FNM92"/>
      <c r="FNN92"/>
      <c r="FNO92"/>
      <c r="FNP92"/>
      <c r="FNQ92"/>
      <c r="FNR92"/>
      <c r="FNS92"/>
      <c r="FNT92"/>
      <c r="FNU92"/>
      <c r="FNV92"/>
      <c r="FNW92"/>
      <c r="FNX92"/>
      <c r="FNY92"/>
      <c r="FNZ92"/>
      <c r="FOA92"/>
      <c r="FOB92"/>
      <c r="FOC92"/>
      <c r="FOD92"/>
      <c r="FOE92"/>
      <c r="FOF92"/>
      <c r="FOG92"/>
      <c r="FOH92"/>
      <c r="FOI92"/>
      <c r="FOJ92"/>
      <c r="FOK92"/>
      <c r="FOL92"/>
      <c r="FOM92"/>
      <c r="FON92"/>
      <c r="FOO92"/>
      <c r="FOP92"/>
      <c r="FOQ92"/>
      <c r="FOR92"/>
      <c r="FOS92"/>
      <c r="FOT92"/>
      <c r="FOU92"/>
      <c r="FOV92"/>
      <c r="FOW92"/>
      <c r="FOX92"/>
      <c r="FOY92"/>
      <c r="FOZ92"/>
      <c r="FPA92"/>
      <c r="FPB92"/>
      <c r="FPC92"/>
      <c r="FPD92"/>
      <c r="FPE92"/>
      <c r="FPF92"/>
      <c r="FPG92"/>
      <c r="FPH92"/>
      <c r="FPI92"/>
      <c r="FPJ92"/>
      <c r="FPK92"/>
      <c r="FPL92"/>
      <c r="FPM92"/>
      <c r="FPN92"/>
      <c r="FPO92"/>
      <c r="FPP92"/>
      <c r="FPQ92"/>
      <c r="FPR92"/>
      <c r="FPS92"/>
      <c r="FPT92"/>
      <c r="FPU92"/>
      <c r="FPV92"/>
      <c r="FPW92"/>
      <c r="FPX92"/>
      <c r="FPY92"/>
      <c r="FPZ92"/>
      <c r="FQA92"/>
      <c r="FQB92"/>
      <c r="FQC92"/>
      <c r="FQD92"/>
      <c r="FQE92"/>
      <c r="FQF92"/>
      <c r="FQG92"/>
      <c r="FQH92"/>
      <c r="FQI92"/>
      <c r="FQJ92"/>
      <c r="FQK92"/>
      <c r="FQL92"/>
      <c r="FQM92"/>
      <c r="FQN92"/>
      <c r="FQO92"/>
      <c r="FQP92"/>
      <c r="FQQ92"/>
      <c r="FQR92"/>
      <c r="FQS92"/>
      <c r="FQT92"/>
      <c r="FQU92"/>
      <c r="FQV92"/>
      <c r="FQW92"/>
      <c r="FQX92"/>
      <c r="FQY92"/>
      <c r="FQZ92"/>
      <c r="FRA92"/>
      <c r="FRB92"/>
      <c r="FRC92"/>
      <c r="FRD92"/>
      <c r="FRE92"/>
      <c r="FRF92"/>
      <c r="FRG92"/>
      <c r="FRH92"/>
      <c r="FRI92"/>
      <c r="FRJ92"/>
      <c r="FRK92"/>
      <c r="FRL92"/>
      <c r="FRM92"/>
      <c r="FRN92"/>
      <c r="FRO92"/>
      <c r="FRP92"/>
      <c r="FRQ92"/>
      <c r="FRR92"/>
      <c r="FRS92"/>
      <c r="FRT92"/>
      <c r="FRU92"/>
      <c r="FRV92"/>
      <c r="FRW92"/>
      <c r="FRX92"/>
      <c r="FRY92"/>
      <c r="FRZ92"/>
      <c r="FSA92"/>
      <c r="FSB92"/>
      <c r="FSC92"/>
      <c r="FSD92"/>
      <c r="FSE92"/>
      <c r="FSF92"/>
      <c r="FSG92"/>
      <c r="FSH92"/>
      <c r="FSI92"/>
      <c r="FSJ92"/>
      <c r="FSK92"/>
      <c r="FSL92"/>
      <c r="FSM92"/>
      <c r="FSN92"/>
      <c r="FSO92"/>
      <c r="FSP92"/>
      <c r="FSQ92"/>
      <c r="FSR92"/>
      <c r="FSS92"/>
      <c r="FST92"/>
      <c r="FSU92"/>
      <c r="FSV92"/>
      <c r="FSW92"/>
      <c r="FSX92"/>
      <c r="FSY92"/>
      <c r="FSZ92"/>
      <c r="FTA92"/>
      <c r="FTB92"/>
      <c r="FTC92"/>
      <c r="FTD92"/>
      <c r="FTE92"/>
      <c r="FTF92"/>
      <c r="FTG92"/>
      <c r="FTH92"/>
      <c r="FTI92"/>
      <c r="FTJ92"/>
      <c r="FTK92"/>
      <c r="FTL92"/>
      <c r="FTM92"/>
      <c r="FTN92"/>
      <c r="FTO92"/>
      <c r="FTP92"/>
      <c r="FTQ92"/>
      <c r="FTR92"/>
      <c r="FTS92"/>
      <c r="FTT92"/>
      <c r="FTU92"/>
      <c r="FTV92"/>
      <c r="FTW92"/>
      <c r="FTX92"/>
      <c r="FTY92"/>
      <c r="FTZ92"/>
      <c r="FUA92"/>
      <c r="FUB92"/>
      <c r="FUC92"/>
      <c r="FUD92"/>
      <c r="FUE92"/>
      <c r="FUF92"/>
      <c r="FUG92"/>
      <c r="FUH92"/>
      <c r="FUI92"/>
      <c r="FUJ92"/>
      <c r="FUK92"/>
      <c r="FUL92"/>
      <c r="FUM92"/>
      <c r="FUN92"/>
      <c r="FUO92"/>
      <c r="FUP92"/>
      <c r="FUQ92"/>
      <c r="FUR92"/>
      <c r="FUS92"/>
      <c r="FUT92"/>
      <c r="FUU92"/>
      <c r="FUV92"/>
      <c r="FUW92"/>
      <c r="FUX92"/>
      <c r="FUY92"/>
      <c r="FUZ92"/>
      <c r="FVA92"/>
      <c r="FVB92"/>
      <c r="FVC92"/>
      <c r="FVD92"/>
      <c r="FVE92"/>
      <c r="FVF92"/>
      <c r="FVG92"/>
      <c r="FVH92"/>
      <c r="FVI92"/>
      <c r="FVJ92"/>
      <c r="FVK92"/>
      <c r="FVL92"/>
      <c r="FVM92"/>
      <c r="FVN92"/>
      <c r="FVO92"/>
      <c r="FVP92"/>
      <c r="FVQ92"/>
      <c r="FVR92"/>
      <c r="FVS92"/>
      <c r="FVT92"/>
      <c r="FVU92"/>
      <c r="FVV92"/>
      <c r="FVW92"/>
      <c r="FVX92"/>
      <c r="FVY92"/>
      <c r="FVZ92"/>
      <c r="FWA92"/>
      <c r="FWB92"/>
      <c r="FWC92"/>
      <c r="FWD92"/>
      <c r="FWE92"/>
      <c r="FWF92"/>
      <c r="FWG92"/>
      <c r="FWH92"/>
      <c r="FWI92"/>
      <c r="FWJ92"/>
      <c r="FWK92"/>
      <c r="FWL92"/>
      <c r="FWM92"/>
      <c r="FWN92"/>
      <c r="FWO92"/>
      <c r="FWP92"/>
      <c r="FWQ92"/>
      <c r="FWR92"/>
      <c r="FWS92"/>
      <c r="FWT92"/>
      <c r="FWU92"/>
      <c r="FWV92"/>
      <c r="FWW92"/>
      <c r="FWX92"/>
      <c r="FWY92"/>
      <c r="FWZ92"/>
      <c r="FXA92"/>
      <c r="FXB92"/>
      <c r="FXC92"/>
      <c r="FXD92"/>
      <c r="FXE92"/>
      <c r="FXF92"/>
      <c r="FXG92"/>
      <c r="FXH92"/>
      <c r="FXI92"/>
      <c r="FXJ92"/>
      <c r="FXK92"/>
      <c r="FXL92"/>
      <c r="FXM92"/>
      <c r="FXN92"/>
      <c r="FXO92"/>
      <c r="FXP92"/>
      <c r="FXQ92"/>
      <c r="FXR92"/>
      <c r="FXS92"/>
      <c r="FXT92"/>
      <c r="FXU92"/>
      <c r="FXV92"/>
      <c r="FXW92"/>
      <c r="FXX92"/>
      <c r="FXY92"/>
      <c r="FXZ92"/>
      <c r="FYA92"/>
      <c r="FYB92"/>
      <c r="FYC92"/>
      <c r="FYD92"/>
      <c r="FYE92"/>
      <c r="FYF92"/>
      <c r="FYG92"/>
      <c r="FYH92"/>
      <c r="FYI92"/>
      <c r="FYJ92"/>
      <c r="FYK92"/>
      <c r="FYL92"/>
      <c r="FYM92"/>
      <c r="FYN92"/>
      <c r="FYO92"/>
      <c r="FYP92"/>
      <c r="FYQ92"/>
      <c r="FYR92"/>
      <c r="FYS92"/>
      <c r="FYT92"/>
      <c r="FYU92"/>
      <c r="FYV92"/>
      <c r="FYW92"/>
      <c r="FYX92"/>
      <c r="FYY92"/>
      <c r="FYZ92"/>
      <c r="FZA92"/>
      <c r="FZB92"/>
      <c r="FZC92"/>
      <c r="FZD92"/>
      <c r="FZE92"/>
      <c r="FZF92"/>
      <c r="FZG92"/>
      <c r="FZH92"/>
      <c r="FZI92"/>
      <c r="FZJ92"/>
      <c r="FZK92"/>
      <c r="FZL92"/>
      <c r="FZM92"/>
      <c r="FZN92"/>
      <c r="FZO92"/>
      <c r="FZP92"/>
      <c r="FZQ92"/>
      <c r="FZR92"/>
      <c r="FZS92"/>
      <c r="FZT92"/>
      <c r="FZU92"/>
      <c r="FZV92"/>
      <c r="FZW92"/>
      <c r="FZX92"/>
      <c r="FZY92"/>
      <c r="FZZ92"/>
      <c r="GAA92"/>
      <c r="GAB92"/>
      <c r="GAC92"/>
      <c r="GAD92"/>
      <c r="GAE92"/>
      <c r="GAF92"/>
      <c r="GAG92"/>
      <c r="GAH92"/>
      <c r="GAI92"/>
      <c r="GAJ92"/>
      <c r="GAK92"/>
      <c r="GAL92"/>
      <c r="GAM92"/>
      <c r="GAN92"/>
      <c r="GAO92"/>
      <c r="GAP92"/>
      <c r="GAQ92"/>
      <c r="GAR92"/>
      <c r="GAS92"/>
      <c r="GAT92"/>
      <c r="GAU92"/>
      <c r="GAV92"/>
      <c r="GAW92"/>
      <c r="GAX92"/>
      <c r="GAY92"/>
      <c r="GAZ92"/>
      <c r="GBA92"/>
      <c r="GBB92"/>
      <c r="GBC92"/>
      <c r="GBD92"/>
      <c r="GBE92"/>
      <c r="GBF92"/>
      <c r="GBG92"/>
      <c r="GBH92"/>
      <c r="GBI92"/>
      <c r="GBJ92"/>
      <c r="GBK92"/>
      <c r="GBL92"/>
      <c r="GBM92"/>
      <c r="GBN92"/>
      <c r="GBO92"/>
      <c r="GBP92"/>
      <c r="GBQ92"/>
      <c r="GBR92"/>
      <c r="GBS92"/>
      <c r="GBT92"/>
      <c r="GBU92"/>
      <c r="GBV92"/>
      <c r="GBW92"/>
      <c r="GBX92"/>
      <c r="GBY92"/>
      <c r="GBZ92"/>
      <c r="GCA92"/>
    </row>
    <row r="93" spans="1:4811" s="181" customForma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  <c r="AMK93"/>
      <c r="AML93"/>
      <c r="AMM93"/>
      <c r="AMN93"/>
      <c r="AMO93"/>
      <c r="AMP93"/>
      <c r="AMQ93"/>
      <c r="AMR93"/>
      <c r="AMS93"/>
      <c r="AMT93"/>
      <c r="AMU93"/>
      <c r="AMV93"/>
      <c r="AMW93"/>
      <c r="AMX93"/>
      <c r="AMY93"/>
      <c r="AMZ93"/>
      <c r="ANA93"/>
      <c r="ANB93"/>
      <c r="ANC93"/>
      <c r="AND93"/>
      <c r="ANE93"/>
      <c r="ANF93"/>
      <c r="ANG93"/>
      <c r="ANH93"/>
      <c r="ANI93"/>
      <c r="ANJ93"/>
      <c r="ANK93"/>
      <c r="ANL93"/>
      <c r="ANM93"/>
      <c r="ANN93"/>
      <c r="ANO93"/>
      <c r="ANP93"/>
      <c r="ANQ93"/>
      <c r="ANR93"/>
      <c r="ANS93"/>
      <c r="ANT93"/>
      <c r="ANU93"/>
      <c r="ANV93"/>
      <c r="ANW93"/>
      <c r="ANX93"/>
      <c r="ANY93"/>
      <c r="ANZ93"/>
      <c r="AOA93"/>
      <c r="AOB93"/>
      <c r="AOC93"/>
      <c r="AOD93"/>
      <c r="AOE93"/>
      <c r="AOF93"/>
      <c r="AOG93"/>
      <c r="AOH93"/>
      <c r="AOI93"/>
      <c r="AOJ93"/>
      <c r="AOK93"/>
      <c r="AOL93"/>
      <c r="AOM93"/>
      <c r="AON93"/>
      <c r="AOO93"/>
      <c r="AOP93"/>
      <c r="AOQ93"/>
      <c r="AOR93"/>
      <c r="AOS93"/>
      <c r="AOT93"/>
      <c r="AOU93"/>
      <c r="AOV93"/>
      <c r="AOW93"/>
      <c r="AOX93"/>
      <c r="AOY93"/>
      <c r="AOZ93"/>
      <c r="APA93"/>
      <c r="APB93"/>
      <c r="APC93"/>
      <c r="APD93"/>
      <c r="APE93"/>
      <c r="APF93"/>
      <c r="APG93"/>
      <c r="APH93"/>
      <c r="API93"/>
      <c r="APJ93"/>
      <c r="APK93"/>
      <c r="APL93"/>
      <c r="APM93"/>
      <c r="APN93"/>
      <c r="APO93"/>
      <c r="APP93"/>
      <c r="APQ93"/>
      <c r="APR93"/>
      <c r="APS93"/>
      <c r="APT93"/>
      <c r="APU93"/>
      <c r="APV93"/>
      <c r="APW93"/>
      <c r="APX93"/>
      <c r="APY93"/>
      <c r="APZ93"/>
      <c r="AQA93"/>
      <c r="AQB93"/>
      <c r="AQC93"/>
      <c r="AQD93"/>
      <c r="AQE93"/>
      <c r="AQF93"/>
      <c r="AQG93"/>
      <c r="AQH93"/>
      <c r="AQI93"/>
      <c r="AQJ93"/>
      <c r="AQK93"/>
      <c r="AQL93"/>
      <c r="AQM93"/>
      <c r="AQN93"/>
      <c r="AQO93"/>
      <c r="AQP93"/>
      <c r="AQQ93"/>
      <c r="AQR93"/>
      <c r="AQS93"/>
      <c r="AQT93"/>
      <c r="AQU93"/>
      <c r="AQV93"/>
      <c r="AQW93"/>
      <c r="AQX93"/>
      <c r="AQY93"/>
      <c r="AQZ93"/>
      <c r="ARA93"/>
      <c r="ARB93"/>
      <c r="ARC93"/>
      <c r="ARD93"/>
      <c r="ARE93"/>
      <c r="ARF93"/>
      <c r="ARG93"/>
      <c r="ARH93"/>
      <c r="ARI93"/>
      <c r="ARJ93"/>
      <c r="ARK93"/>
      <c r="ARL93"/>
      <c r="ARM93"/>
      <c r="ARN93"/>
      <c r="ARO93"/>
      <c r="ARP93"/>
      <c r="ARQ93"/>
      <c r="ARR93"/>
      <c r="ARS93"/>
      <c r="ART93"/>
      <c r="ARU93"/>
      <c r="ARV93"/>
      <c r="ARW93"/>
      <c r="ARX93"/>
      <c r="ARY93"/>
      <c r="ARZ93"/>
      <c r="ASA93"/>
      <c r="ASB93"/>
      <c r="ASC93"/>
      <c r="ASD93"/>
      <c r="ASE93"/>
      <c r="ASF93"/>
      <c r="ASG93"/>
      <c r="ASH93"/>
      <c r="ASI93"/>
      <c r="ASJ93"/>
      <c r="ASK93"/>
      <c r="ASL93"/>
      <c r="ASM93"/>
      <c r="ASN93"/>
      <c r="ASO93"/>
      <c r="ASP93"/>
      <c r="ASQ93"/>
      <c r="ASR93"/>
      <c r="ASS93"/>
      <c r="AST93"/>
      <c r="ASU93"/>
      <c r="ASV93"/>
      <c r="ASW93"/>
      <c r="ASX93"/>
      <c r="ASY93"/>
      <c r="ASZ93"/>
      <c r="ATA93"/>
      <c r="ATB93"/>
      <c r="ATC93"/>
      <c r="ATD93"/>
      <c r="ATE93"/>
      <c r="ATF93"/>
      <c r="ATG93"/>
      <c r="ATH93"/>
      <c r="ATI93"/>
      <c r="ATJ93"/>
      <c r="ATK93"/>
      <c r="ATL93"/>
      <c r="ATM93"/>
      <c r="ATN93"/>
      <c r="ATO93"/>
      <c r="ATP93"/>
      <c r="ATQ93"/>
      <c r="ATR93"/>
      <c r="ATS93"/>
      <c r="ATT93"/>
      <c r="ATU93"/>
      <c r="ATV93"/>
      <c r="ATW93"/>
      <c r="ATX93"/>
      <c r="ATY93"/>
      <c r="ATZ93"/>
      <c r="AUA93"/>
      <c r="AUB93"/>
      <c r="AUC93"/>
      <c r="AUD93"/>
      <c r="AUE93"/>
      <c r="AUF93"/>
      <c r="AUG93"/>
      <c r="AUH93"/>
      <c r="AUI93"/>
      <c r="AUJ93"/>
      <c r="AUK93"/>
      <c r="AUL93"/>
      <c r="AUM93"/>
      <c r="AUN93"/>
      <c r="AUO93"/>
      <c r="AUP93"/>
      <c r="AUQ93"/>
      <c r="AUR93"/>
      <c r="AUS93"/>
      <c r="AUT93"/>
      <c r="AUU93"/>
      <c r="AUV93"/>
      <c r="AUW93"/>
      <c r="AUX93"/>
      <c r="AUY93"/>
      <c r="AUZ93"/>
      <c r="AVA93"/>
      <c r="AVB93"/>
      <c r="AVC93"/>
      <c r="AVD93"/>
      <c r="AVE93"/>
      <c r="AVF93"/>
      <c r="AVG93"/>
      <c r="AVH93"/>
      <c r="AVI93"/>
      <c r="AVJ93"/>
      <c r="AVK93"/>
      <c r="AVL93"/>
      <c r="AVM93"/>
      <c r="AVN93"/>
      <c r="AVO93"/>
      <c r="AVP93"/>
      <c r="AVQ93"/>
      <c r="AVR93"/>
      <c r="AVS93"/>
      <c r="AVT93"/>
      <c r="AVU93"/>
      <c r="AVV93"/>
      <c r="AVW93"/>
      <c r="AVX93"/>
      <c r="AVY93"/>
      <c r="AVZ93"/>
      <c r="AWA93"/>
      <c r="AWB93"/>
      <c r="AWC93"/>
      <c r="AWD93"/>
      <c r="AWE93"/>
      <c r="AWF93"/>
      <c r="AWG93"/>
      <c r="AWH93"/>
      <c r="AWI93"/>
      <c r="AWJ93"/>
      <c r="AWK93"/>
      <c r="AWL93"/>
      <c r="AWM93"/>
      <c r="AWN93"/>
      <c r="AWO93"/>
      <c r="AWP93"/>
      <c r="AWQ93"/>
      <c r="AWR93"/>
      <c r="AWS93"/>
      <c r="AWT93"/>
      <c r="AWU93"/>
      <c r="AWV93"/>
      <c r="AWW93"/>
      <c r="AWX93"/>
      <c r="AWY93"/>
      <c r="AWZ93"/>
      <c r="AXA93"/>
      <c r="AXB93"/>
      <c r="AXC93"/>
      <c r="AXD93"/>
      <c r="AXE93"/>
      <c r="AXF93"/>
      <c r="AXG93"/>
      <c r="AXH93"/>
      <c r="AXI93"/>
      <c r="AXJ93"/>
      <c r="AXK93"/>
      <c r="AXL93"/>
      <c r="AXM93"/>
      <c r="AXN93"/>
      <c r="AXO93"/>
      <c r="AXP93"/>
      <c r="AXQ93"/>
      <c r="AXR93"/>
      <c r="AXS93"/>
      <c r="AXT93"/>
      <c r="AXU93"/>
      <c r="AXV93"/>
      <c r="AXW93"/>
      <c r="AXX93"/>
      <c r="AXY93"/>
      <c r="AXZ93"/>
      <c r="AYA93"/>
      <c r="AYB93"/>
      <c r="AYC93"/>
      <c r="AYD93"/>
      <c r="AYE93"/>
      <c r="AYF93"/>
      <c r="AYG93"/>
      <c r="AYH93"/>
      <c r="AYI93"/>
      <c r="AYJ93"/>
      <c r="AYK93"/>
      <c r="AYL93"/>
      <c r="AYM93"/>
      <c r="AYN93"/>
      <c r="AYO93"/>
      <c r="AYP93"/>
      <c r="AYQ93"/>
      <c r="AYR93"/>
      <c r="AYS93"/>
      <c r="AYT93"/>
      <c r="AYU93"/>
      <c r="AYV93"/>
      <c r="AYW93"/>
      <c r="AYX93"/>
      <c r="AYY93"/>
      <c r="AYZ93"/>
      <c r="AZA93"/>
      <c r="AZB93"/>
      <c r="AZC93"/>
      <c r="AZD93"/>
      <c r="AZE93"/>
      <c r="AZF93"/>
      <c r="AZG93"/>
      <c r="AZH93"/>
      <c r="AZI93"/>
      <c r="AZJ93"/>
      <c r="AZK93"/>
      <c r="AZL93"/>
      <c r="AZM93"/>
      <c r="AZN93"/>
      <c r="AZO93"/>
      <c r="AZP93"/>
      <c r="AZQ93"/>
      <c r="AZR93"/>
      <c r="AZS93"/>
      <c r="AZT93"/>
      <c r="AZU93"/>
      <c r="AZV93"/>
      <c r="AZW93"/>
      <c r="AZX93"/>
      <c r="AZY93"/>
      <c r="AZZ93"/>
      <c r="BAA93"/>
      <c r="BAB93"/>
      <c r="BAC93"/>
      <c r="BAD93"/>
      <c r="BAE93"/>
      <c r="BAF93"/>
      <c r="BAG93"/>
      <c r="BAH93"/>
      <c r="BAI93"/>
      <c r="BAJ93"/>
      <c r="BAK93"/>
      <c r="BAL93"/>
      <c r="BAM93"/>
      <c r="BAN93"/>
      <c r="BAO93"/>
      <c r="BAP93"/>
      <c r="BAQ93"/>
      <c r="BAR93"/>
      <c r="BAS93"/>
      <c r="BAT93"/>
      <c r="BAU93"/>
      <c r="BAV93"/>
      <c r="BAW93"/>
      <c r="BAX93"/>
      <c r="BAY93"/>
      <c r="BAZ93"/>
      <c r="BBA93"/>
      <c r="BBB93"/>
      <c r="BBC93"/>
      <c r="BBD93"/>
      <c r="BBE93"/>
      <c r="BBF93"/>
      <c r="BBG93"/>
      <c r="BBH93"/>
      <c r="BBI93"/>
      <c r="BBJ93"/>
      <c r="BBK93"/>
      <c r="BBL93"/>
      <c r="BBM93"/>
      <c r="BBN93"/>
      <c r="BBO93"/>
      <c r="BBP93"/>
      <c r="BBQ93"/>
      <c r="BBR93"/>
      <c r="BBS93"/>
      <c r="BBT93"/>
      <c r="BBU93"/>
      <c r="BBV93"/>
      <c r="BBW93"/>
      <c r="BBX93"/>
      <c r="BBY93"/>
      <c r="BBZ93"/>
      <c r="BCA93"/>
      <c r="BCB93"/>
      <c r="BCC93"/>
      <c r="BCD93"/>
      <c r="BCE93"/>
      <c r="BCF93"/>
      <c r="BCG93"/>
      <c r="BCH93"/>
      <c r="BCI93"/>
      <c r="BCJ93"/>
      <c r="BCK93"/>
      <c r="BCL93"/>
      <c r="BCM93"/>
      <c r="BCN93"/>
      <c r="BCO93"/>
      <c r="BCP93"/>
      <c r="BCQ93"/>
      <c r="BCR93"/>
      <c r="BCS93"/>
      <c r="BCT93"/>
      <c r="BCU93"/>
      <c r="BCV93"/>
      <c r="BCW93"/>
      <c r="BCX93"/>
      <c r="BCY93"/>
      <c r="BCZ93"/>
      <c r="BDA93"/>
      <c r="BDB93"/>
      <c r="BDC93"/>
      <c r="BDD93"/>
      <c r="BDE93"/>
      <c r="BDF93"/>
      <c r="BDG93"/>
      <c r="BDH93"/>
      <c r="BDI93"/>
      <c r="BDJ93"/>
      <c r="BDK93"/>
      <c r="BDL93"/>
      <c r="BDM93"/>
      <c r="BDN93"/>
      <c r="BDO93"/>
      <c r="BDP93"/>
      <c r="BDQ93"/>
      <c r="BDR93"/>
      <c r="BDS93"/>
      <c r="BDT93"/>
      <c r="BDU93"/>
      <c r="BDV93"/>
      <c r="BDW93"/>
      <c r="BDX93"/>
      <c r="BDY93"/>
      <c r="BDZ93"/>
      <c r="BEA93"/>
      <c r="BEB93"/>
      <c r="BEC93"/>
      <c r="BED93"/>
      <c r="BEE93"/>
      <c r="BEF93"/>
      <c r="BEG93"/>
      <c r="BEH93"/>
      <c r="BEI93"/>
      <c r="BEJ93"/>
      <c r="BEK93"/>
      <c r="BEL93"/>
      <c r="BEM93"/>
      <c r="BEN93"/>
      <c r="BEO93"/>
      <c r="BEP93"/>
      <c r="BEQ93"/>
      <c r="BER93"/>
      <c r="BES93"/>
      <c r="BET93"/>
      <c r="BEU93"/>
      <c r="BEV93"/>
      <c r="BEW93"/>
      <c r="BEX93"/>
      <c r="BEY93"/>
      <c r="BEZ93"/>
      <c r="BFA93"/>
      <c r="BFB93"/>
      <c r="BFC93"/>
      <c r="BFD93"/>
      <c r="BFE93"/>
      <c r="BFF93"/>
      <c r="BFG93"/>
      <c r="BFH93"/>
      <c r="BFI93"/>
      <c r="BFJ93"/>
      <c r="BFK93"/>
      <c r="BFL93"/>
      <c r="BFM93"/>
      <c r="BFN93"/>
      <c r="BFO93"/>
      <c r="BFP93"/>
      <c r="BFQ93"/>
      <c r="BFR93"/>
      <c r="BFS93"/>
      <c r="BFT93"/>
      <c r="BFU93"/>
      <c r="BFV93"/>
      <c r="BFW93"/>
      <c r="BFX93"/>
      <c r="BFY93"/>
      <c r="BFZ93"/>
      <c r="BGA93"/>
      <c r="BGB93"/>
      <c r="BGC93"/>
      <c r="BGD93"/>
      <c r="BGE93"/>
      <c r="BGF93"/>
      <c r="BGG93"/>
      <c r="BGH93"/>
      <c r="BGI93"/>
      <c r="BGJ93"/>
      <c r="BGK93"/>
      <c r="BGL93"/>
      <c r="BGM93"/>
      <c r="BGN93"/>
      <c r="BGO93"/>
      <c r="BGP93"/>
      <c r="BGQ93"/>
      <c r="BGR93"/>
      <c r="BGS93"/>
      <c r="BGT93"/>
      <c r="BGU93"/>
      <c r="BGV93"/>
      <c r="BGW93"/>
      <c r="BGX93"/>
      <c r="BGY93"/>
      <c r="BGZ93"/>
      <c r="BHA93"/>
      <c r="BHB93"/>
      <c r="BHC93"/>
      <c r="BHD93"/>
      <c r="BHE93"/>
      <c r="BHF93"/>
      <c r="BHG93"/>
      <c r="BHH93"/>
      <c r="BHI93"/>
      <c r="BHJ93"/>
      <c r="BHK93"/>
      <c r="BHL93"/>
      <c r="BHM93"/>
      <c r="BHN93"/>
      <c r="BHO93"/>
      <c r="BHP93"/>
      <c r="BHQ93"/>
      <c r="BHR93"/>
      <c r="BHS93"/>
      <c r="BHT93"/>
      <c r="BHU93"/>
      <c r="BHV93"/>
      <c r="BHW93"/>
      <c r="BHX93"/>
      <c r="BHY93"/>
      <c r="BHZ93"/>
      <c r="BIA93"/>
      <c r="BIB93"/>
      <c r="BIC93"/>
      <c r="BID93"/>
      <c r="BIE93"/>
      <c r="BIF93"/>
      <c r="BIG93"/>
      <c r="BIH93"/>
      <c r="BII93"/>
      <c r="BIJ93"/>
      <c r="BIK93"/>
      <c r="BIL93"/>
      <c r="BIM93"/>
      <c r="BIN93"/>
      <c r="BIO93"/>
      <c r="BIP93"/>
      <c r="BIQ93"/>
      <c r="BIR93"/>
      <c r="BIS93"/>
      <c r="BIT93"/>
      <c r="BIU93"/>
      <c r="BIV93"/>
      <c r="BIW93"/>
      <c r="BIX93"/>
      <c r="BIY93"/>
      <c r="BIZ93"/>
      <c r="BJA93"/>
      <c r="BJB93"/>
      <c r="BJC93"/>
      <c r="BJD93"/>
      <c r="BJE93"/>
      <c r="BJF93"/>
      <c r="BJG93"/>
      <c r="BJH93"/>
      <c r="BJI93"/>
      <c r="BJJ93"/>
      <c r="BJK93"/>
      <c r="BJL93"/>
      <c r="BJM93"/>
      <c r="BJN93"/>
      <c r="BJO93"/>
      <c r="BJP93"/>
      <c r="BJQ93"/>
      <c r="BJR93"/>
      <c r="BJS93"/>
      <c r="BJT93"/>
      <c r="BJU93"/>
      <c r="BJV93"/>
      <c r="BJW93"/>
      <c r="BJX93"/>
      <c r="BJY93"/>
      <c r="BJZ93"/>
      <c r="BKA93"/>
      <c r="BKB93"/>
      <c r="BKC93"/>
      <c r="BKD93"/>
      <c r="BKE93"/>
      <c r="BKF93"/>
      <c r="BKG93"/>
      <c r="BKH93"/>
      <c r="BKI93"/>
      <c r="BKJ93"/>
      <c r="BKK93"/>
      <c r="BKL93"/>
      <c r="BKM93"/>
      <c r="BKN93"/>
      <c r="BKO93"/>
      <c r="BKP93"/>
      <c r="BKQ93"/>
      <c r="BKR93"/>
      <c r="BKS93"/>
      <c r="BKT93"/>
      <c r="BKU93"/>
      <c r="BKV93"/>
      <c r="BKW93"/>
      <c r="BKX93"/>
      <c r="BKY93"/>
      <c r="BKZ93"/>
      <c r="BLA93"/>
      <c r="BLB93"/>
      <c r="BLC93"/>
      <c r="BLD93"/>
      <c r="BLE93"/>
      <c r="BLF93"/>
      <c r="BLG93"/>
      <c r="BLH93"/>
      <c r="BLI93"/>
      <c r="BLJ93"/>
      <c r="BLK93"/>
      <c r="BLL93"/>
      <c r="BLM93"/>
      <c r="BLN93"/>
      <c r="BLO93"/>
      <c r="BLP93"/>
      <c r="BLQ93"/>
      <c r="BLR93"/>
      <c r="BLS93"/>
      <c r="BLT93"/>
      <c r="BLU93"/>
      <c r="BLV93"/>
      <c r="BLW93"/>
      <c r="BLX93"/>
      <c r="BLY93"/>
      <c r="BLZ93"/>
      <c r="BMA93"/>
      <c r="BMB93"/>
      <c r="BMC93"/>
      <c r="BMD93"/>
      <c r="BME93"/>
      <c r="BMF93"/>
      <c r="BMG93"/>
      <c r="BMH93"/>
      <c r="BMI93"/>
      <c r="BMJ93"/>
      <c r="BMK93"/>
      <c r="BML93"/>
      <c r="BMM93"/>
      <c r="BMN93"/>
      <c r="BMO93"/>
      <c r="BMP93"/>
      <c r="BMQ93"/>
      <c r="BMR93"/>
      <c r="BMS93"/>
      <c r="BMT93"/>
      <c r="BMU93"/>
      <c r="BMV93"/>
      <c r="BMW93"/>
      <c r="BMX93"/>
      <c r="BMY93"/>
      <c r="BMZ93"/>
      <c r="BNA93"/>
      <c r="BNB93"/>
      <c r="BNC93"/>
      <c r="BND93"/>
      <c r="BNE93"/>
      <c r="BNF93"/>
      <c r="BNG93"/>
      <c r="BNH93"/>
      <c r="BNI93"/>
      <c r="BNJ93"/>
      <c r="BNK93"/>
      <c r="BNL93"/>
      <c r="BNM93"/>
      <c r="BNN93"/>
      <c r="BNO93"/>
      <c r="BNP93"/>
      <c r="BNQ93"/>
      <c r="BNR93"/>
      <c r="BNS93"/>
      <c r="BNT93"/>
      <c r="BNU93"/>
      <c r="BNV93"/>
      <c r="BNW93"/>
      <c r="BNX93"/>
      <c r="BNY93"/>
      <c r="BNZ93"/>
      <c r="BOA93"/>
      <c r="BOB93"/>
      <c r="BOC93"/>
      <c r="BOD93"/>
      <c r="BOE93"/>
      <c r="BOF93"/>
      <c r="BOG93"/>
      <c r="BOH93"/>
      <c r="BOI93"/>
      <c r="BOJ93"/>
      <c r="BOK93"/>
      <c r="BOL93"/>
      <c r="BOM93"/>
      <c r="BON93"/>
      <c r="BOO93"/>
      <c r="BOP93"/>
      <c r="BOQ93"/>
      <c r="BOR93"/>
      <c r="BOS93"/>
      <c r="BOT93"/>
      <c r="BOU93"/>
      <c r="BOV93"/>
      <c r="BOW93"/>
      <c r="BOX93"/>
      <c r="BOY93"/>
      <c r="BOZ93"/>
      <c r="BPA93"/>
      <c r="BPB93"/>
      <c r="BPC93"/>
      <c r="BPD93"/>
      <c r="BPE93"/>
      <c r="BPF93"/>
      <c r="BPG93"/>
      <c r="BPH93"/>
      <c r="BPI93"/>
      <c r="BPJ93"/>
      <c r="BPK93"/>
      <c r="BPL93"/>
      <c r="BPM93"/>
      <c r="BPN93"/>
      <c r="BPO93"/>
      <c r="BPP93"/>
      <c r="BPQ93"/>
      <c r="BPR93"/>
      <c r="BPS93"/>
      <c r="BPT93"/>
      <c r="BPU93"/>
      <c r="BPV93"/>
      <c r="BPW93"/>
      <c r="BPX93"/>
      <c r="BPY93"/>
      <c r="BPZ93"/>
      <c r="BQA93"/>
      <c r="BQB93"/>
      <c r="BQC93"/>
      <c r="BQD93"/>
      <c r="BQE93"/>
      <c r="BQF93"/>
      <c r="BQG93"/>
      <c r="BQH93"/>
      <c r="BQI93"/>
      <c r="BQJ93"/>
      <c r="BQK93"/>
      <c r="BQL93"/>
      <c r="BQM93"/>
      <c r="BQN93"/>
      <c r="BQO93"/>
      <c r="BQP93"/>
      <c r="BQQ93"/>
      <c r="BQR93"/>
      <c r="BQS93"/>
      <c r="BQT93"/>
      <c r="BQU93"/>
      <c r="BQV93"/>
      <c r="BQW93"/>
      <c r="BQX93"/>
      <c r="BQY93"/>
      <c r="BQZ93"/>
      <c r="BRA93"/>
      <c r="BRB93"/>
      <c r="BRC93"/>
      <c r="BRD93"/>
      <c r="BRE93"/>
      <c r="BRF93"/>
      <c r="BRG93"/>
      <c r="BRH93"/>
      <c r="BRI93"/>
      <c r="BRJ93"/>
      <c r="BRK93"/>
      <c r="BRL93"/>
      <c r="BRM93"/>
      <c r="BRN93"/>
      <c r="BRO93"/>
      <c r="BRP93"/>
      <c r="BRQ93"/>
      <c r="BRR93"/>
      <c r="BRS93"/>
      <c r="BRT93"/>
      <c r="BRU93"/>
      <c r="BRV93"/>
      <c r="BRW93"/>
      <c r="BRX93"/>
      <c r="BRY93"/>
      <c r="BRZ93"/>
      <c r="BSA93"/>
      <c r="BSB93"/>
      <c r="BSC93"/>
      <c r="BSD93"/>
      <c r="BSE93"/>
      <c r="BSF93"/>
      <c r="BSG93"/>
      <c r="BSH93"/>
      <c r="BSI93"/>
      <c r="BSJ93"/>
      <c r="BSK93"/>
      <c r="BSL93"/>
      <c r="BSM93"/>
      <c r="BSN93"/>
      <c r="BSO93"/>
      <c r="BSP93"/>
      <c r="BSQ93"/>
      <c r="BSR93"/>
      <c r="BSS93"/>
      <c r="BST93"/>
      <c r="BSU93"/>
      <c r="BSV93"/>
      <c r="BSW93"/>
      <c r="BSX93"/>
      <c r="BSY93"/>
      <c r="BSZ93"/>
      <c r="BTA93"/>
      <c r="BTB93"/>
      <c r="BTC93"/>
      <c r="BTD93"/>
      <c r="BTE93"/>
      <c r="BTF93"/>
      <c r="BTG93"/>
      <c r="BTH93"/>
      <c r="BTI93"/>
      <c r="BTJ93"/>
      <c r="BTK93"/>
      <c r="BTL93"/>
      <c r="BTM93"/>
      <c r="BTN93"/>
      <c r="BTO93"/>
      <c r="BTP93"/>
      <c r="BTQ93"/>
      <c r="BTR93"/>
      <c r="BTS93"/>
      <c r="BTT93"/>
      <c r="BTU93"/>
      <c r="BTV93"/>
      <c r="BTW93"/>
      <c r="BTX93"/>
      <c r="BTY93"/>
      <c r="BTZ93"/>
      <c r="BUA93"/>
      <c r="BUB93"/>
      <c r="BUC93"/>
      <c r="BUD93"/>
      <c r="BUE93"/>
      <c r="BUF93"/>
      <c r="BUG93"/>
      <c r="BUH93"/>
      <c r="BUI93"/>
      <c r="BUJ93"/>
      <c r="BUK93"/>
      <c r="BUL93"/>
      <c r="BUM93"/>
      <c r="BUN93"/>
      <c r="BUO93"/>
      <c r="BUP93"/>
      <c r="BUQ93"/>
      <c r="BUR93"/>
      <c r="BUS93"/>
      <c r="BUT93"/>
      <c r="BUU93"/>
      <c r="BUV93"/>
      <c r="BUW93"/>
      <c r="BUX93"/>
      <c r="BUY93"/>
      <c r="BUZ93"/>
      <c r="BVA93"/>
      <c r="BVB93"/>
      <c r="BVC93"/>
      <c r="BVD93"/>
      <c r="BVE93"/>
      <c r="BVF93"/>
      <c r="BVG93"/>
      <c r="BVH93"/>
      <c r="BVI93"/>
      <c r="BVJ93"/>
      <c r="BVK93"/>
      <c r="BVL93"/>
      <c r="BVM93"/>
      <c r="BVN93"/>
      <c r="BVO93"/>
      <c r="BVP93"/>
      <c r="BVQ93"/>
      <c r="BVR93"/>
      <c r="BVS93"/>
      <c r="BVT93"/>
      <c r="BVU93"/>
      <c r="BVV93"/>
      <c r="BVW93"/>
      <c r="BVX93"/>
      <c r="BVY93"/>
      <c r="BVZ93"/>
      <c r="BWA93"/>
      <c r="BWB93"/>
      <c r="BWC93"/>
      <c r="BWD93"/>
      <c r="BWE93"/>
      <c r="BWF93"/>
      <c r="BWG93"/>
      <c r="BWH93"/>
      <c r="BWI93"/>
      <c r="BWJ93"/>
      <c r="BWK93"/>
      <c r="BWL93"/>
      <c r="BWM93"/>
      <c r="BWN93"/>
      <c r="BWO93"/>
      <c r="BWP93"/>
      <c r="BWQ93"/>
      <c r="BWR93"/>
      <c r="BWS93"/>
      <c r="BWT93"/>
      <c r="BWU93"/>
      <c r="BWV93"/>
      <c r="BWW93"/>
      <c r="BWX93"/>
      <c r="BWY93"/>
      <c r="BWZ93"/>
      <c r="BXA93"/>
      <c r="BXB93"/>
      <c r="BXC93"/>
      <c r="BXD93"/>
      <c r="BXE93"/>
      <c r="BXF93"/>
      <c r="BXG93"/>
      <c r="BXH93"/>
      <c r="BXI93"/>
      <c r="BXJ93"/>
      <c r="BXK93"/>
      <c r="BXL93"/>
      <c r="BXM93"/>
      <c r="BXN93"/>
      <c r="BXO93"/>
      <c r="BXP93"/>
      <c r="BXQ93"/>
      <c r="BXR93"/>
      <c r="BXS93"/>
      <c r="BXT93"/>
      <c r="BXU93"/>
      <c r="BXV93"/>
      <c r="BXW93"/>
      <c r="BXX93"/>
      <c r="BXY93"/>
      <c r="BXZ93"/>
      <c r="BYA93"/>
      <c r="BYB93"/>
      <c r="BYC93"/>
      <c r="BYD93"/>
      <c r="BYE93"/>
      <c r="BYF93"/>
      <c r="BYG93"/>
      <c r="BYH93"/>
      <c r="BYI93"/>
      <c r="BYJ93"/>
      <c r="BYK93"/>
      <c r="BYL93"/>
      <c r="BYM93"/>
      <c r="BYN93"/>
      <c r="BYO93"/>
      <c r="BYP93"/>
      <c r="BYQ93"/>
      <c r="BYR93"/>
      <c r="BYS93"/>
      <c r="BYT93"/>
      <c r="BYU93"/>
      <c r="BYV93"/>
      <c r="BYW93"/>
      <c r="BYX93"/>
      <c r="BYY93"/>
      <c r="BYZ93"/>
      <c r="BZA93"/>
      <c r="BZB93"/>
      <c r="BZC93"/>
      <c r="BZD93"/>
      <c r="BZE93"/>
      <c r="BZF93"/>
      <c r="BZG93"/>
      <c r="BZH93"/>
      <c r="BZI93"/>
      <c r="BZJ93"/>
      <c r="BZK93"/>
      <c r="BZL93"/>
      <c r="BZM93"/>
      <c r="BZN93"/>
      <c r="BZO93"/>
      <c r="BZP93"/>
      <c r="BZQ93"/>
      <c r="BZR93"/>
      <c r="BZS93"/>
      <c r="BZT93"/>
      <c r="BZU93"/>
      <c r="BZV93"/>
      <c r="BZW93"/>
      <c r="BZX93"/>
      <c r="BZY93"/>
      <c r="BZZ93"/>
      <c r="CAA93"/>
      <c r="CAB93"/>
      <c r="CAC93"/>
      <c r="CAD93"/>
      <c r="CAE93"/>
      <c r="CAF93"/>
      <c r="CAG93"/>
      <c r="CAH93"/>
      <c r="CAI93"/>
      <c r="CAJ93"/>
      <c r="CAK93"/>
      <c r="CAL93"/>
      <c r="CAM93"/>
      <c r="CAN93"/>
      <c r="CAO93"/>
      <c r="CAP93"/>
      <c r="CAQ93"/>
      <c r="CAR93"/>
      <c r="CAS93"/>
      <c r="CAT93"/>
      <c r="CAU93"/>
      <c r="CAV93"/>
      <c r="CAW93"/>
      <c r="CAX93"/>
      <c r="CAY93"/>
      <c r="CAZ93"/>
      <c r="CBA93"/>
      <c r="CBB93"/>
      <c r="CBC93"/>
      <c r="CBD93"/>
      <c r="CBE93"/>
      <c r="CBF93"/>
      <c r="CBG93"/>
      <c r="CBH93"/>
      <c r="CBI93"/>
      <c r="CBJ93"/>
      <c r="CBK93"/>
      <c r="CBL93"/>
      <c r="CBM93"/>
      <c r="CBN93"/>
      <c r="CBO93"/>
      <c r="CBP93"/>
      <c r="CBQ93"/>
      <c r="CBR93"/>
      <c r="CBS93"/>
      <c r="CBT93"/>
      <c r="CBU93"/>
      <c r="CBV93"/>
      <c r="CBW93"/>
      <c r="CBX93"/>
      <c r="CBY93"/>
      <c r="CBZ93"/>
      <c r="CCA93"/>
      <c r="CCB93"/>
      <c r="CCC93"/>
      <c r="CCD93"/>
      <c r="CCE93"/>
      <c r="CCF93"/>
      <c r="CCG93"/>
      <c r="CCH93"/>
      <c r="CCI93"/>
      <c r="CCJ93"/>
      <c r="CCK93"/>
      <c r="CCL93"/>
      <c r="CCM93"/>
      <c r="CCN93"/>
      <c r="CCO93"/>
      <c r="CCP93"/>
      <c r="CCQ93"/>
      <c r="CCR93"/>
      <c r="CCS93"/>
      <c r="CCT93"/>
      <c r="CCU93"/>
      <c r="CCV93"/>
      <c r="CCW93"/>
      <c r="CCX93"/>
      <c r="CCY93"/>
      <c r="CCZ93"/>
      <c r="CDA93"/>
      <c r="CDB93"/>
      <c r="CDC93"/>
      <c r="CDD93"/>
      <c r="CDE93"/>
      <c r="CDF93"/>
      <c r="CDG93"/>
      <c r="CDH93"/>
      <c r="CDI93"/>
      <c r="CDJ93"/>
      <c r="CDK93"/>
      <c r="CDL93"/>
      <c r="CDM93"/>
      <c r="CDN93"/>
      <c r="CDO93"/>
      <c r="CDP93"/>
      <c r="CDQ93"/>
      <c r="CDR93"/>
      <c r="CDS93"/>
      <c r="CDT93"/>
      <c r="CDU93"/>
      <c r="CDV93"/>
      <c r="CDW93"/>
      <c r="CDX93"/>
      <c r="CDY93"/>
      <c r="CDZ93"/>
      <c r="CEA93"/>
      <c r="CEB93"/>
      <c r="CEC93"/>
      <c r="CED93"/>
      <c r="CEE93"/>
      <c r="CEF93"/>
      <c r="CEG93"/>
      <c r="CEH93"/>
      <c r="CEI93"/>
      <c r="CEJ93"/>
      <c r="CEK93"/>
      <c r="CEL93"/>
      <c r="CEM93"/>
      <c r="CEN93"/>
      <c r="CEO93"/>
      <c r="CEP93"/>
      <c r="CEQ93"/>
      <c r="CER93"/>
      <c r="CES93"/>
      <c r="CET93"/>
      <c r="CEU93"/>
      <c r="CEV93"/>
      <c r="CEW93"/>
      <c r="CEX93"/>
      <c r="CEY93"/>
      <c r="CEZ93"/>
      <c r="CFA93"/>
      <c r="CFB93"/>
      <c r="CFC93"/>
      <c r="CFD93"/>
      <c r="CFE93"/>
      <c r="CFF93"/>
      <c r="CFG93"/>
      <c r="CFH93"/>
      <c r="CFI93"/>
      <c r="CFJ93"/>
      <c r="CFK93"/>
      <c r="CFL93"/>
      <c r="CFM93"/>
      <c r="CFN93"/>
      <c r="CFO93"/>
      <c r="CFP93"/>
      <c r="CFQ93"/>
      <c r="CFR93"/>
      <c r="CFS93"/>
      <c r="CFT93"/>
      <c r="CFU93"/>
      <c r="CFV93"/>
      <c r="CFW93"/>
      <c r="CFX93"/>
      <c r="CFY93"/>
      <c r="CFZ93"/>
      <c r="CGA93"/>
      <c r="CGB93"/>
      <c r="CGC93"/>
      <c r="CGD93"/>
      <c r="CGE93"/>
      <c r="CGF93"/>
      <c r="CGG93"/>
      <c r="CGH93"/>
      <c r="CGI93"/>
      <c r="CGJ93"/>
      <c r="CGK93"/>
      <c r="CGL93"/>
      <c r="CGM93"/>
      <c r="CGN93"/>
      <c r="CGO93"/>
      <c r="CGP93"/>
      <c r="CGQ93"/>
      <c r="CGR93"/>
      <c r="CGS93"/>
      <c r="CGT93"/>
      <c r="CGU93"/>
      <c r="CGV93"/>
      <c r="CGW93"/>
      <c r="CGX93"/>
      <c r="CGY93"/>
      <c r="CGZ93"/>
      <c r="CHA93"/>
      <c r="CHB93"/>
      <c r="CHC93"/>
      <c r="CHD93"/>
      <c r="CHE93"/>
      <c r="CHF93"/>
      <c r="CHG93"/>
      <c r="CHH93"/>
      <c r="CHI93"/>
      <c r="CHJ93"/>
      <c r="CHK93"/>
      <c r="CHL93"/>
      <c r="CHM93"/>
      <c r="CHN93"/>
      <c r="CHO93"/>
      <c r="CHP93"/>
      <c r="CHQ93"/>
      <c r="CHR93"/>
      <c r="CHS93"/>
      <c r="CHT93"/>
      <c r="CHU93"/>
      <c r="CHV93"/>
      <c r="CHW93"/>
      <c r="CHX93"/>
      <c r="CHY93"/>
      <c r="CHZ93"/>
      <c r="CIA93"/>
      <c r="CIB93"/>
      <c r="CIC93"/>
      <c r="CID93"/>
      <c r="CIE93"/>
      <c r="CIF93"/>
      <c r="CIG93"/>
      <c r="CIH93"/>
      <c r="CII93"/>
      <c r="CIJ93"/>
      <c r="CIK93"/>
      <c r="CIL93"/>
      <c r="CIM93"/>
      <c r="CIN93"/>
      <c r="CIO93"/>
      <c r="CIP93"/>
      <c r="CIQ93"/>
      <c r="CIR93"/>
      <c r="CIS93"/>
      <c r="CIT93"/>
      <c r="CIU93"/>
      <c r="CIV93"/>
      <c r="CIW93"/>
      <c r="CIX93"/>
      <c r="CIY93"/>
      <c r="CIZ93"/>
      <c r="CJA93"/>
      <c r="CJB93"/>
      <c r="CJC93"/>
      <c r="CJD93"/>
      <c r="CJE93"/>
      <c r="CJF93"/>
      <c r="CJG93"/>
      <c r="CJH93"/>
      <c r="CJI93"/>
      <c r="CJJ93"/>
      <c r="CJK93"/>
      <c r="CJL93"/>
      <c r="CJM93"/>
      <c r="CJN93"/>
      <c r="CJO93"/>
      <c r="CJP93"/>
      <c r="CJQ93"/>
      <c r="CJR93"/>
      <c r="CJS93"/>
      <c r="CJT93"/>
      <c r="CJU93"/>
      <c r="CJV93"/>
      <c r="CJW93"/>
      <c r="CJX93"/>
      <c r="CJY93"/>
      <c r="CJZ93"/>
      <c r="CKA93"/>
      <c r="CKB93"/>
      <c r="CKC93"/>
      <c r="CKD93"/>
      <c r="CKE93"/>
      <c r="CKF93"/>
      <c r="CKG93"/>
      <c r="CKH93"/>
      <c r="CKI93"/>
      <c r="CKJ93"/>
      <c r="CKK93"/>
      <c r="CKL93"/>
      <c r="CKM93"/>
      <c r="CKN93"/>
      <c r="CKO93"/>
      <c r="CKP93"/>
      <c r="CKQ93"/>
      <c r="CKR93"/>
      <c r="CKS93"/>
      <c r="CKT93"/>
      <c r="CKU93"/>
      <c r="CKV93"/>
      <c r="CKW93"/>
      <c r="CKX93"/>
      <c r="CKY93"/>
      <c r="CKZ93"/>
      <c r="CLA93"/>
      <c r="CLB93"/>
      <c r="CLC93"/>
      <c r="CLD93"/>
      <c r="CLE93"/>
      <c r="CLF93"/>
      <c r="CLG93"/>
      <c r="CLH93"/>
      <c r="CLI93"/>
      <c r="CLJ93"/>
      <c r="CLK93"/>
      <c r="CLL93"/>
      <c r="CLM93"/>
      <c r="CLN93"/>
      <c r="CLO93"/>
      <c r="CLP93"/>
      <c r="CLQ93"/>
      <c r="CLR93"/>
      <c r="CLS93"/>
      <c r="CLT93"/>
      <c r="CLU93"/>
      <c r="CLV93"/>
      <c r="CLW93"/>
      <c r="CLX93"/>
      <c r="CLY93"/>
      <c r="CLZ93"/>
      <c r="CMA93"/>
      <c r="CMB93"/>
      <c r="CMC93"/>
      <c r="CMD93"/>
      <c r="CME93"/>
      <c r="CMF93"/>
      <c r="CMG93"/>
      <c r="CMH93"/>
      <c r="CMI93"/>
      <c r="CMJ93"/>
      <c r="CMK93"/>
      <c r="CML93"/>
      <c r="CMM93"/>
      <c r="CMN93"/>
      <c r="CMO93"/>
      <c r="CMP93"/>
      <c r="CMQ93"/>
      <c r="CMR93"/>
      <c r="CMS93"/>
      <c r="CMT93"/>
      <c r="CMU93"/>
      <c r="CMV93"/>
      <c r="CMW93"/>
      <c r="CMX93"/>
      <c r="CMY93"/>
      <c r="CMZ93"/>
      <c r="CNA93"/>
      <c r="CNB93"/>
      <c r="CNC93"/>
      <c r="CND93"/>
      <c r="CNE93"/>
      <c r="CNF93"/>
      <c r="CNG93"/>
      <c r="CNH93"/>
      <c r="CNI93"/>
      <c r="CNJ93"/>
      <c r="CNK93"/>
      <c r="CNL93"/>
      <c r="CNM93"/>
      <c r="CNN93"/>
      <c r="CNO93"/>
      <c r="CNP93"/>
      <c r="CNQ93"/>
      <c r="CNR93"/>
      <c r="CNS93"/>
      <c r="CNT93"/>
      <c r="CNU93"/>
      <c r="CNV93"/>
      <c r="CNW93"/>
      <c r="CNX93"/>
      <c r="CNY93"/>
      <c r="CNZ93"/>
      <c r="COA93"/>
      <c r="COB93"/>
      <c r="COC93"/>
      <c r="COD93"/>
      <c r="COE93"/>
      <c r="COF93"/>
      <c r="COG93"/>
      <c r="COH93"/>
      <c r="COI93"/>
      <c r="COJ93"/>
      <c r="COK93"/>
      <c r="COL93"/>
      <c r="COM93"/>
      <c r="CON93"/>
      <c r="COO93"/>
      <c r="COP93"/>
      <c r="COQ93"/>
      <c r="COR93"/>
      <c r="COS93"/>
      <c r="COT93"/>
      <c r="COU93"/>
      <c r="COV93"/>
      <c r="COW93"/>
      <c r="COX93"/>
      <c r="COY93"/>
      <c r="COZ93"/>
      <c r="CPA93"/>
      <c r="CPB93"/>
      <c r="CPC93"/>
      <c r="CPD93"/>
      <c r="CPE93"/>
      <c r="CPF93"/>
      <c r="CPG93"/>
      <c r="CPH93"/>
      <c r="CPI93"/>
      <c r="CPJ93"/>
      <c r="CPK93"/>
      <c r="CPL93"/>
      <c r="CPM93"/>
      <c r="CPN93"/>
      <c r="CPO93"/>
      <c r="CPP93"/>
      <c r="CPQ93"/>
      <c r="CPR93"/>
      <c r="CPS93"/>
      <c r="CPT93"/>
      <c r="CPU93"/>
      <c r="CPV93"/>
      <c r="CPW93"/>
      <c r="CPX93"/>
      <c r="CPY93"/>
      <c r="CPZ93"/>
      <c r="CQA93"/>
      <c r="CQB93"/>
      <c r="CQC93"/>
      <c r="CQD93"/>
      <c r="CQE93"/>
      <c r="CQF93"/>
      <c r="CQG93"/>
      <c r="CQH93"/>
      <c r="CQI93"/>
      <c r="CQJ93"/>
      <c r="CQK93"/>
      <c r="CQL93"/>
      <c r="CQM93"/>
      <c r="CQN93"/>
      <c r="CQO93"/>
      <c r="CQP93"/>
      <c r="CQQ93"/>
      <c r="CQR93"/>
      <c r="CQS93"/>
      <c r="CQT93"/>
      <c r="CQU93"/>
      <c r="CQV93"/>
      <c r="CQW93"/>
      <c r="CQX93"/>
      <c r="CQY93"/>
      <c r="CQZ93"/>
      <c r="CRA93"/>
      <c r="CRB93"/>
      <c r="CRC93"/>
      <c r="CRD93"/>
      <c r="CRE93"/>
      <c r="CRF93"/>
      <c r="CRG93"/>
      <c r="CRH93"/>
      <c r="CRI93"/>
      <c r="CRJ93"/>
      <c r="CRK93"/>
      <c r="CRL93"/>
      <c r="CRM93"/>
      <c r="CRN93"/>
      <c r="CRO93"/>
      <c r="CRP93"/>
      <c r="CRQ93"/>
      <c r="CRR93"/>
      <c r="CRS93"/>
      <c r="CRT93"/>
      <c r="CRU93"/>
      <c r="CRV93"/>
      <c r="CRW93"/>
      <c r="CRX93"/>
      <c r="CRY93"/>
      <c r="CRZ93"/>
      <c r="CSA93"/>
      <c r="CSB93"/>
      <c r="CSC93"/>
      <c r="CSD93"/>
      <c r="CSE93"/>
      <c r="CSF93"/>
      <c r="CSG93"/>
      <c r="CSH93"/>
      <c r="CSI93"/>
      <c r="CSJ93"/>
      <c r="CSK93"/>
      <c r="CSL93"/>
      <c r="CSM93"/>
      <c r="CSN93"/>
      <c r="CSO93"/>
      <c r="CSP93"/>
      <c r="CSQ93"/>
      <c r="CSR93"/>
      <c r="CSS93"/>
      <c r="CST93"/>
      <c r="CSU93"/>
      <c r="CSV93"/>
      <c r="CSW93"/>
      <c r="CSX93"/>
      <c r="CSY93"/>
      <c r="CSZ93"/>
      <c r="CTA93"/>
      <c r="CTB93"/>
      <c r="CTC93"/>
      <c r="CTD93"/>
      <c r="CTE93"/>
      <c r="CTF93"/>
      <c r="CTG93"/>
      <c r="CTH93"/>
      <c r="CTI93"/>
      <c r="CTJ93"/>
      <c r="CTK93"/>
      <c r="CTL93"/>
      <c r="CTM93"/>
      <c r="CTN93"/>
      <c r="CTO93"/>
      <c r="CTP93"/>
      <c r="CTQ93"/>
      <c r="CTR93"/>
      <c r="CTS93"/>
      <c r="CTT93"/>
      <c r="CTU93"/>
      <c r="CTV93"/>
      <c r="CTW93"/>
      <c r="CTX93"/>
      <c r="CTY93"/>
      <c r="CTZ93"/>
      <c r="CUA93"/>
      <c r="CUB93"/>
      <c r="CUC93"/>
      <c r="CUD93"/>
      <c r="CUE93"/>
      <c r="CUF93"/>
      <c r="CUG93"/>
      <c r="CUH93"/>
      <c r="CUI93"/>
      <c r="CUJ93"/>
      <c r="CUK93"/>
      <c r="CUL93"/>
      <c r="CUM93"/>
      <c r="CUN93"/>
      <c r="CUO93"/>
      <c r="CUP93"/>
      <c r="CUQ93"/>
      <c r="CUR93"/>
      <c r="CUS93"/>
      <c r="CUT93"/>
      <c r="CUU93"/>
      <c r="CUV93"/>
      <c r="CUW93"/>
      <c r="CUX93"/>
      <c r="CUY93"/>
      <c r="CUZ93"/>
      <c r="CVA93"/>
      <c r="CVB93"/>
      <c r="CVC93"/>
      <c r="CVD93"/>
      <c r="CVE93"/>
      <c r="CVF93"/>
      <c r="CVG93"/>
      <c r="CVH93"/>
      <c r="CVI93"/>
      <c r="CVJ93"/>
      <c r="CVK93"/>
      <c r="CVL93"/>
      <c r="CVM93"/>
      <c r="CVN93"/>
      <c r="CVO93"/>
      <c r="CVP93"/>
      <c r="CVQ93"/>
      <c r="CVR93"/>
      <c r="CVS93"/>
      <c r="CVT93"/>
      <c r="CVU93"/>
      <c r="CVV93"/>
      <c r="CVW93"/>
      <c r="CVX93"/>
      <c r="CVY93"/>
      <c r="CVZ93"/>
      <c r="CWA93"/>
      <c r="CWB93"/>
      <c r="CWC93"/>
      <c r="CWD93"/>
      <c r="CWE93"/>
      <c r="CWF93"/>
      <c r="CWG93"/>
      <c r="CWH93"/>
      <c r="CWI93"/>
      <c r="CWJ93"/>
      <c r="CWK93"/>
      <c r="CWL93"/>
      <c r="CWM93"/>
      <c r="CWN93"/>
      <c r="CWO93"/>
      <c r="CWP93"/>
      <c r="CWQ93"/>
      <c r="CWR93"/>
      <c r="CWS93"/>
      <c r="CWT93"/>
      <c r="CWU93"/>
      <c r="CWV93"/>
      <c r="CWW93"/>
      <c r="CWX93"/>
      <c r="CWY93"/>
      <c r="CWZ93"/>
      <c r="CXA93"/>
      <c r="CXB93"/>
      <c r="CXC93"/>
      <c r="CXD93"/>
      <c r="CXE93"/>
      <c r="CXF93"/>
      <c r="CXG93"/>
      <c r="CXH93"/>
      <c r="CXI93"/>
      <c r="CXJ93"/>
      <c r="CXK93"/>
      <c r="CXL93"/>
      <c r="CXM93"/>
      <c r="CXN93"/>
      <c r="CXO93"/>
      <c r="CXP93"/>
      <c r="CXQ93"/>
      <c r="CXR93"/>
      <c r="CXS93"/>
      <c r="CXT93"/>
      <c r="CXU93"/>
      <c r="CXV93"/>
      <c r="CXW93"/>
      <c r="CXX93"/>
      <c r="CXY93"/>
      <c r="CXZ93"/>
      <c r="CYA93"/>
      <c r="CYB93"/>
      <c r="CYC93"/>
      <c r="CYD93"/>
      <c r="CYE93"/>
      <c r="CYF93"/>
      <c r="CYG93"/>
      <c r="CYH93"/>
      <c r="CYI93"/>
      <c r="CYJ93"/>
      <c r="CYK93"/>
      <c r="CYL93"/>
      <c r="CYM93"/>
      <c r="CYN93"/>
      <c r="CYO93"/>
      <c r="CYP93"/>
      <c r="CYQ93"/>
      <c r="CYR93"/>
      <c r="CYS93"/>
      <c r="CYT93"/>
      <c r="CYU93"/>
      <c r="CYV93"/>
      <c r="CYW93"/>
      <c r="CYX93"/>
      <c r="CYY93"/>
      <c r="CYZ93"/>
      <c r="CZA93"/>
      <c r="CZB93"/>
      <c r="CZC93"/>
      <c r="CZD93"/>
      <c r="CZE93"/>
      <c r="CZF93"/>
      <c r="CZG93"/>
      <c r="CZH93"/>
      <c r="CZI93"/>
      <c r="CZJ93"/>
      <c r="CZK93"/>
      <c r="CZL93"/>
      <c r="CZM93"/>
      <c r="CZN93"/>
      <c r="CZO93"/>
      <c r="CZP93"/>
      <c r="CZQ93"/>
      <c r="CZR93"/>
      <c r="CZS93"/>
      <c r="CZT93"/>
      <c r="CZU93"/>
      <c r="CZV93"/>
      <c r="CZW93"/>
      <c r="CZX93"/>
      <c r="CZY93"/>
      <c r="CZZ93"/>
      <c r="DAA93"/>
      <c r="DAB93"/>
      <c r="DAC93"/>
      <c r="DAD93"/>
      <c r="DAE93"/>
      <c r="DAF93"/>
      <c r="DAG93"/>
      <c r="DAH93"/>
      <c r="DAI93"/>
      <c r="DAJ93"/>
      <c r="DAK93"/>
      <c r="DAL93"/>
      <c r="DAM93"/>
      <c r="DAN93"/>
      <c r="DAO93"/>
      <c r="DAP93"/>
      <c r="DAQ93"/>
      <c r="DAR93"/>
      <c r="DAS93"/>
      <c r="DAT93"/>
      <c r="DAU93"/>
      <c r="DAV93"/>
      <c r="DAW93"/>
      <c r="DAX93"/>
      <c r="DAY93"/>
      <c r="DAZ93"/>
      <c r="DBA93"/>
      <c r="DBB93"/>
      <c r="DBC93"/>
      <c r="DBD93"/>
      <c r="DBE93"/>
      <c r="DBF93"/>
      <c r="DBG93"/>
      <c r="DBH93"/>
      <c r="DBI93"/>
      <c r="DBJ93"/>
      <c r="DBK93"/>
      <c r="DBL93"/>
      <c r="DBM93"/>
      <c r="DBN93"/>
      <c r="DBO93"/>
      <c r="DBP93"/>
      <c r="DBQ93"/>
      <c r="DBR93"/>
      <c r="DBS93"/>
      <c r="DBT93"/>
      <c r="DBU93"/>
      <c r="DBV93"/>
      <c r="DBW93"/>
      <c r="DBX93"/>
      <c r="DBY93"/>
      <c r="DBZ93"/>
      <c r="DCA93"/>
      <c r="DCB93"/>
      <c r="DCC93"/>
      <c r="DCD93"/>
      <c r="DCE93"/>
      <c r="DCF93"/>
      <c r="DCG93"/>
      <c r="DCH93"/>
      <c r="DCI93"/>
      <c r="DCJ93"/>
      <c r="DCK93"/>
      <c r="DCL93"/>
      <c r="DCM93"/>
      <c r="DCN93"/>
      <c r="DCO93"/>
      <c r="DCP93"/>
      <c r="DCQ93"/>
      <c r="DCR93"/>
      <c r="DCS93"/>
      <c r="DCT93"/>
      <c r="DCU93"/>
      <c r="DCV93"/>
      <c r="DCW93"/>
      <c r="DCX93"/>
      <c r="DCY93"/>
      <c r="DCZ93"/>
      <c r="DDA93"/>
      <c r="DDB93"/>
      <c r="DDC93"/>
      <c r="DDD93"/>
      <c r="DDE93"/>
      <c r="DDF93"/>
      <c r="DDG93"/>
      <c r="DDH93"/>
      <c r="DDI93"/>
      <c r="DDJ93"/>
      <c r="DDK93"/>
      <c r="DDL93"/>
      <c r="DDM93"/>
      <c r="DDN93"/>
      <c r="DDO93"/>
      <c r="DDP93"/>
      <c r="DDQ93"/>
      <c r="DDR93"/>
      <c r="DDS93"/>
      <c r="DDT93"/>
      <c r="DDU93"/>
      <c r="DDV93"/>
      <c r="DDW93"/>
      <c r="DDX93"/>
      <c r="DDY93"/>
      <c r="DDZ93"/>
      <c r="DEA93"/>
      <c r="DEB93"/>
      <c r="DEC93"/>
      <c r="DED93"/>
      <c r="DEE93"/>
      <c r="DEF93"/>
      <c r="DEG93"/>
      <c r="DEH93"/>
      <c r="DEI93"/>
      <c r="DEJ93"/>
      <c r="DEK93"/>
      <c r="DEL93"/>
      <c r="DEM93"/>
      <c r="DEN93"/>
      <c r="DEO93"/>
      <c r="DEP93"/>
      <c r="DEQ93"/>
      <c r="DER93"/>
      <c r="DES93"/>
      <c r="DET93"/>
      <c r="DEU93"/>
      <c r="DEV93"/>
      <c r="DEW93"/>
      <c r="DEX93"/>
      <c r="DEY93"/>
      <c r="DEZ93"/>
      <c r="DFA93"/>
      <c r="DFB93"/>
      <c r="DFC93"/>
      <c r="DFD93"/>
      <c r="DFE93"/>
      <c r="DFF93"/>
      <c r="DFG93"/>
      <c r="DFH93"/>
      <c r="DFI93"/>
      <c r="DFJ93"/>
      <c r="DFK93"/>
      <c r="DFL93"/>
      <c r="DFM93"/>
      <c r="DFN93"/>
      <c r="DFO93"/>
      <c r="DFP93"/>
      <c r="DFQ93"/>
      <c r="DFR93"/>
      <c r="DFS93"/>
      <c r="DFT93"/>
      <c r="DFU93"/>
      <c r="DFV93"/>
      <c r="DFW93"/>
      <c r="DFX93"/>
      <c r="DFY93"/>
      <c r="DFZ93"/>
      <c r="DGA93"/>
      <c r="DGB93"/>
      <c r="DGC93"/>
      <c r="DGD93"/>
      <c r="DGE93"/>
      <c r="DGF93"/>
      <c r="DGG93"/>
      <c r="DGH93"/>
      <c r="DGI93"/>
      <c r="DGJ93"/>
      <c r="DGK93"/>
      <c r="DGL93"/>
      <c r="DGM93"/>
      <c r="DGN93"/>
      <c r="DGO93"/>
      <c r="DGP93"/>
      <c r="DGQ93"/>
      <c r="DGR93"/>
      <c r="DGS93"/>
      <c r="DGT93"/>
      <c r="DGU93"/>
      <c r="DGV93"/>
      <c r="DGW93"/>
      <c r="DGX93"/>
      <c r="DGY93"/>
      <c r="DGZ93"/>
      <c r="DHA93"/>
      <c r="DHB93"/>
      <c r="DHC93"/>
      <c r="DHD93"/>
      <c r="DHE93"/>
      <c r="DHF93"/>
      <c r="DHG93"/>
      <c r="DHH93"/>
      <c r="DHI93"/>
      <c r="DHJ93"/>
      <c r="DHK93"/>
      <c r="DHL93"/>
      <c r="DHM93"/>
      <c r="DHN93"/>
      <c r="DHO93"/>
      <c r="DHP93"/>
      <c r="DHQ93"/>
      <c r="DHR93"/>
      <c r="DHS93"/>
      <c r="DHT93"/>
      <c r="DHU93"/>
      <c r="DHV93"/>
      <c r="DHW93"/>
      <c r="DHX93"/>
      <c r="DHY93"/>
      <c r="DHZ93"/>
      <c r="DIA93"/>
      <c r="DIB93"/>
      <c r="DIC93"/>
      <c r="DID93"/>
      <c r="DIE93"/>
      <c r="DIF93"/>
      <c r="DIG93"/>
      <c r="DIH93"/>
      <c r="DII93"/>
      <c r="DIJ93"/>
      <c r="DIK93"/>
      <c r="DIL93"/>
      <c r="DIM93"/>
      <c r="DIN93"/>
      <c r="DIO93"/>
      <c r="DIP93"/>
      <c r="DIQ93"/>
      <c r="DIR93"/>
      <c r="DIS93"/>
      <c r="DIT93"/>
      <c r="DIU93"/>
      <c r="DIV93"/>
      <c r="DIW93"/>
      <c r="DIX93"/>
      <c r="DIY93"/>
      <c r="DIZ93"/>
      <c r="DJA93"/>
      <c r="DJB93"/>
      <c r="DJC93"/>
      <c r="DJD93"/>
      <c r="DJE93"/>
      <c r="DJF93"/>
      <c r="DJG93"/>
      <c r="DJH93"/>
      <c r="DJI93"/>
      <c r="DJJ93"/>
      <c r="DJK93"/>
      <c r="DJL93"/>
      <c r="DJM93"/>
      <c r="DJN93"/>
      <c r="DJO93"/>
      <c r="DJP93"/>
      <c r="DJQ93"/>
      <c r="DJR93"/>
      <c r="DJS93"/>
      <c r="DJT93"/>
      <c r="DJU93"/>
      <c r="DJV93"/>
      <c r="DJW93"/>
      <c r="DJX93"/>
      <c r="DJY93"/>
      <c r="DJZ93"/>
      <c r="DKA93"/>
      <c r="DKB93"/>
      <c r="DKC93"/>
      <c r="DKD93"/>
      <c r="DKE93"/>
      <c r="DKF93"/>
      <c r="DKG93"/>
      <c r="DKH93"/>
      <c r="DKI93"/>
      <c r="DKJ93"/>
      <c r="DKK93"/>
      <c r="DKL93"/>
      <c r="DKM93"/>
      <c r="DKN93"/>
      <c r="DKO93"/>
      <c r="DKP93"/>
      <c r="DKQ93"/>
      <c r="DKR93"/>
      <c r="DKS93"/>
      <c r="DKT93"/>
      <c r="DKU93"/>
      <c r="DKV93"/>
      <c r="DKW93"/>
      <c r="DKX93"/>
      <c r="DKY93"/>
      <c r="DKZ93"/>
      <c r="DLA93"/>
      <c r="DLB93"/>
      <c r="DLC93"/>
      <c r="DLD93"/>
      <c r="DLE93"/>
      <c r="DLF93"/>
      <c r="DLG93"/>
      <c r="DLH93"/>
      <c r="DLI93"/>
      <c r="DLJ93"/>
      <c r="DLK93"/>
      <c r="DLL93"/>
      <c r="DLM93"/>
      <c r="DLN93"/>
      <c r="DLO93"/>
      <c r="DLP93"/>
      <c r="DLQ93"/>
      <c r="DLR93"/>
      <c r="DLS93"/>
      <c r="DLT93"/>
      <c r="DLU93"/>
      <c r="DLV93"/>
      <c r="DLW93"/>
      <c r="DLX93"/>
      <c r="DLY93"/>
      <c r="DLZ93"/>
      <c r="DMA93"/>
      <c r="DMB93"/>
      <c r="DMC93"/>
      <c r="DMD93"/>
      <c r="DME93"/>
      <c r="DMF93"/>
      <c r="DMG93"/>
      <c r="DMH93"/>
      <c r="DMI93"/>
      <c r="DMJ93"/>
      <c r="DMK93"/>
      <c r="DML93"/>
      <c r="DMM93"/>
      <c r="DMN93"/>
      <c r="DMO93"/>
      <c r="DMP93"/>
      <c r="DMQ93"/>
      <c r="DMR93"/>
      <c r="DMS93"/>
      <c r="DMT93"/>
      <c r="DMU93"/>
      <c r="DMV93"/>
      <c r="DMW93"/>
      <c r="DMX93"/>
      <c r="DMY93"/>
      <c r="DMZ93"/>
      <c r="DNA93"/>
      <c r="DNB93"/>
      <c r="DNC93"/>
      <c r="DND93"/>
      <c r="DNE93"/>
      <c r="DNF93"/>
      <c r="DNG93"/>
      <c r="DNH93"/>
      <c r="DNI93"/>
      <c r="DNJ93"/>
      <c r="DNK93"/>
      <c r="DNL93"/>
      <c r="DNM93"/>
      <c r="DNN93"/>
      <c r="DNO93"/>
      <c r="DNP93"/>
      <c r="DNQ93"/>
      <c r="DNR93"/>
      <c r="DNS93"/>
      <c r="DNT93"/>
      <c r="DNU93"/>
      <c r="DNV93"/>
      <c r="DNW93"/>
      <c r="DNX93"/>
      <c r="DNY93"/>
      <c r="DNZ93"/>
      <c r="DOA93"/>
      <c r="DOB93"/>
      <c r="DOC93"/>
      <c r="DOD93"/>
      <c r="DOE93"/>
      <c r="DOF93"/>
      <c r="DOG93"/>
      <c r="DOH93"/>
      <c r="DOI93"/>
      <c r="DOJ93"/>
      <c r="DOK93"/>
      <c r="DOL93"/>
      <c r="DOM93"/>
      <c r="DON93"/>
      <c r="DOO93"/>
      <c r="DOP93"/>
      <c r="DOQ93"/>
      <c r="DOR93"/>
      <c r="DOS93"/>
      <c r="DOT93"/>
      <c r="DOU93"/>
      <c r="DOV93"/>
      <c r="DOW93"/>
      <c r="DOX93"/>
      <c r="DOY93"/>
      <c r="DOZ93"/>
      <c r="DPA93"/>
      <c r="DPB93"/>
      <c r="DPC93"/>
      <c r="DPD93"/>
      <c r="DPE93"/>
      <c r="DPF93"/>
      <c r="DPG93"/>
      <c r="DPH93"/>
      <c r="DPI93"/>
      <c r="DPJ93"/>
      <c r="DPK93"/>
      <c r="DPL93"/>
      <c r="DPM93"/>
      <c r="DPN93"/>
      <c r="DPO93"/>
      <c r="DPP93"/>
      <c r="DPQ93"/>
      <c r="DPR93"/>
      <c r="DPS93"/>
      <c r="DPT93"/>
      <c r="DPU93"/>
      <c r="DPV93"/>
      <c r="DPW93"/>
      <c r="DPX93"/>
      <c r="DPY93"/>
      <c r="DPZ93"/>
      <c r="DQA93"/>
      <c r="DQB93"/>
      <c r="DQC93"/>
      <c r="DQD93"/>
      <c r="DQE93"/>
      <c r="DQF93"/>
      <c r="DQG93"/>
      <c r="DQH93"/>
      <c r="DQI93"/>
      <c r="DQJ93"/>
      <c r="DQK93"/>
      <c r="DQL93"/>
      <c r="DQM93"/>
      <c r="DQN93"/>
      <c r="DQO93"/>
      <c r="DQP93"/>
      <c r="DQQ93"/>
      <c r="DQR93"/>
      <c r="DQS93"/>
      <c r="DQT93"/>
      <c r="DQU93"/>
      <c r="DQV93"/>
      <c r="DQW93"/>
      <c r="DQX93"/>
      <c r="DQY93"/>
      <c r="DQZ93"/>
      <c r="DRA93"/>
      <c r="DRB93"/>
      <c r="DRC93"/>
      <c r="DRD93"/>
      <c r="DRE93"/>
      <c r="DRF93"/>
      <c r="DRG93"/>
      <c r="DRH93"/>
      <c r="DRI93"/>
      <c r="DRJ93"/>
      <c r="DRK93"/>
      <c r="DRL93"/>
      <c r="DRM93"/>
      <c r="DRN93"/>
      <c r="DRO93"/>
      <c r="DRP93"/>
      <c r="DRQ93"/>
      <c r="DRR93"/>
      <c r="DRS93"/>
      <c r="DRT93"/>
      <c r="DRU93"/>
      <c r="DRV93"/>
      <c r="DRW93"/>
      <c r="DRX93"/>
      <c r="DRY93"/>
      <c r="DRZ93"/>
      <c r="DSA93"/>
      <c r="DSB93"/>
      <c r="DSC93"/>
      <c r="DSD93"/>
      <c r="DSE93"/>
      <c r="DSF93"/>
      <c r="DSG93"/>
      <c r="DSH93"/>
      <c r="DSI93"/>
      <c r="DSJ93"/>
      <c r="DSK93"/>
      <c r="DSL93"/>
      <c r="DSM93"/>
      <c r="DSN93"/>
      <c r="DSO93"/>
      <c r="DSP93"/>
      <c r="DSQ93"/>
      <c r="DSR93"/>
      <c r="DSS93"/>
      <c r="DST93"/>
      <c r="DSU93"/>
      <c r="DSV93"/>
      <c r="DSW93"/>
      <c r="DSX93"/>
      <c r="DSY93"/>
      <c r="DSZ93"/>
      <c r="DTA93"/>
      <c r="DTB93"/>
      <c r="DTC93"/>
      <c r="DTD93"/>
      <c r="DTE93"/>
      <c r="DTF93"/>
      <c r="DTG93"/>
      <c r="DTH93"/>
      <c r="DTI93"/>
      <c r="DTJ93"/>
      <c r="DTK93"/>
      <c r="DTL93"/>
      <c r="DTM93"/>
      <c r="DTN93"/>
      <c r="DTO93"/>
      <c r="DTP93"/>
      <c r="DTQ93"/>
      <c r="DTR93"/>
      <c r="DTS93"/>
      <c r="DTT93"/>
      <c r="DTU93"/>
      <c r="DTV93"/>
      <c r="DTW93"/>
      <c r="DTX93"/>
      <c r="DTY93"/>
      <c r="DTZ93"/>
      <c r="DUA93"/>
      <c r="DUB93"/>
      <c r="DUC93"/>
      <c r="DUD93"/>
      <c r="DUE93"/>
      <c r="DUF93"/>
      <c r="DUG93"/>
      <c r="DUH93"/>
      <c r="DUI93"/>
      <c r="DUJ93"/>
      <c r="DUK93"/>
      <c r="DUL93"/>
      <c r="DUM93"/>
      <c r="DUN93"/>
      <c r="DUO93"/>
      <c r="DUP93"/>
      <c r="DUQ93"/>
      <c r="DUR93"/>
      <c r="DUS93"/>
      <c r="DUT93"/>
      <c r="DUU93"/>
      <c r="DUV93"/>
      <c r="DUW93"/>
      <c r="DUX93"/>
      <c r="DUY93"/>
      <c r="DUZ93"/>
      <c r="DVA93"/>
      <c r="DVB93"/>
      <c r="DVC93"/>
      <c r="DVD93"/>
      <c r="DVE93"/>
      <c r="DVF93"/>
      <c r="DVG93"/>
      <c r="DVH93"/>
      <c r="DVI93"/>
      <c r="DVJ93"/>
      <c r="DVK93"/>
      <c r="DVL93"/>
      <c r="DVM93"/>
      <c r="DVN93"/>
      <c r="DVO93"/>
      <c r="DVP93"/>
      <c r="DVQ93"/>
      <c r="DVR93"/>
      <c r="DVS93"/>
      <c r="DVT93"/>
      <c r="DVU93"/>
      <c r="DVV93"/>
      <c r="DVW93"/>
      <c r="DVX93"/>
      <c r="DVY93"/>
      <c r="DVZ93"/>
      <c r="DWA93"/>
      <c r="DWB93"/>
      <c r="DWC93"/>
      <c r="DWD93"/>
      <c r="DWE93"/>
      <c r="DWF93"/>
      <c r="DWG93"/>
      <c r="DWH93"/>
      <c r="DWI93"/>
      <c r="DWJ93"/>
      <c r="DWK93"/>
      <c r="DWL93"/>
      <c r="DWM93"/>
      <c r="DWN93"/>
      <c r="DWO93"/>
      <c r="DWP93"/>
      <c r="DWQ93"/>
      <c r="DWR93"/>
      <c r="DWS93"/>
      <c r="DWT93"/>
      <c r="DWU93"/>
      <c r="DWV93"/>
      <c r="DWW93"/>
      <c r="DWX93"/>
      <c r="DWY93"/>
      <c r="DWZ93"/>
      <c r="DXA93"/>
      <c r="DXB93"/>
      <c r="DXC93"/>
      <c r="DXD93"/>
      <c r="DXE93"/>
      <c r="DXF93"/>
      <c r="DXG93"/>
      <c r="DXH93"/>
      <c r="DXI93"/>
      <c r="DXJ93"/>
      <c r="DXK93"/>
      <c r="DXL93"/>
      <c r="DXM93"/>
      <c r="DXN93"/>
      <c r="DXO93"/>
      <c r="DXP93"/>
      <c r="DXQ93"/>
      <c r="DXR93"/>
      <c r="DXS93"/>
      <c r="DXT93"/>
      <c r="DXU93"/>
      <c r="DXV93"/>
      <c r="DXW93"/>
      <c r="DXX93"/>
      <c r="DXY93"/>
      <c r="DXZ93"/>
      <c r="DYA93"/>
      <c r="DYB93"/>
      <c r="DYC93"/>
      <c r="DYD93"/>
      <c r="DYE93"/>
      <c r="DYF93"/>
      <c r="DYG93"/>
      <c r="DYH93"/>
      <c r="DYI93"/>
      <c r="DYJ93"/>
      <c r="DYK93"/>
      <c r="DYL93"/>
      <c r="DYM93"/>
      <c r="DYN93"/>
      <c r="DYO93"/>
      <c r="DYP93"/>
      <c r="DYQ93"/>
      <c r="DYR93"/>
      <c r="DYS93"/>
      <c r="DYT93"/>
      <c r="DYU93"/>
      <c r="DYV93"/>
      <c r="DYW93"/>
      <c r="DYX93"/>
      <c r="DYY93"/>
      <c r="DYZ93"/>
      <c r="DZA93"/>
      <c r="DZB93"/>
      <c r="DZC93"/>
      <c r="DZD93"/>
      <c r="DZE93"/>
      <c r="DZF93"/>
      <c r="DZG93"/>
      <c r="DZH93"/>
      <c r="DZI93"/>
      <c r="DZJ93"/>
      <c r="DZK93"/>
      <c r="DZL93"/>
      <c r="DZM93"/>
      <c r="DZN93"/>
      <c r="DZO93"/>
      <c r="DZP93"/>
      <c r="DZQ93"/>
      <c r="DZR93"/>
      <c r="DZS93"/>
      <c r="DZT93"/>
      <c r="DZU93"/>
      <c r="DZV93"/>
      <c r="DZW93"/>
      <c r="DZX93"/>
      <c r="DZY93"/>
      <c r="DZZ93"/>
      <c r="EAA93"/>
      <c r="EAB93"/>
      <c r="EAC93"/>
      <c r="EAD93"/>
      <c r="EAE93"/>
      <c r="EAF93"/>
      <c r="EAG93"/>
      <c r="EAH93"/>
      <c r="EAI93"/>
      <c r="EAJ93"/>
      <c r="EAK93"/>
      <c r="EAL93"/>
      <c r="EAM93"/>
      <c r="EAN93"/>
      <c r="EAO93"/>
      <c r="EAP93"/>
      <c r="EAQ93"/>
      <c r="EAR93"/>
      <c r="EAS93"/>
      <c r="EAT93"/>
      <c r="EAU93"/>
      <c r="EAV93"/>
      <c r="EAW93"/>
      <c r="EAX93"/>
      <c r="EAY93"/>
      <c r="EAZ93"/>
      <c r="EBA93"/>
      <c r="EBB93"/>
      <c r="EBC93"/>
      <c r="EBD93"/>
      <c r="EBE93"/>
      <c r="EBF93"/>
      <c r="EBG93"/>
      <c r="EBH93"/>
      <c r="EBI93"/>
      <c r="EBJ93"/>
      <c r="EBK93"/>
      <c r="EBL93"/>
      <c r="EBM93"/>
      <c r="EBN93"/>
      <c r="EBO93"/>
      <c r="EBP93"/>
      <c r="EBQ93"/>
      <c r="EBR93"/>
      <c r="EBS93"/>
      <c r="EBT93"/>
      <c r="EBU93"/>
      <c r="EBV93"/>
      <c r="EBW93"/>
      <c r="EBX93"/>
      <c r="EBY93"/>
      <c r="EBZ93"/>
      <c r="ECA93"/>
      <c r="ECB93"/>
      <c r="ECC93"/>
      <c r="ECD93"/>
      <c r="ECE93"/>
      <c r="ECF93"/>
      <c r="ECG93"/>
      <c r="ECH93"/>
      <c r="ECI93"/>
      <c r="ECJ93"/>
      <c r="ECK93"/>
      <c r="ECL93"/>
      <c r="ECM93"/>
      <c r="ECN93"/>
      <c r="ECO93"/>
      <c r="ECP93"/>
      <c r="ECQ93"/>
      <c r="ECR93"/>
      <c r="ECS93"/>
      <c r="ECT93"/>
      <c r="ECU93"/>
      <c r="ECV93"/>
      <c r="ECW93"/>
      <c r="ECX93"/>
      <c r="ECY93"/>
      <c r="ECZ93"/>
      <c r="EDA93"/>
      <c r="EDB93"/>
      <c r="EDC93"/>
      <c r="EDD93"/>
      <c r="EDE93"/>
      <c r="EDF93"/>
      <c r="EDG93"/>
      <c r="EDH93"/>
      <c r="EDI93"/>
      <c r="EDJ93"/>
      <c r="EDK93"/>
      <c r="EDL93"/>
      <c r="EDM93"/>
      <c r="EDN93"/>
      <c r="EDO93"/>
      <c r="EDP93"/>
      <c r="EDQ93"/>
      <c r="EDR93"/>
      <c r="EDS93"/>
      <c r="EDT93"/>
      <c r="EDU93"/>
      <c r="EDV93"/>
      <c r="EDW93"/>
      <c r="EDX93"/>
      <c r="EDY93"/>
      <c r="EDZ93"/>
      <c r="EEA93"/>
      <c r="EEB93"/>
      <c r="EEC93"/>
      <c r="EED93"/>
      <c r="EEE93"/>
      <c r="EEF93"/>
      <c r="EEG93"/>
      <c r="EEH93"/>
      <c r="EEI93"/>
      <c r="EEJ93"/>
      <c r="EEK93"/>
      <c r="EEL93"/>
      <c r="EEM93"/>
      <c r="EEN93"/>
      <c r="EEO93"/>
      <c r="EEP93"/>
      <c r="EEQ93"/>
      <c r="EER93"/>
      <c r="EES93"/>
      <c r="EET93"/>
      <c r="EEU93"/>
      <c r="EEV93"/>
      <c r="EEW93"/>
      <c r="EEX93"/>
      <c r="EEY93"/>
      <c r="EEZ93"/>
      <c r="EFA93"/>
      <c r="EFB93"/>
      <c r="EFC93"/>
      <c r="EFD93"/>
      <c r="EFE93"/>
      <c r="EFF93"/>
      <c r="EFG93"/>
      <c r="EFH93"/>
      <c r="EFI93"/>
      <c r="EFJ93"/>
      <c r="EFK93"/>
      <c r="EFL93"/>
      <c r="EFM93"/>
      <c r="EFN93"/>
      <c r="EFO93"/>
      <c r="EFP93"/>
      <c r="EFQ93"/>
      <c r="EFR93"/>
      <c r="EFS93"/>
      <c r="EFT93"/>
      <c r="EFU93"/>
      <c r="EFV93"/>
      <c r="EFW93"/>
      <c r="EFX93"/>
      <c r="EFY93"/>
      <c r="EFZ93"/>
      <c r="EGA93"/>
      <c r="EGB93"/>
      <c r="EGC93"/>
      <c r="EGD93"/>
      <c r="EGE93"/>
      <c r="EGF93"/>
      <c r="EGG93"/>
      <c r="EGH93"/>
      <c r="EGI93"/>
      <c r="EGJ93"/>
      <c r="EGK93"/>
      <c r="EGL93"/>
      <c r="EGM93"/>
      <c r="EGN93"/>
      <c r="EGO93"/>
      <c r="EGP93"/>
      <c r="EGQ93"/>
      <c r="EGR93"/>
      <c r="EGS93"/>
      <c r="EGT93"/>
      <c r="EGU93"/>
      <c r="EGV93"/>
      <c r="EGW93"/>
      <c r="EGX93"/>
      <c r="EGY93"/>
      <c r="EGZ93"/>
      <c r="EHA93"/>
      <c r="EHB93"/>
      <c r="EHC93"/>
      <c r="EHD93"/>
      <c r="EHE93"/>
      <c r="EHF93"/>
      <c r="EHG93"/>
      <c r="EHH93"/>
      <c r="EHI93"/>
      <c r="EHJ93"/>
      <c r="EHK93"/>
      <c r="EHL93"/>
      <c r="EHM93"/>
      <c r="EHN93"/>
      <c r="EHO93"/>
      <c r="EHP93"/>
      <c r="EHQ93"/>
      <c r="EHR93"/>
      <c r="EHS93"/>
      <c r="EHT93"/>
      <c r="EHU93"/>
      <c r="EHV93"/>
      <c r="EHW93"/>
      <c r="EHX93"/>
      <c r="EHY93"/>
      <c r="EHZ93"/>
      <c r="EIA93"/>
      <c r="EIB93"/>
      <c r="EIC93"/>
      <c r="EID93"/>
      <c r="EIE93"/>
      <c r="EIF93"/>
      <c r="EIG93"/>
      <c r="EIH93"/>
      <c r="EII93"/>
      <c r="EIJ93"/>
      <c r="EIK93"/>
      <c r="EIL93"/>
      <c r="EIM93"/>
      <c r="EIN93"/>
      <c r="EIO93"/>
      <c r="EIP93"/>
      <c r="EIQ93"/>
      <c r="EIR93"/>
      <c r="EIS93"/>
      <c r="EIT93"/>
      <c r="EIU93"/>
      <c r="EIV93"/>
      <c r="EIW93"/>
      <c r="EIX93"/>
      <c r="EIY93"/>
      <c r="EIZ93"/>
      <c r="EJA93"/>
      <c r="EJB93"/>
      <c r="EJC93"/>
      <c r="EJD93"/>
      <c r="EJE93"/>
      <c r="EJF93"/>
      <c r="EJG93"/>
      <c r="EJH93"/>
      <c r="EJI93"/>
      <c r="EJJ93"/>
      <c r="EJK93"/>
      <c r="EJL93"/>
      <c r="EJM93"/>
      <c r="EJN93"/>
      <c r="EJO93"/>
      <c r="EJP93"/>
      <c r="EJQ93"/>
      <c r="EJR93"/>
      <c r="EJS93"/>
      <c r="EJT93"/>
      <c r="EJU93"/>
      <c r="EJV93"/>
      <c r="EJW93"/>
      <c r="EJX93"/>
      <c r="EJY93"/>
      <c r="EJZ93"/>
      <c r="EKA93"/>
      <c r="EKB93"/>
      <c r="EKC93"/>
      <c r="EKD93"/>
      <c r="EKE93"/>
      <c r="EKF93"/>
      <c r="EKG93"/>
      <c r="EKH93"/>
      <c r="EKI93"/>
      <c r="EKJ93"/>
      <c r="EKK93"/>
      <c r="EKL93"/>
      <c r="EKM93"/>
      <c r="EKN93"/>
      <c r="EKO93"/>
      <c r="EKP93"/>
      <c r="EKQ93"/>
      <c r="EKR93"/>
      <c r="EKS93"/>
      <c r="EKT93"/>
      <c r="EKU93"/>
      <c r="EKV93"/>
      <c r="EKW93"/>
      <c r="EKX93"/>
      <c r="EKY93"/>
      <c r="EKZ93"/>
      <c r="ELA93"/>
      <c r="ELB93"/>
      <c r="ELC93"/>
      <c r="ELD93"/>
      <c r="ELE93"/>
      <c r="ELF93"/>
      <c r="ELG93"/>
      <c r="ELH93"/>
      <c r="ELI93"/>
      <c r="ELJ93"/>
      <c r="ELK93"/>
      <c r="ELL93"/>
      <c r="ELM93"/>
      <c r="ELN93"/>
      <c r="ELO93"/>
      <c r="ELP93"/>
      <c r="ELQ93"/>
      <c r="ELR93"/>
      <c r="ELS93"/>
      <c r="ELT93"/>
      <c r="ELU93"/>
      <c r="ELV93"/>
      <c r="ELW93"/>
      <c r="ELX93"/>
      <c r="ELY93"/>
      <c r="ELZ93"/>
      <c r="EMA93"/>
      <c r="EMB93"/>
      <c r="EMC93"/>
      <c r="EMD93"/>
      <c r="EME93"/>
      <c r="EMF93"/>
      <c r="EMG93"/>
      <c r="EMH93"/>
      <c r="EMI93"/>
      <c r="EMJ93"/>
      <c r="EMK93"/>
      <c r="EML93"/>
      <c r="EMM93"/>
      <c r="EMN93"/>
      <c r="EMO93"/>
      <c r="EMP93"/>
      <c r="EMQ93"/>
      <c r="EMR93"/>
      <c r="EMS93"/>
      <c r="EMT93"/>
      <c r="EMU93"/>
      <c r="EMV93"/>
      <c r="EMW93"/>
      <c r="EMX93"/>
      <c r="EMY93"/>
      <c r="EMZ93"/>
      <c r="ENA93"/>
      <c r="ENB93"/>
      <c r="ENC93"/>
      <c r="END93"/>
      <c r="ENE93"/>
      <c r="ENF93"/>
      <c r="ENG93"/>
      <c r="ENH93"/>
      <c r="ENI93"/>
      <c r="ENJ93"/>
      <c r="ENK93"/>
      <c r="ENL93"/>
      <c r="ENM93"/>
      <c r="ENN93"/>
      <c r="ENO93"/>
      <c r="ENP93"/>
      <c r="ENQ93"/>
      <c r="ENR93"/>
      <c r="ENS93"/>
      <c r="ENT93"/>
      <c r="ENU93"/>
      <c r="ENV93"/>
      <c r="ENW93"/>
      <c r="ENX93"/>
      <c r="ENY93"/>
      <c r="ENZ93"/>
      <c r="EOA93"/>
      <c r="EOB93"/>
      <c r="EOC93"/>
      <c r="EOD93"/>
      <c r="EOE93"/>
      <c r="EOF93"/>
      <c r="EOG93"/>
      <c r="EOH93"/>
      <c r="EOI93"/>
      <c r="EOJ93"/>
      <c r="EOK93"/>
      <c r="EOL93"/>
      <c r="EOM93"/>
      <c r="EON93"/>
      <c r="EOO93"/>
      <c r="EOP93"/>
      <c r="EOQ93"/>
      <c r="EOR93"/>
      <c r="EOS93"/>
      <c r="EOT93"/>
      <c r="EOU93"/>
      <c r="EOV93"/>
      <c r="EOW93"/>
      <c r="EOX93"/>
      <c r="EOY93"/>
      <c r="EOZ93"/>
      <c r="EPA93"/>
      <c r="EPB93"/>
      <c r="EPC93"/>
      <c r="EPD93"/>
      <c r="EPE93"/>
      <c r="EPF93"/>
      <c r="EPG93"/>
      <c r="EPH93"/>
      <c r="EPI93"/>
      <c r="EPJ93"/>
      <c r="EPK93"/>
      <c r="EPL93"/>
      <c r="EPM93"/>
      <c r="EPN93"/>
      <c r="EPO93"/>
      <c r="EPP93"/>
      <c r="EPQ93"/>
      <c r="EPR93"/>
      <c r="EPS93"/>
      <c r="EPT93"/>
      <c r="EPU93"/>
      <c r="EPV93"/>
      <c r="EPW93"/>
      <c r="EPX93"/>
      <c r="EPY93"/>
      <c r="EPZ93"/>
      <c r="EQA93"/>
      <c r="EQB93"/>
      <c r="EQC93"/>
      <c r="EQD93"/>
      <c r="EQE93"/>
      <c r="EQF93"/>
      <c r="EQG93"/>
      <c r="EQH93"/>
      <c r="EQI93"/>
      <c r="EQJ93"/>
      <c r="EQK93"/>
      <c r="EQL93"/>
      <c r="EQM93"/>
      <c r="EQN93"/>
      <c r="EQO93"/>
      <c r="EQP93"/>
      <c r="EQQ93"/>
      <c r="EQR93"/>
      <c r="EQS93"/>
      <c r="EQT93"/>
      <c r="EQU93"/>
      <c r="EQV93"/>
      <c r="EQW93"/>
      <c r="EQX93"/>
      <c r="EQY93"/>
      <c r="EQZ93"/>
      <c r="ERA93"/>
      <c r="ERB93"/>
      <c r="ERC93"/>
      <c r="ERD93"/>
      <c r="ERE93"/>
      <c r="ERF93"/>
      <c r="ERG93"/>
      <c r="ERH93"/>
      <c r="ERI93"/>
      <c r="ERJ93"/>
      <c r="ERK93"/>
      <c r="ERL93"/>
      <c r="ERM93"/>
      <c r="ERN93"/>
      <c r="ERO93"/>
      <c r="ERP93"/>
      <c r="ERQ93"/>
      <c r="ERR93"/>
      <c r="ERS93"/>
      <c r="ERT93"/>
      <c r="ERU93"/>
      <c r="ERV93"/>
      <c r="ERW93"/>
      <c r="ERX93"/>
      <c r="ERY93"/>
      <c r="ERZ93"/>
      <c r="ESA93"/>
      <c r="ESB93"/>
      <c r="ESC93"/>
      <c r="ESD93"/>
      <c r="ESE93"/>
      <c r="ESF93"/>
      <c r="ESG93"/>
      <c r="ESH93"/>
      <c r="ESI93"/>
      <c r="ESJ93"/>
      <c r="ESK93"/>
      <c r="ESL93"/>
      <c r="ESM93"/>
      <c r="ESN93"/>
      <c r="ESO93"/>
      <c r="ESP93"/>
      <c r="ESQ93"/>
      <c r="ESR93"/>
      <c r="ESS93"/>
      <c r="EST93"/>
      <c r="ESU93"/>
      <c r="ESV93"/>
      <c r="ESW93"/>
      <c r="ESX93"/>
      <c r="ESY93"/>
      <c r="ESZ93"/>
      <c r="ETA93"/>
      <c r="ETB93"/>
      <c r="ETC93"/>
      <c r="ETD93"/>
      <c r="ETE93"/>
      <c r="ETF93"/>
      <c r="ETG93"/>
      <c r="ETH93"/>
      <c r="ETI93"/>
      <c r="ETJ93"/>
      <c r="ETK93"/>
      <c r="ETL93"/>
      <c r="ETM93"/>
      <c r="ETN93"/>
      <c r="ETO93"/>
      <c r="ETP93"/>
      <c r="ETQ93"/>
      <c r="ETR93"/>
      <c r="ETS93"/>
      <c r="ETT93"/>
      <c r="ETU93"/>
      <c r="ETV93"/>
      <c r="ETW93"/>
      <c r="ETX93"/>
      <c r="ETY93"/>
      <c r="ETZ93"/>
      <c r="EUA93"/>
      <c r="EUB93"/>
      <c r="EUC93"/>
      <c r="EUD93"/>
      <c r="EUE93"/>
      <c r="EUF93"/>
      <c r="EUG93"/>
      <c r="EUH93"/>
      <c r="EUI93"/>
      <c r="EUJ93"/>
      <c r="EUK93"/>
      <c r="EUL93"/>
      <c r="EUM93"/>
      <c r="EUN93"/>
      <c r="EUO93"/>
      <c r="EUP93"/>
      <c r="EUQ93"/>
      <c r="EUR93"/>
      <c r="EUS93"/>
      <c r="EUT93"/>
      <c r="EUU93"/>
      <c r="EUV93"/>
      <c r="EUW93"/>
      <c r="EUX93"/>
      <c r="EUY93"/>
      <c r="EUZ93"/>
      <c r="EVA93"/>
      <c r="EVB93"/>
      <c r="EVC93"/>
      <c r="EVD93"/>
      <c r="EVE93"/>
      <c r="EVF93"/>
      <c r="EVG93"/>
      <c r="EVH93"/>
      <c r="EVI93"/>
      <c r="EVJ93"/>
      <c r="EVK93"/>
      <c r="EVL93"/>
      <c r="EVM93"/>
      <c r="EVN93"/>
      <c r="EVO93"/>
      <c r="EVP93"/>
      <c r="EVQ93"/>
      <c r="EVR93"/>
      <c r="EVS93"/>
      <c r="EVT93"/>
      <c r="EVU93"/>
      <c r="EVV93"/>
      <c r="EVW93"/>
      <c r="EVX93"/>
      <c r="EVY93"/>
      <c r="EVZ93"/>
      <c r="EWA93"/>
      <c r="EWB93"/>
      <c r="EWC93"/>
      <c r="EWD93"/>
      <c r="EWE93"/>
      <c r="EWF93"/>
      <c r="EWG93"/>
      <c r="EWH93"/>
      <c r="EWI93"/>
      <c r="EWJ93"/>
      <c r="EWK93"/>
      <c r="EWL93"/>
      <c r="EWM93"/>
      <c r="EWN93"/>
      <c r="EWO93"/>
      <c r="EWP93"/>
      <c r="EWQ93"/>
      <c r="EWR93"/>
      <c r="EWS93"/>
      <c r="EWT93"/>
      <c r="EWU93"/>
      <c r="EWV93"/>
      <c r="EWW93"/>
      <c r="EWX93"/>
      <c r="EWY93"/>
      <c r="EWZ93"/>
      <c r="EXA93"/>
      <c r="EXB93"/>
      <c r="EXC93"/>
      <c r="EXD93"/>
      <c r="EXE93"/>
      <c r="EXF93"/>
      <c r="EXG93"/>
      <c r="EXH93"/>
      <c r="EXI93"/>
      <c r="EXJ93"/>
      <c r="EXK93"/>
      <c r="EXL93"/>
      <c r="EXM93"/>
      <c r="EXN93"/>
      <c r="EXO93"/>
      <c r="EXP93"/>
      <c r="EXQ93"/>
      <c r="EXR93"/>
      <c r="EXS93"/>
      <c r="EXT93"/>
      <c r="EXU93"/>
      <c r="EXV93"/>
      <c r="EXW93"/>
      <c r="EXX93"/>
      <c r="EXY93"/>
      <c r="EXZ93"/>
      <c r="EYA93"/>
      <c r="EYB93"/>
      <c r="EYC93"/>
      <c r="EYD93"/>
      <c r="EYE93"/>
      <c r="EYF93"/>
      <c r="EYG93"/>
      <c r="EYH93"/>
      <c r="EYI93"/>
      <c r="EYJ93"/>
      <c r="EYK93"/>
      <c r="EYL93"/>
      <c r="EYM93"/>
      <c r="EYN93"/>
      <c r="EYO93"/>
      <c r="EYP93"/>
      <c r="EYQ93"/>
      <c r="EYR93"/>
      <c r="EYS93"/>
      <c r="EYT93"/>
      <c r="EYU93"/>
      <c r="EYV93"/>
      <c r="EYW93"/>
      <c r="EYX93"/>
      <c r="EYY93"/>
      <c r="EYZ93"/>
      <c r="EZA93"/>
      <c r="EZB93"/>
      <c r="EZC93"/>
      <c r="EZD93"/>
      <c r="EZE93"/>
      <c r="EZF93"/>
      <c r="EZG93"/>
      <c r="EZH93"/>
      <c r="EZI93"/>
      <c r="EZJ93"/>
      <c r="EZK93"/>
      <c r="EZL93"/>
      <c r="EZM93"/>
      <c r="EZN93"/>
      <c r="EZO93"/>
      <c r="EZP93"/>
      <c r="EZQ93"/>
      <c r="EZR93"/>
      <c r="EZS93"/>
      <c r="EZT93"/>
      <c r="EZU93"/>
      <c r="EZV93"/>
      <c r="EZW93"/>
      <c r="EZX93"/>
      <c r="EZY93"/>
      <c r="EZZ93"/>
      <c r="FAA93"/>
      <c r="FAB93"/>
      <c r="FAC93"/>
      <c r="FAD93"/>
      <c r="FAE93"/>
      <c r="FAF93"/>
      <c r="FAG93"/>
      <c r="FAH93"/>
      <c r="FAI93"/>
      <c r="FAJ93"/>
      <c r="FAK93"/>
      <c r="FAL93"/>
      <c r="FAM93"/>
      <c r="FAN93"/>
      <c r="FAO93"/>
      <c r="FAP93"/>
      <c r="FAQ93"/>
      <c r="FAR93"/>
      <c r="FAS93"/>
      <c r="FAT93"/>
      <c r="FAU93"/>
      <c r="FAV93"/>
      <c r="FAW93"/>
      <c r="FAX93"/>
      <c r="FAY93"/>
      <c r="FAZ93"/>
      <c r="FBA93"/>
      <c r="FBB93"/>
      <c r="FBC93"/>
      <c r="FBD93"/>
      <c r="FBE93"/>
      <c r="FBF93"/>
      <c r="FBG93"/>
      <c r="FBH93"/>
      <c r="FBI93"/>
      <c r="FBJ93"/>
      <c r="FBK93"/>
      <c r="FBL93"/>
      <c r="FBM93"/>
      <c r="FBN93"/>
      <c r="FBO93"/>
      <c r="FBP93"/>
      <c r="FBQ93"/>
      <c r="FBR93"/>
      <c r="FBS93"/>
      <c r="FBT93"/>
      <c r="FBU93"/>
      <c r="FBV93"/>
      <c r="FBW93"/>
      <c r="FBX93"/>
      <c r="FBY93"/>
      <c r="FBZ93"/>
      <c r="FCA93"/>
      <c r="FCB93"/>
      <c r="FCC93"/>
      <c r="FCD93"/>
      <c r="FCE93"/>
      <c r="FCF93"/>
      <c r="FCG93"/>
      <c r="FCH93"/>
      <c r="FCI93"/>
      <c r="FCJ93"/>
      <c r="FCK93"/>
      <c r="FCL93"/>
      <c r="FCM93"/>
      <c r="FCN93"/>
      <c r="FCO93"/>
      <c r="FCP93"/>
      <c r="FCQ93"/>
      <c r="FCR93"/>
      <c r="FCS93"/>
      <c r="FCT93"/>
      <c r="FCU93"/>
      <c r="FCV93"/>
      <c r="FCW93"/>
      <c r="FCX93"/>
      <c r="FCY93"/>
      <c r="FCZ93"/>
      <c r="FDA93"/>
      <c r="FDB93"/>
      <c r="FDC93"/>
      <c r="FDD93"/>
      <c r="FDE93"/>
      <c r="FDF93"/>
      <c r="FDG93"/>
      <c r="FDH93"/>
      <c r="FDI93"/>
      <c r="FDJ93"/>
      <c r="FDK93"/>
      <c r="FDL93"/>
      <c r="FDM93"/>
      <c r="FDN93"/>
      <c r="FDO93"/>
      <c r="FDP93"/>
      <c r="FDQ93"/>
      <c r="FDR93"/>
      <c r="FDS93"/>
      <c r="FDT93"/>
      <c r="FDU93"/>
      <c r="FDV93"/>
      <c r="FDW93"/>
      <c r="FDX93"/>
      <c r="FDY93"/>
      <c r="FDZ93"/>
      <c r="FEA93"/>
      <c r="FEB93"/>
      <c r="FEC93"/>
      <c r="FED93"/>
      <c r="FEE93"/>
      <c r="FEF93"/>
      <c r="FEG93"/>
      <c r="FEH93"/>
      <c r="FEI93"/>
      <c r="FEJ93"/>
      <c r="FEK93"/>
      <c r="FEL93"/>
      <c r="FEM93"/>
      <c r="FEN93"/>
      <c r="FEO93"/>
      <c r="FEP93"/>
      <c r="FEQ93"/>
      <c r="FER93"/>
      <c r="FES93"/>
      <c r="FET93"/>
      <c r="FEU93"/>
      <c r="FEV93"/>
      <c r="FEW93"/>
      <c r="FEX93"/>
      <c r="FEY93"/>
      <c r="FEZ93"/>
      <c r="FFA93"/>
      <c r="FFB93"/>
      <c r="FFC93"/>
      <c r="FFD93"/>
      <c r="FFE93"/>
      <c r="FFF93"/>
      <c r="FFG93"/>
      <c r="FFH93"/>
      <c r="FFI93"/>
      <c r="FFJ93"/>
      <c r="FFK93"/>
      <c r="FFL93"/>
      <c r="FFM93"/>
      <c r="FFN93"/>
      <c r="FFO93"/>
      <c r="FFP93"/>
      <c r="FFQ93"/>
      <c r="FFR93"/>
      <c r="FFS93"/>
      <c r="FFT93"/>
      <c r="FFU93"/>
      <c r="FFV93"/>
      <c r="FFW93"/>
      <c r="FFX93"/>
      <c r="FFY93"/>
      <c r="FFZ93"/>
      <c r="FGA93"/>
      <c r="FGB93"/>
      <c r="FGC93"/>
      <c r="FGD93"/>
      <c r="FGE93"/>
      <c r="FGF93"/>
      <c r="FGG93"/>
      <c r="FGH93"/>
      <c r="FGI93"/>
      <c r="FGJ93"/>
      <c r="FGK93"/>
      <c r="FGL93"/>
      <c r="FGM93"/>
      <c r="FGN93"/>
      <c r="FGO93"/>
      <c r="FGP93"/>
      <c r="FGQ93"/>
      <c r="FGR93"/>
      <c r="FGS93"/>
      <c r="FGT93"/>
      <c r="FGU93"/>
      <c r="FGV93"/>
      <c r="FGW93"/>
      <c r="FGX93"/>
      <c r="FGY93"/>
      <c r="FGZ93"/>
      <c r="FHA93"/>
      <c r="FHB93"/>
      <c r="FHC93"/>
      <c r="FHD93"/>
      <c r="FHE93"/>
      <c r="FHF93"/>
      <c r="FHG93"/>
      <c r="FHH93"/>
      <c r="FHI93"/>
      <c r="FHJ93"/>
      <c r="FHK93"/>
      <c r="FHL93"/>
      <c r="FHM93"/>
      <c r="FHN93"/>
      <c r="FHO93"/>
      <c r="FHP93"/>
      <c r="FHQ93"/>
      <c r="FHR93"/>
      <c r="FHS93"/>
      <c r="FHT93"/>
      <c r="FHU93"/>
      <c r="FHV93"/>
      <c r="FHW93"/>
      <c r="FHX93"/>
      <c r="FHY93"/>
      <c r="FHZ93"/>
      <c r="FIA93"/>
      <c r="FIB93"/>
      <c r="FIC93"/>
      <c r="FID93"/>
      <c r="FIE93"/>
      <c r="FIF93"/>
      <c r="FIG93"/>
      <c r="FIH93"/>
      <c r="FII93"/>
      <c r="FIJ93"/>
      <c r="FIK93"/>
      <c r="FIL93"/>
      <c r="FIM93"/>
      <c r="FIN93"/>
      <c r="FIO93"/>
      <c r="FIP93"/>
      <c r="FIQ93"/>
      <c r="FIR93"/>
      <c r="FIS93"/>
      <c r="FIT93"/>
      <c r="FIU93"/>
      <c r="FIV93"/>
      <c r="FIW93"/>
      <c r="FIX93"/>
      <c r="FIY93"/>
      <c r="FIZ93"/>
      <c r="FJA93"/>
      <c r="FJB93"/>
      <c r="FJC93"/>
      <c r="FJD93"/>
      <c r="FJE93"/>
      <c r="FJF93"/>
      <c r="FJG93"/>
      <c r="FJH93"/>
      <c r="FJI93"/>
      <c r="FJJ93"/>
      <c r="FJK93"/>
      <c r="FJL93"/>
      <c r="FJM93"/>
      <c r="FJN93"/>
      <c r="FJO93"/>
      <c r="FJP93"/>
      <c r="FJQ93"/>
      <c r="FJR93"/>
      <c r="FJS93"/>
      <c r="FJT93"/>
      <c r="FJU93"/>
      <c r="FJV93"/>
      <c r="FJW93"/>
      <c r="FJX93"/>
      <c r="FJY93"/>
      <c r="FJZ93"/>
      <c r="FKA93"/>
      <c r="FKB93"/>
      <c r="FKC93"/>
      <c r="FKD93"/>
      <c r="FKE93"/>
      <c r="FKF93"/>
      <c r="FKG93"/>
      <c r="FKH93"/>
      <c r="FKI93"/>
      <c r="FKJ93"/>
      <c r="FKK93"/>
      <c r="FKL93"/>
      <c r="FKM93"/>
      <c r="FKN93"/>
      <c r="FKO93"/>
      <c r="FKP93"/>
      <c r="FKQ93"/>
      <c r="FKR93"/>
      <c r="FKS93"/>
      <c r="FKT93"/>
      <c r="FKU93"/>
      <c r="FKV93"/>
      <c r="FKW93"/>
      <c r="FKX93"/>
      <c r="FKY93"/>
      <c r="FKZ93"/>
      <c r="FLA93"/>
      <c r="FLB93"/>
      <c r="FLC93"/>
      <c r="FLD93"/>
      <c r="FLE93"/>
      <c r="FLF93"/>
      <c r="FLG93"/>
      <c r="FLH93"/>
      <c r="FLI93"/>
      <c r="FLJ93"/>
      <c r="FLK93"/>
      <c r="FLL93"/>
      <c r="FLM93"/>
      <c r="FLN93"/>
      <c r="FLO93"/>
      <c r="FLP93"/>
      <c r="FLQ93"/>
      <c r="FLR93"/>
      <c r="FLS93"/>
      <c r="FLT93"/>
      <c r="FLU93"/>
      <c r="FLV93"/>
      <c r="FLW93"/>
      <c r="FLX93"/>
      <c r="FLY93"/>
      <c r="FLZ93"/>
      <c r="FMA93"/>
      <c r="FMB93"/>
      <c r="FMC93"/>
      <c r="FMD93"/>
      <c r="FME93"/>
      <c r="FMF93"/>
      <c r="FMG93"/>
      <c r="FMH93"/>
      <c r="FMI93"/>
      <c r="FMJ93"/>
      <c r="FMK93"/>
      <c r="FML93"/>
      <c r="FMM93"/>
      <c r="FMN93"/>
      <c r="FMO93"/>
      <c r="FMP93"/>
      <c r="FMQ93"/>
      <c r="FMR93"/>
      <c r="FMS93"/>
      <c r="FMT93"/>
      <c r="FMU93"/>
      <c r="FMV93"/>
      <c r="FMW93"/>
      <c r="FMX93"/>
      <c r="FMY93"/>
      <c r="FMZ93"/>
      <c r="FNA93"/>
      <c r="FNB93"/>
      <c r="FNC93"/>
      <c r="FND93"/>
      <c r="FNE93"/>
      <c r="FNF93"/>
      <c r="FNG93"/>
      <c r="FNH93"/>
      <c r="FNI93"/>
      <c r="FNJ93"/>
      <c r="FNK93"/>
      <c r="FNL93"/>
      <c r="FNM93"/>
      <c r="FNN93"/>
      <c r="FNO93"/>
      <c r="FNP93"/>
      <c r="FNQ93"/>
      <c r="FNR93"/>
      <c r="FNS93"/>
      <c r="FNT93"/>
      <c r="FNU93"/>
      <c r="FNV93"/>
      <c r="FNW93"/>
      <c r="FNX93"/>
      <c r="FNY93"/>
      <c r="FNZ93"/>
      <c r="FOA93"/>
      <c r="FOB93"/>
      <c r="FOC93"/>
      <c r="FOD93"/>
      <c r="FOE93"/>
      <c r="FOF93"/>
      <c r="FOG93"/>
      <c r="FOH93"/>
      <c r="FOI93"/>
      <c r="FOJ93"/>
      <c r="FOK93"/>
      <c r="FOL93"/>
      <c r="FOM93"/>
      <c r="FON93"/>
      <c r="FOO93"/>
      <c r="FOP93"/>
      <c r="FOQ93"/>
      <c r="FOR93"/>
      <c r="FOS93"/>
      <c r="FOT93"/>
      <c r="FOU93"/>
      <c r="FOV93"/>
      <c r="FOW93"/>
      <c r="FOX93"/>
      <c r="FOY93"/>
      <c r="FOZ93"/>
      <c r="FPA93"/>
      <c r="FPB93"/>
      <c r="FPC93"/>
      <c r="FPD93"/>
      <c r="FPE93"/>
      <c r="FPF93"/>
      <c r="FPG93"/>
      <c r="FPH93"/>
      <c r="FPI93"/>
      <c r="FPJ93"/>
      <c r="FPK93"/>
      <c r="FPL93"/>
      <c r="FPM93"/>
      <c r="FPN93"/>
      <c r="FPO93"/>
      <c r="FPP93"/>
      <c r="FPQ93"/>
      <c r="FPR93"/>
      <c r="FPS93"/>
      <c r="FPT93"/>
      <c r="FPU93"/>
      <c r="FPV93"/>
      <c r="FPW93"/>
      <c r="FPX93"/>
      <c r="FPY93"/>
      <c r="FPZ93"/>
      <c r="FQA93"/>
      <c r="FQB93"/>
      <c r="FQC93"/>
      <c r="FQD93"/>
      <c r="FQE93"/>
      <c r="FQF93"/>
      <c r="FQG93"/>
      <c r="FQH93"/>
      <c r="FQI93"/>
      <c r="FQJ93"/>
      <c r="FQK93"/>
      <c r="FQL93"/>
      <c r="FQM93"/>
      <c r="FQN93"/>
      <c r="FQO93"/>
      <c r="FQP93"/>
      <c r="FQQ93"/>
      <c r="FQR93"/>
      <c r="FQS93"/>
      <c r="FQT93"/>
      <c r="FQU93"/>
      <c r="FQV93"/>
      <c r="FQW93"/>
      <c r="FQX93"/>
      <c r="FQY93"/>
      <c r="FQZ93"/>
      <c r="FRA93"/>
      <c r="FRB93"/>
      <c r="FRC93"/>
      <c r="FRD93"/>
      <c r="FRE93"/>
      <c r="FRF93"/>
      <c r="FRG93"/>
      <c r="FRH93"/>
      <c r="FRI93"/>
      <c r="FRJ93"/>
      <c r="FRK93"/>
      <c r="FRL93"/>
      <c r="FRM93"/>
      <c r="FRN93"/>
      <c r="FRO93"/>
      <c r="FRP93"/>
      <c r="FRQ93"/>
      <c r="FRR93"/>
      <c r="FRS93"/>
      <c r="FRT93"/>
      <c r="FRU93"/>
      <c r="FRV93"/>
      <c r="FRW93"/>
      <c r="FRX93"/>
      <c r="FRY93"/>
      <c r="FRZ93"/>
      <c r="FSA93"/>
      <c r="FSB93"/>
      <c r="FSC93"/>
      <c r="FSD93"/>
      <c r="FSE93"/>
      <c r="FSF93"/>
      <c r="FSG93"/>
      <c r="FSH93"/>
      <c r="FSI93"/>
      <c r="FSJ93"/>
      <c r="FSK93"/>
      <c r="FSL93"/>
      <c r="FSM93"/>
      <c r="FSN93"/>
      <c r="FSO93"/>
      <c r="FSP93"/>
      <c r="FSQ93"/>
      <c r="FSR93"/>
      <c r="FSS93"/>
      <c r="FST93"/>
      <c r="FSU93"/>
      <c r="FSV93"/>
      <c r="FSW93"/>
      <c r="FSX93"/>
      <c r="FSY93"/>
      <c r="FSZ93"/>
      <c r="FTA93"/>
      <c r="FTB93"/>
      <c r="FTC93"/>
      <c r="FTD93"/>
      <c r="FTE93"/>
      <c r="FTF93"/>
      <c r="FTG93"/>
      <c r="FTH93"/>
      <c r="FTI93"/>
      <c r="FTJ93"/>
      <c r="FTK93"/>
      <c r="FTL93"/>
      <c r="FTM93"/>
      <c r="FTN93"/>
      <c r="FTO93"/>
      <c r="FTP93"/>
      <c r="FTQ93"/>
      <c r="FTR93"/>
      <c r="FTS93"/>
      <c r="FTT93"/>
      <c r="FTU93"/>
      <c r="FTV93"/>
      <c r="FTW93"/>
      <c r="FTX93"/>
      <c r="FTY93"/>
      <c r="FTZ93"/>
      <c r="FUA93"/>
      <c r="FUB93"/>
      <c r="FUC93"/>
      <c r="FUD93"/>
      <c r="FUE93"/>
      <c r="FUF93"/>
      <c r="FUG93"/>
      <c r="FUH93"/>
      <c r="FUI93"/>
      <c r="FUJ93"/>
      <c r="FUK93"/>
      <c r="FUL93"/>
      <c r="FUM93"/>
      <c r="FUN93"/>
      <c r="FUO93"/>
      <c r="FUP93"/>
      <c r="FUQ93"/>
      <c r="FUR93"/>
      <c r="FUS93"/>
      <c r="FUT93"/>
      <c r="FUU93"/>
      <c r="FUV93"/>
      <c r="FUW93"/>
      <c r="FUX93"/>
      <c r="FUY93"/>
      <c r="FUZ93"/>
      <c r="FVA93"/>
      <c r="FVB93"/>
      <c r="FVC93"/>
      <c r="FVD93"/>
      <c r="FVE93"/>
      <c r="FVF93"/>
      <c r="FVG93"/>
      <c r="FVH93"/>
      <c r="FVI93"/>
      <c r="FVJ93"/>
      <c r="FVK93"/>
      <c r="FVL93"/>
      <c r="FVM93"/>
      <c r="FVN93"/>
      <c r="FVO93"/>
      <c r="FVP93"/>
      <c r="FVQ93"/>
      <c r="FVR93"/>
      <c r="FVS93"/>
      <c r="FVT93"/>
      <c r="FVU93"/>
      <c r="FVV93"/>
      <c r="FVW93"/>
      <c r="FVX93"/>
      <c r="FVY93"/>
      <c r="FVZ93"/>
      <c r="FWA93"/>
      <c r="FWB93"/>
      <c r="FWC93"/>
      <c r="FWD93"/>
      <c r="FWE93"/>
      <c r="FWF93"/>
      <c r="FWG93"/>
      <c r="FWH93"/>
      <c r="FWI93"/>
      <c r="FWJ93"/>
      <c r="FWK93"/>
      <c r="FWL93"/>
      <c r="FWM93"/>
      <c r="FWN93"/>
      <c r="FWO93"/>
      <c r="FWP93"/>
      <c r="FWQ93"/>
      <c r="FWR93"/>
      <c r="FWS93"/>
      <c r="FWT93"/>
      <c r="FWU93"/>
      <c r="FWV93"/>
      <c r="FWW93"/>
      <c r="FWX93"/>
      <c r="FWY93"/>
      <c r="FWZ93"/>
      <c r="FXA93"/>
      <c r="FXB93"/>
      <c r="FXC93"/>
      <c r="FXD93"/>
      <c r="FXE93"/>
      <c r="FXF93"/>
      <c r="FXG93"/>
      <c r="FXH93"/>
      <c r="FXI93"/>
      <c r="FXJ93"/>
      <c r="FXK93"/>
      <c r="FXL93"/>
      <c r="FXM93"/>
      <c r="FXN93"/>
      <c r="FXO93"/>
      <c r="FXP93"/>
      <c r="FXQ93"/>
      <c r="FXR93"/>
      <c r="FXS93"/>
      <c r="FXT93"/>
      <c r="FXU93"/>
      <c r="FXV93"/>
      <c r="FXW93"/>
      <c r="FXX93"/>
      <c r="FXY93"/>
      <c r="FXZ93"/>
      <c r="FYA93"/>
      <c r="FYB93"/>
      <c r="FYC93"/>
      <c r="FYD93"/>
      <c r="FYE93"/>
      <c r="FYF93"/>
      <c r="FYG93"/>
      <c r="FYH93"/>
      <c r="FYI93"/>
      <c r="FYJ93"/>
      <c r="FYK93"/>
      <c r="FYL93"/>
      <c r="FYM93"/>
      <c r="FYN93"/>
      <c r="FYO93"/>
      <c r="FYP93"/>
      <c r="FYQ93"/>
      <c r="FYR93"/>
      <c r="FYS93"/>
      <c r="FYT93"/>
      <c r="FYU93"/>
      <c r="FYV93"/>
      <c r="FYW93"/>
      <c r="FYX93"/>
      <c r="FYY93"/>
      <c r="FYZ93"/>
      <c r="FZA93"/>
      <c r="FZB93"/>
      <c r="FZC93"/>
      <c r="FZD93"/>
      <c r="FZE93"/>
      <c r="FZF93"/>
      <c r="FZG93"/>
      <c r="FZH93"/>
      <c r="FZI93"/>
      <c r="FZJ93"/>
      <c r="FZK93"/>
      <c r="FZL93"/>
      <c r="FZM93"/>
      <c r="FZN93"/>
      <c r="FZO93"/>
      <c r="FZP93"/>
      <c r="FZQ93"/>
      <c r="FZR93"/>
      <c r="FZS93"/>
      <c r="FZT93"/>
      <c r="FZU93"/>
      <c r="FZV93"/>
      <c r="FZW93"/>
      <c r="FZX93"/>
      <c r="FZY93"/>
      <c r="FZZ93"/>
      <c r="GAA93"/>
      <c r="GAB93"/>
      <c r="GAC93"/>
      <c r="GAD93"/>
      <c r="GAE93"/>
      <c r="GAF93"/>
      <c r="GAG93"/>
      <c r="GAH93"/>
      <c r="GAI93"/>
      <c r="GAJ93"/>
      <c r="GAK93"/>
      <c r="GAL93"/>
      <c r="GAM93"/>
      <c r="GAN93"/>
      <c r="GAO93"/>
      <c r="GAP93"/>
      <c r="GAQ93"/>
      <c r="GAR93"/>
      <c r="GAS93"/>
      <c r="GAT93"/>
      <c r="GAU93"/>
      <c r="GAV93"/>
      <c r="GAW93"/>
      <c r="GAX93"/>
      <c r="GAY93"/>
      <c r="GAZ93"/>
      <c r="GBA93"/>
      <c r="GBB93"/>
      <c r="GBC93"/>
      <c r="GBD93"/>
      <c r="GBE93"/>
      <c r="GBF93"/>
      <c r="GBG93"/>
      <c r="GBH93"/>
      <c r="GBI93"/>
      <c r="GBJ93"/>
      <c r="GBK93"/>
      <c r="GBL93"/>
      <c r="GBM93"/>
      <c r="GBN93"/>
      <c r="GBO93"/>
      <c r="GBP93"/>
      <c r="GBQ93"/>
      <c r="GBR93"/>
      <c r="GBS93"/>
      <c r="GBT93"/>
      <c r="GBU93"/>
      <c r="GBV93"/>
      <c r="GBW93"/>
      <c r="GBX93"/>
      <c r="GBY93"/>
      <c r="GBZ93"/>
      <c r="GCA93"/>
    </row>
    <row r="94" spans="1:4811" s="181" customForma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</row>
    <row r="95" spans="1:4811" s="181" customForma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</row>
    <row r="96" spans="1:4811" s="181" customForma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</row>
    <row r="97" spans="1:132" s="181" customFormat="1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</row>
    <row r="98" spans="1:132" customFormat="1"/>
    <row r="99" spans="1:132" customFormat="1"/>
    <row r="100" spans="1:132" customFormat="1"/>
    <row r="101" spans="1:132" customFormat="1"/>
    <row r="102" spans="1:132" s="181" customForma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</row>
    <row r="103" spans="1:132" s="181" customForma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</row>
    <row r="104" spans="1:132" s="181" customFormat="1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</row>
    <row r="105" spans="1:132" s="181" customForma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</row>
    <row r="106" spans="1:132" s="181" customFormat="1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</row>
    <row r="107" spans="1:132" s="181" customFormat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</row>
    <row r="108" spans="1:132" s="181" customFormat="1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</row>
    <row r="109" spans="1:132" s="181" customFormat="1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</row>
    <row r="110" spans="1:132" s="181" customFormat="1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</row>
    <row r="111" spans="1:132" s="181" customFormat="1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</row>
    <row r="112" spans="1:132" s="181" customFormat="1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</row>
    <row r="113" spans="1:132" s="181" customFormat="1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</row>
    <row r="114" spans="1:132" s="181" customFormat="1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</row>
    <row r="115" spans="1:132" s="181" customFormat="1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</row>
    <row r="116" spans="1:132" s="181" customForma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</row>
    <row r="117" spans="1:132" s="181" customForma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</row>
    <row r="118" spans="1:132" s="181" customFormat="1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</row>
    <row r="119" spans="1:132" s="181" customFormat="1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</row>
    <row r="120" spans="1:132" s="181" customFormat="1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</row>
    <row r="121" spans="1:132" s="181" customFormat="1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</row>
    <row r="122" spans="1:132" s="181" customForma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</row>
    <row r="123" spans="1:132" s="181" customForma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</row>
    <row r="124" spans="1:132" s="181" customForma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</row>
    <row r="125" spans="1:132" s="181" customFormat="1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</row>
    <row r="126" spans="1:132" s="181" customFormat="1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</row>
    <row r="127" spans="1:132" s="181" customFormat="1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</row>
    <row r="128" spans="1:132" s="181" customFormat="1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</row>
    <row r="129" spans="1:132" s="181" customFormat="1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</row>
    <row r="130" spans="1:132" s="181" customForma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</row>
    <row r="131" spans="1:132" s="181" customFormat="1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</row>
    <row r="132" spans="1:132" s="181" customFormat="1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</row>
    <row r="133" spans="1:132" s="181" customFormat="1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</row>
    <row r="134" spans="1:132" s="181" customFormat="1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</row>
    <row r="135" spans="1:132" s="181" customForma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</row>
    <row r="136" spans="1:132" s="181" customFormat="1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</row>
    <row r="137" spans="1:132" s="181" customForma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</row>
    <row r="138" spans="1:132" s="181" customForma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</row>
    <row r="139" spans="1:132" s="181" customForma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</row>
    <row r="140" spans="1:132" s="181" customFormat="1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</row>
    <row r="141" spans="1:132" s="181" customFormat="1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</row>
    <row r="142" spans="1:132" s="181" customFormat="1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</row>
    <row r="143" spans="1:132" s="181" customFormat="1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</row>
    <row r="144" spans="1:132" s="181" customFormat="1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</row>
    <row r="145" spans="1:132" s="181" customFormat="1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</row>
    <row r="146" spans="1:132" s="181" customFormat="1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</row>
    <row r="147" spans="1:132" s="181" customFormat="1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</row>
    <row r="148" spans="1:132" s="181" customForma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</row>
    <row r="149" spans="1:132" s="181" customForma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</row>
    <row r="150" spans="1:132" s="181" customForma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</row>
    <row r="151" spans="1:132" s="181" customFormat="1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</row>
    <row r="152" spans="1:132" s="181" customForma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</row>
    <row r="153" spans="1:132" s="181" customFormat="1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</row>
    <row r="154" spans="1:132" s="181" customFormat="1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</row>
    <row r="155" spans="1:132" s="181" customForma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</row>
    <row r="156" spans="1:132" s="181" customForma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</row>
    <row r="157" spans="1:132" s="181" customForma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</row>
    <row r="158" spans="1:132" s="181" customFormat="1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</row>
    <row r="159" spans="1:132" s="181" customFormat="1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</row>
    <row r="160" spans="1:132" s="181" customForma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</row>
    <row r="161" spans="1:132" s="181" customForma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</row>
    <row r="162" spans="1:132" s="181" customFormat="1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</row>
    <row r="163" spans="1:132" s="181" customFormat="1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</row>
    <row r="164" spans="1:132" s="181" customFormat="1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</row>
    <row r="165" spans="1:132" s="181" customFormat="1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</row>
    <row r="166" spans="1:132" s="181" customForma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</row>
    <row r="167" spans="1:132" s="181" customFormat="1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</row>
    <row r="168" spans="1:132" s="181" customFormat="1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</row>
    <row r="169" spans="1:132" s="181" customForma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</row>
    <row r="170" spans="1:132" s="181" customForma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</row>
    <row r="171" spans="1:132" s="181" customForma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</row>
    <row r="172" spans="1:132" s="181" customForma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</row>
    <row r="173" spans="1:132" s="181" customForma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</row>
    <row r="174" spans="1:132" s="181" customForma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/>
      <c r="DF174" s="104"/>
      <c r="DG174" s="104"/>
      <c r="DH17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04"/>
      <c r="EB174" s="104"/>
    </row>
    <row r="175" spans="1:132" s="181" customFormat="1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</row>
    <row r="176" spans="1:132" s="181" customFormat="1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</row>
    <row r="177" spans="1:132" s="181" customFormat="1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</row>
    <row r="178" spans="1:132" s="181" customFormat="1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</row>
    <row r="179" spans="1:132" s="181" customFormat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/>
      <c r="CU179" s="104"/>
      <c r="CV179" s="104"/>
      <c r="CW179" s="104"/>
      <c r="CX179" s="104"/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  <c r="DZ179" s="104"/>
      <c r="EA179" s="104"/>
      <c r="EB179" s="104"/>
    </row>
    <row r="180" spans="1:132" s="181" customFormat="1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</row>
    <row r="181" spans="1:132" s="181" customFormat="1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</row>
    <row r="182" spans="1:132" s="181" customFormat="1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</row>
    <row r="183" spans="1:132" s="181" customFormat="1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</row>
    <row r="184" spans="1:132" s="181" customFormat="1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</row>
    <row r="185" spans="1:132" s="181" customFormat="1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</row>
    <row r="186" spans="1:132" s="181" customFormat="1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</row>
    <row r="187" spans="1:132" s="181" customFormat="1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</row>
    <row r="188" spans="1:132" s="181" customFormat="1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</row>
    <row r="189" spans="1:132" s="181" customFormat="1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</row>
    <row r="190" spans="1:132" s="181" customFormat="1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</row>
    <row r="191" spans="1:132" s="181" customForma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</row>
    <row r="192" spans="1:132" s="181" customForma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</row>
    <row r="193" spans="1:132" s="181" customFormat="1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</row>
    <row r="194" spans="1:132" s="181" customForma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</row>
    <row r="195" spans="1:132" s="181" customForma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</row>
    <row r="196" spans="1:132" s="181" customForma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</row>
    <row r="197" spans="1:132" s="181" customForma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</row>
    <row r="198" spans="1:132" s="181" customForma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</row>
    <row r="199" spans="1:132" s="181" customForma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4"/>
      <c r="DF199" s="104"/>
      <c r="DG199" s="104"/>
      <c r="DH199"/>
      <c r="DI199" s="104"/>
      <c r="DJ199" s="104"/>
      <c r="DK199" s="104"/>
      <c r="DL199" s="104"/>
      <c r="DM199" s="104"/>
      <c r="DN199" s="104"/>
      <c r="DO199" s="104"/>
      <c r="DP199" s="104"/>
      <c r="DQ199" s="104"/>
      <c r="DR199" s="104"/>
      <c r="DS199" s="104"/>
      <c r="DT199" s="104"/>
      <c r="DU199" s="104"/>
      <c r="DV199" s="104"/>
      <c r="DW199" s="104"/>
      <c r="DX199" s="104"/>
      <c r="DY199" s="104"/>
      <c r="DZ199" s="104"/>
      <c r="EA199" s="104"/>
      <c r="EB199" s="104"/>
    </row>
    <row r="200" spans="1:132" s="181" customForma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</row>
    <row r="201" spans="1:132" s="181" customForma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04"/>
      <c r="CQ201" s="104"/>
      <c r="CR201" s="104"/>
      <c r="CS201" s="104"/>
      <c r="CT201"/>
      <c r="CU201" s="104"/>
      <c r="CV201" s="104"/>
      <c r="CW201" s="104"/>
      <c r="CX201" s="104"/>
      <c r="CY201" s="104"/>
      <c r="CZ201" s="104"/>
      <c r="DA201" s="104"/>
      <c r="DB201" s="104"/>
      <c r="DC201" s="104"/>
      <c r="DD201" s="104"/>
      <c r="DE201" s="104"/>
      <c r="DF201" s="104"/>
      <c r="DG201" s="104"/>
      <c r="DH201"/>
      <c r="DI201" s="104"/>
      <c r="DJ201" s="104"/>
      <c r="DK201" s="104"/>
      <c r="DL201" s="104"/>
      <c r="DM201" s="104"/>
      <c r="DN201" s="104"/>
      <c r="DO201" s="104"/>
      <c r="DP201" s="104"/>
      <c r="DQ201" s="104"/>
      <c r="DR201" s="104"/>
      <c r="DS201" s="104"/>
      <c r="DT201" s="104"/>
      <c r="DU201" s="104"/>
      <c r="DV201" s="104"/>
      <c r="DW201" s="104"/>
      <c r="DX201" s="104"/>
      <c r="DY201" s="104"/>
      <c r="DZ201" s="104"/>
      <c r="EA201" s="104"/>
      <c r="EB201" s="104"/>
    </row>
    <row r="202" spans="1:132" s="181" customFormat="1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</row>
    <row r="203" spans="1:132" s="181" customFormat="1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/>
      <c r="BE203" s="104"/>
      <c r="BF203" s="104"/>
      <c r="BG203" s="104"/>
      <c r="BH203" s="104"/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/>
      <c r="BS203" s="104"/>
      <c r="BT203" s="104"/>
      <c r="BU203" s="104"/>
      <c r="BV203" s="104"/>
      <c r="BW203" s="104"/>
      <c r="BX203" s="104"/>
      <c r="BY203" s="104"/>
      <c r="BZ203" s="104"/>
      <c r="CA203" s="104"/>
      <c r="CB203" s="104"/>
      <c r="CC203" s="104"/>
      <c r="CD203" s="104"/>
      <c r="CE203" s="104"/>
      <c r="CF203"/>
      <c r="CG203" s="104"/>
      <c r="CH203" s="104"/>
      <c r="CI203" s="104"/>
      <c r="CJ203" s="104"/>
      <c r="CK203" s="104"/>
      <c r="CL203" s="104"/>
      <c r="CM203" s="104"/>
      <c r="CN203" s="104"/>
      <c r="CO203" s="104"/>
      <c r="CP203" s="104"/>
      <c r="CQ203" s="104"/>
      <c r="CR203" s="104"/>
      <c r="CS203" s="104"/>
      <c r="CT203"/>
      <c r="CU203" s="104"/>
      <c r="CV203" s="104"/>
      <c r="CW203" s="104"/>
      <c r="CX203" s="104"/>
      <c r="CY203" s="104"/>
      <c r="CZ203" s="104"/>
      <c r="DA203" s="104"/>
      <c r="DB203" s="104"/>
      <c r="DC203" s="104"/>
      <c r="DD203" s="104"/>
      <c r="DE203" s="104"/>
      <c r="DF203" s="104"/>
      <c r="DG203" s="104"/>
      <c r="DH203"/>
      <c r="DI203" s="104"/>
      <c r="DJ203" s="104"/>
      <c r="DK203" s="104"/>
      <c r="DL203" s="104"/>
      <c r="DM203" s="104"/>
      <c r="DN203" s="104"/>
      <c r="DO203" s="104"/>
      <c r="DP203" s="104"/>
      <c r="DQ203" s="104"/>
      <c r="DR203" s="104"/>
      <c r="DS203" s="104"/>
      <c r="DT203" s="104"/>
      <c r="DU203" s="104"/>
      <c r="DV203" s="104"/>
      <c r="DW203" s="104"/>
      <c r="DX203" s="104"/>
      <c r="DY203" s="104"/>
      <c r="DZ203" s="104"/>
      <c r="EA203" s="104"/>
      <c r="EB203" s="104"/>
    </row>
    <row r="204" spans="1:132" s="181" customFormat="1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/>
      <c r="BE204" s="104"/>
      <c r="BF204" s="104"/>
      <c r="BG204" s="104"/>
      <c r="BH204" s="104"/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/>
      <c r="CF204"/>
      <c r="CG204" s="104"/>
      <c r="CH204" s="104"/>
      <c r="CI204" s="104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/>
      <c r="CU204" s="104"/>
      <c r="CV204" s="104"/>
      <c r="CW204" s="104"/>
      <c r="CX204" s="104"/>
      <c r="CY204" s="104"/>
      <c r="CZ204" s="104"/>
      <c r="DA204" s="104"/>
      <c r="DB204" s="104"/>
      <c r="DC204" s="104"/>
      <c r="DD204" s="104"/>
      <c r="DE204" s="104"/>
      <c r="DF204" s="104"/>
      <c r="DG204" s="104"/>
      <c r="DH204"/>
      <c r="DI204" s="104"/>
      <c r="DJ204" s="104"/>
      <c r="DK204" s="104"/>
      <c r="DL204" s="104"/>
      <c r="DM204" s="104"/>
      <c r="DN204" s="104"/>
      <c r="DO204" s="104"/>
      <c r="DP204" s="104"/>
      <c r="DQ204" s="104"/>
      <c r="DR204" s="104"/>
      <c r="DS204" s="104"/>
      <c r="DT204" s="104"/>
      <c r="DU204" s="104"/>
      <c r="DV204" s="104"/>
      <c r="DW204" s="104"/>
      <c r="DX204" s="104"/>
      <c r="DY204" s="104"/>
      <c r="DZ204" s="104"/>
      <c r="EA204" s="104"/>
      <c r="EB204" s="104"/>
    </row>
    <row r="205" spans="1:132" s="181" customFormat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</row>
    <row r="206" spans="1:132" s="181" customFormat="1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/>
      <c r="CU206" s="104"/>
      <c r="CV206" s="104"/>
      <c r="CW206" s="104"/>
      <c r="CX206" s="104"/>
      <c r="CY206" s="104"/>
      <c r="CZ206" s="104"/>
      <c r="DA206" s="104"/>
      <c r="DB206" s="104"/>
      <c r="DC206" s="104"/>
      <c r="DD206" s="104"/>
      <c r="DE206" s="104"/>
      <c r="DF206" s="104"/>
      <c r="DG206" s="104"/>
      <c r="DH206"/>
      <c r="DI206" s="104"/>
      <c r="DJ206" s="104"/>
      <c r="DK206" s="104"/>
      <c r="DL206" s="104"/>
      <c r="DM206" s="104"/>
      <c r="DN206" s="104"/>
      <c r="DO206" s="104"/>
      <c r="DP206" s="104"/>
      <c r="DQ206" s="104"/>
      <c r="DR206" s="104"/>
      <c r="DS206" s="104"/>
      <c r="DT206" s="104"/>
      <c r="DU206" s="104"/>
      <c r="DV206" s="104"/>
      <c r="DW206" s="104"/>
      <c r="DX206" s="104"/>
      <c r="DY206" s="104"/>
      <c r="DZ206" s="104"/>
      <c r="EA206" s="104"/>
      <c r="EB206" s="104"/>
    </row>
    <row r="207" spans="1:132" s="181" customFormat="1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/>
      <c r="CU207" s="104"/>
      <c r="CV207" s="104"/>
      <c r="CW207" s="104"/>
      <c r="CX207" s="104"/>
      <c r="CY207" s="104"/>
      <c r="CZ207" s="104"/>
      <c r="DA207" s="104"/>
      <c r="DB207" s="104"/>
      <c r="DC207" s="104"/>
      <c r="DD207" s="104"/>
      <c r="DE207" s="104"/>
      <c r="DF207" s="104"/>
      <c r="DG207" s="104"/>
      <c r="DH207"/>
      <c r="DI207" s="104"/>
      <c r="DJ207" s="104"/>
      <c r="DK207" s="104"/>
      <c r="DL207" s="104"/>
      <c r="DM207" s="104"/>
      <c r="DN207" s="104"/>
      <c r="DO207" s="104"/>
      <c r="DP207" s="104"/>
      <c r="DQ207" s="104"/>
      <c r="DR207" s="104"/>
      <c r="DS207" s="104"/>
      <c r="DT207" s="104"/>
      <c r="DU207" s="104"/>
      <c r="DV207" s="104"/>
      <c r="DW207" s="104"/>
      <c r="DX207" s="104"/>
      <c r="DY207" s="104"/>
      <c r="DZ207" s="104"/>
      <c r="EA207" s="104"/>
      <c r="EB207" s="104"/>
    </row>
    <row r="208" spans="1:132" s="181" customFormat="1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/>
      <c r="CU208" s="104"/>
      <c r="CV208" s="104"/>
      <c r="CW208" s="104"/>
      <c r="CX208" s="104"/>
      <c r="CY208" s="104"/>
      <c r="CZ208" s="104"/>
      <c r="DA208" s="104"/>
      <c r="DB208" s="104"/>
      <c r="DC208" s="104"/>
      <c r="DD208" s="104"/>
      <c r="DE208" s="104"/>
      <c r="DF208" s="104"/>
      <c r="DG208" s="104"/>
      <c r="DH208"/>
      <c r="DI208" s="104"/>
      <c r="DJ208" s="104"/>
      <c r="DK208" s="104"/>
      <c r="DL208" s="104"/>
      <c r="DM208" s="104"/>
      <c r="DN208" s="104"/>
      <c r="DO208" s="104"/>
      <c r="DP208" s="104"/>
      <c r="DQ208" s="104"/>
      <c r="DR208" s="104"/>
      <c r="DS208" s="104"/>
      <c r="DT208" s="104"/>
      <c r="DU208" s="104"/>
      <c r="DV208" s="104"/>
      <c r="DW208" s="104"/>
      <c r="DX208" s="104"/>
      <c r="DY208" s="104"/>
      <c r="DZ208" s="104"/>
      <c r="EA208" s="104"/>
      <c r="EB208" s="104"/>
    </row>
    <row r="209" spans="1:132" s="181" customForma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/>
      <c r="CU209" s="104"/>
      <c r="CV209" s="104"/>
      <c r="CW209" s="104"/>
      <c r="CX209" s="104"/>
      <c r="CY209" s="104"/>
      <c r="CZ209" s="104"/>
      <c r="DA209" s="104"/>
      <c r="DB209" s="104"/>
      <c r="DC209" s="104"/>
      <c r="DD209" s="104"/>
      <c r="DE209" s="104"/>
      <c r="DF209" s="104"/>
      <c r="DG209" s="104"/>
      <c r="DH209"/>
      <c r="DI209" s="104"/>
      <c r="DJ209" s="104"/>
      <c r="DK209" s="104"/>
      <c r="DL209" s="104"/>
      <c r="DM209" s="104"/>
      <c r="DN209" s="104"/>
      <c r="DO209" s="104"/>
      <c r="DP209" s="104"/>
      <c r="DQ209" s="104"/>
      <c r="DR209" s="104"/>
      <c r="DS209" s="104"/>
      <c r="DT209" s="104"/>
      <c r="DU209" s="104"/>
      <c r="DV209" s="104"/>
      <c r="DW209" s="104"/>
      <c r="DX209" s="104"/>
      <c r="DY209" s="104"/>
      <c r="DZ209" s="104"/>
      <c r="EA209" s="104"/>
      <c r="EB209" s="104"/>
    </row>
    <row r="210" spans="1:132" s="181" customForma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</row>
    <row r="211" spans="1:132" s="181" customForma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/>
      <c r="BS211" s="104"/>
      <c r="BT211" s="104"/>
      <c r="BU211" s="104"/>
      <c r="BV211" s="104"/>
      <c r="BW211" s="104"/>
      <c r="BX211" s="104"/>
      <c r="BY211" s="104"/>
      <c r="BZ211" s="104"/>
      <c r="CA211" s="104"/>
      <c r="CB211" s="104"/>
      <c r="CC211" s="104"/>
      <c r="CD211" s="104"/>
      <c r="CE211" s="104"/>
      <c r="CF211"/>
      <c r="CG211" s="104"/>
      <c r="CH211" s="104"/>
      <c r="CI211" s="104"/>
      <c r="CJ211" s="104"/>
      <c r="CK211" s="104"/>
      <c r="CL211" s="104"/>
      <c r="CM211" s="104"/>
      <c r="CN211" s="104"/>
      <c r="CO211" s="104"/>
      <c r="CP211" s="104"/>
      <c r="CQ211" s="104"/>
      <c r="CR211" s="104"/>
      <c r="CS211" s="104"/>
      <c r="CT211"/>
      <c r="CU211" s="104"/>
      <c r="CV211" s="104"/>
      <c r="CW211" s="104"/>
      <c r="CX211" s="104"/>
      <c r="CY211" s="104"/>
      <c r="CZ211" s="104"/>
      <c r="DA211" s="104"/>
      <c r="DB211" s="104"/>
      <c r="DC211" s="104"/>
      <c r="DD211" s="104"/>
      <c r="DE211" s="104"/>
      <c r="DF211" s="104"/>
      <c r="DG211" s="104"/>
      <c r="DH211"/>
      <c r="DI211" s="104"/>
      <c r="DJ211" s="104"/>
      <c r="DK211" s="104"/>
      <c r="DL211" s="104"/>
      <c r="DM211" s="104"/>
      <c r="DN211" s="104"/>
      <c r="DO211" s="104"/>
      <c r="DP211" s="104"/>
      <c r="DQ211" s="104"/>
      <c r="DR211" s="104"/>
      <c r="DS211" s="104"/>
      <c r="DT211" s="104"/>
      <c r="DU211" s="104"/>
      <c r="DV211" s="104"/>
      <c r="DW211" s="104"/>
      <c r="DX211" s="104"/>
      <c r="DY211" s="104"/>
      <c r="DZ211" s="104"/>
      <c r="EA211" s="104"/>
      <c r="EB211" s="104"/>
    </row>
    <row r="212" spans="1:132" s="181" customFormat="1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/>
      <c r="BE212" s="104"/>
      <c r="BF212" s="104"/>
      <c r="BG212" s="104"/>
      <c r="BH212" s="104"/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/>
      <c r="BS212" s="104"/>
      <c r="BT212" s="104"/>
      <c r="BU212" s="104"/>
      <c r="BV212" s="104"/>
      <c r="BW212" s="104"/>
      <c r="BX212" s="104"/>
      <c r="BY212" s="104"/>
      <c r="BZ212" s="104"/>
      <c r="CA212" s="104"/>
      <c r="CB212" s="104"/>
      <c r="CC212" s="104"/>
      <c r="CD212" s="104"/>
      <c r="CE212" s="104"/>
      <c r="CF212"/>
      <c r="CG212" s="104"/>
      <c r="CH212" s="104"/>
      <c r="CI212" s="104"/>
      <c r="CJ212" s="104"/>
      <c r="CK212" s="104"/>
      <c r="CL212" s="104"/>
      <c r="CM212" s="104"/>
      <c r="CN212" s="104"/>
      <c r="CO212" s="104"/>
      <c r="CP212" s="104"/>
      <c r="CQ212" s="104"/>
      <c r="CR212" s="104"/>
      <c r="CS212" s="104"/>
      <c r="CT212"/>
      <c r="CU212" s="104"/>
      <c r="CV212" s="104"/>
      <c r="CW212" s="104"/>
      <c r="CX212" s="104"/>
      <c r="CY212" s="104"/>
      <c r="CZ212" s="104"/>
      <c r="DA212" s="104"/>
      <c r="DB212" s="104"/>
      <c r="DC212" s="104"/>
      <c r="DD212" s="104"/>
      <c r="DE212" s="104"/>
      <c r="DF212" s="104"/>
      <c r="DG212" s="104"/>
      <c r="DH212"/>
      <c r="DI212" s="104"/>
      <c r="DJ212" s="104"/>
      <c r="DK212" s="104"/>
      <c r="DL212" s="104"/>
      <c r="DM212" s="104"/>
      <c r="DN212" s="104"/>
      <c r="DO212" s="104"/>
      <c r="DP212" s="104"/>
      <c r="DQ212" s="104"/>
      <c r="DR212" s="104"/>
      <c r="DS212" s="104"/>
      <c r="DT212" s="104"/>
      <c r="DU212" s="104"/>
      <c r="DV212" s="104"/>
      <c r="DW212" s="104"/>
      <c r="DX212" s="104"/>
      <c r="DY212" s="104"/>
      <c r="DZ212" s="104"/>
      <c r="EA212" s="104"/>
      <c r="EB212" s="104"/>
    </row>
    <row r="213" spans="1:132" s="181" customForma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/>
      <c r="CU213" s="104"/>
      <c r="CV213" s="104"/>
      <c r="CW213" s="104"/>
      <c r="CX213" s="104"/>
      <c r="CY213" s="104"/>
      <c r="CZ213" s="104"/>
      <c r="DA213" s="104"/>
      <c r="DB213" s="104"/>
      <c r="DC213" s="104"/>
      <c r="DD213" s="104"/>
      <c r="DE213" s="104"/>
      <c r="DF213" s="104"/>
      <c r="DG213" s="104"/>
      <c r="DH213"/>
      <c r="DI213" s="104"/>
      <c r="DJ213" s="104"/>
      <c r="DK213" s="104"/>
      <c r="DL213" s="104"/>
      <c r="DM213" s="104"/>
      <c r="DN213" s="104"/>
      <c r="DO213" s="104"/>
      <c r="DP213" s="104"/>
      <c r="DQ213" s="104"/>
      <c r="DR213" s="104"/>
      <c r="DS213" s="104"/>
      <c r="DT213" s="104"/>
      <c r="DU213" s="104"/>
      <c r="DV213" s="104"/>
      <c r="DW213" s="104"/>
      <c r="DX213" s="104"/>
      <c r="DY213" s="104"/>
      <c r="DZ213" s="104"/>
      <c r="EA213" s="104"/>
      <c r="EB213" s="104"/>
    </row>
    <row r="214" spans="1:132" s="181" customForma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4"/>
      <c r="CE214" s="104"/>
      <c r="CF214"/>
      <c r="CG214" s="104"/>
      <c r="CH214" s="104"/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/>
      <c r="CU214" s="104"/>
      <c r="CV214" s="104"/>
      <c r="CW214" s="104"/>
      <c r="CX214" s="104"/>
      <c r="CY214" s="104"/>
      <c r="CZ214" s="104"/>
      <c r="DA214" s="104"/>
      <c r="DB214" s="104"/>
      <c r="DC214" s="104"/>
      <c r="DD214" s="104"/>
      <c r="DE214" s="104"/>
      <c r="DF214" s="104"/>
      <c r="DG214" s="104"/>
      <c r="DH214"/>
      <c r="DI214" s="104"/>
      <c r="DJ214" s="104"/>
      <c r="DK214" s="104"/>
      <c r="DL214" s="104"/>
      <c r="DM214" s="104"/>
      <c r="DN214" s="104"/>
      <c r="DO214" s="104"/>
      <c r="DP214" s="104"/>
      <c r="DQ214" s="104"/>
      <c r="DR214" s="104"/>
      <c r="DS214" s="104"/>
      <c r="DT214" s="104"/>
      <c r="DU214" s="104"/>
      <c r="DV214" s="104"/>
      <c r="DW214" s="104"/>
      <c r="DX214" s="104"/>
      <c r="DY214" s="104"/>
      <c r="DZ214" s="104"/>
      <c r="EA214" s="104"/>
      <c r="EB214" s="104"/>
    </row>
    <row r="215" spans="1:132" s="181" customForma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  <c r="CE215" s="104"/>
      <c r="CF215"/>
      <c r="CG215" s="104"/>
      <c r="CH215" s="104"/>
      <c r="CI215" s="104"/>
      <c r="CJ215" s="104"/>
      <c r="CK215" s="104"/>
      <c r="CL215" s="104"/>
      <c r="CM215" s="104"/>
      <c r="CN215" s="104"/>
      <c r="CO215" s="104"/>
      <c r="CP215" s="104"/>
      <c r="CQ215" s="104"/>
      <c r="CR215" s="104"/>
      <c r="CS215" s="104"/>
      <c r="CT215"/>
      <c r="CU215" s="104"/>
      <c r="CV215" s="104"/>
      <c r="CW215" s="104"/>
      <c r="CX215" s="104"/>
      <c r="CY215" s="104"/>
      <c r="CZ215" s="104"/>
      <c r="DA215" s="104"/>
      <c r="DB215" s="104"/>
      <c r="DC215" s="104"/>
      <c r="DD215" s="104"/>
      <c r="DE215" s="104"/>
      <c r="DF215" s="104"/>
      <c r="DG215" s="104"/>
      <c r="DH215"/>
      <c r="DI215" s="104"/>
      <c r="DJ215" s="104"/>
      <c r="DK215" s="104"/>
      <c r="DL215" s="104"/>
      <c r="DM215" s="104"/>
      <c r="DN215" s="104"/>
      <c r="DO215" s="104"/>
      <c r="DP215" s="104"/>
      <c r="DQ215" s="104"/>
      <c r="DR215" s="104"/>
      <c r="DS215" s="104"/>
      <c r="DT215" s="104"/>
      <c r="DU215" s="104"/>
      <c r="DV215" s="104"/>
      <c r="DW215" s="104"/>
      <c r="DX215" s="104"/>
      <c r="DY215" s="104"/>
      <c r="DZ215" s="104"/>
      <c r="EA215" s="104"/>
      <c r="EB215" s="104"/>
    </row>
    <row r="216" spans="1:132" s="181" customFormat="1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/>
      <c r="BS216" s="104"/>
      <c r="BT216" s="104"/>
      <c r="BU216" s="104"/>
      <c r="BV216" s="104"/>
      <c r="BW216" s="104"/>
      <c r="BX216" s="104"/>
      <c r="BY216" s="104"/>
      <c r="BZ216" s="104"/>
      <c r="CA216" s="104"/>
      <c r="CB216" s="104"/>
      <c r="CC216" s="104"/>
      <c r="CD216" s="104"/>
      <c r="CE216" s="104"/>
      <c r="CF216"/>
      <c r="CG216" s="104"/>
      <c r="CH216" s="104"/>
      <c r="CI216" s="104"/>
      <c r="CJ216" s="104"/>
      <c r="CK216" s="104"/>
      <c r="CL216" s="104"/>
      <c r="CM216" s="104"/>
      <c r="CN216" s="104"/>
      <c r="CO216" s="104"/>
      <c r="CP216" s="104"/>
      <c r="CQ216" s="104"/>
      <c r="CR216" s="104"/>
      <c r="CS216" s="104"/>
      <c r="CT216"/>
      <c r="CU216" s="104"/>
      <c r="CV216" s="104"/>
      <c r="CW216" s="104"/>
      <c r="CX216" s="104"/>
      <c r="CY216" s="104"/>
      <c r="CZ216" s="104"/>
      <c r="DA216" s="104"/>
      <c r="DB216" s="104"/>
      <c r="DC216" s="104"/>
      <c r="DD216" s="104"/>
      <c r="DE216" s="104"/>
      <c r="DF216" s="104"/>
      <c r="DG216" s="104"/>
      <c r="DH216"/>
      <c r="DI216" s="104"/>
      <c r="DJ216" s="104"/>
      <c r="DK216" s="104"/>
      <c r="DL216" s="104"/>
      <c r="DM216" s="104"/>
      <c r="DN216" s="104"/>
      <c r="DO216" s="104"/>
      <c r="DP216" s="104"/>
      <c r="DQ216" s="104"/>
      <c r="DR216" s="104"/>
      <c r="DS216" s="104"/>
      <c r="DT216" s="104"/>
      <c r="DU216" s="104"/>
      <c r="DV216" s="104"/>
      <c r="DW216" s="104"/>
      <c r="DX216" s="104"/>
      <c r="DY216" s="104"/>
      <c r="DZ216" s="104"/>
      <c r="EA216" s="104"/>
      <c r="EB216" s="104"/>
    </row>
    <row r="217" spans="1:132" s="181" customForma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104"/>
      <c r="CD217" s="104"/>
      <c r="CE217" s="104"/>
      <c r="CF217"/>
      <c r="CG217" s="104"/>
      <c r="CH217" s="104"/>
      <c r="CI217" s="104"/>
      <c r="CJ217" s="104"/>
      <c r="CK217" s="104"/>
      <c r="CL217" s="104"/>
      <c r="CM217" s="104"/>
      <c r="CN217" s="104"/>
      <c r="CO217" s="104"/>
      <c r="CP217" s="104"/>
      <c r="CQ217" s="104"/>
      <c r="CR217" s="104"/>
      <c r="CS217" s="104"/>
      <c r="CT217"/>
      <c r="CU217" s="104"/>
      <c r="CV217" s="104"/>
      <c r="CW217" s="104"/>
      <c r="CX217" s="104"/>
      <c r="CY217" s="104"/>
      <c r="CZ217" s="104"/>
      <c r="DA217" s="104"/>
      <c r="DB217" s="104"/>
      <c r="DC217" s="104"/>
      <c r="DD217" s="104"/>
      <c r="DE217" s="104"/>
      <c r="DF217" s="104"/>
      <c r="DG217" s="104"/>
      <c r="DH217"/>
      <c r="DI217" s="104"/>
      <c r="DJ217" s="104"/>
      <c r="DK217" s="104"/>
      <c r="DL217" s="104"/>
      <c r="DM217" s="104"/>
      <c r="DN217" s="104"/>
      <c r="DO217" s="104"/>
      <c r="DP217" s="104"/>
      <c r="DQ217" s="104"/>
      <c r="DR217" s="104"/>
      <c r="DS217" s="104"/>
      <c r="DT217" s="104"/>
      <c r="DU217" s="104"/>
      <c r="DV217" s="104"/>
      <c r="DW217" s="104"/>
      <c r="DX217" s="104"/>
      <c r="DY217" s="104"/>
      <c r="DZ217" s="104"/>
      <c r="EA217" s="104"/>
      <c r="EB217" s="104"/>
    </row>
    <row r="218" spans="1:132" s="181" customForma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/>
      <c r="BE218" s="104"/>
      <c r="BF218" s="104"/>
      <c r="BG218" s="104"/>
      <c r="BH218" s="104"/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/>
      <c r="BS218" s="104"/>
      <c r="BT218" s="104"/>
      <c r="BU218" s="104"/>
      <c r="BV218" s="104"/>
      <c r="BW218" s="104"/>
      <c r="BX218" s="104"/>
      <c r="BY218" s="104"/>
      <c r="BZ218" s="104"/>
      <c r="CA218" s="104"/>
      <c r="CB218" s="104"/>
      <c r="CC218" s="104"/>
      <c r="CD218" s="104"/>
      <c r="CE218" s="104"/>
      <c r="CF218"/>
      <c r="CG218" s="104"/>
      <c r="CH218" s="104"/>
      <c r="CI218" s="104"/>
      <c r="CJ218" s="104"/>
      <c r="CK218" s="104"/>
      <c r="CL218" s="104"/>
      <c r="CM218" s="104"/>
      <c r="CN218" s="104"/>
      <c r="CO218" s="104"/>
      <c r="CP218" s="104"/>
      <c r="CQ218" s="104"/>
      <c r="CR218" s="104"/>
      <c r="CS218" s="104"/>
      <c r="CT218"/>
      <c r="CU218" s="104"/>
      <c r="CV218" s="104"/>
      <c r="CW218" s="104"/>
      <c r="CX218" s="104"/>
      <c r="CY218" s="104"/>
      <c r="CZ218" s="104"/>
      <c r="DA218" s="104"/>
      <c r="DB218" s="104"/>
      <c r="DC218" s="104"/>
      <c r="DD218" s="104"/>
      <c r="DE218" s="104"/>
      <c r="DF218" s="104"/>
      <c r="DG218" s="104"/>
      <c r="DH218"/>
      <c r="DI218" s="104"/>
      <c r="DJ218" s="104"/>
      <c r="DK218" s="104"/>
      <c r="DL218" s="104"/>
      <c r="DM218" s="104"/>
      <c r="DN218" s="104"/>
      <c r="DO218" s="104"/>
      <c r="DP218" s="104"/>
      <c r="DQ218" s="104"/>
      <c r="DR218" s="104"/>
      <c r="DS218" s="104"/>
      <c r="DT218" s="104"/>
      <c r="DU218" s="104"/>
      <c r="DV218" s="104"/>
      <c r="DW218" s="104"/>
      <c r="DX218" s="104"/>
      <c r="DY218" s="104"/>
      <c r="DZ218" s="104"/>
      <c r="EA218" s="104"/>
      <c r="EB218" s="104"/>
    </row>
    <row r="219" spans="1:132" s="181" customFormat="1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/>
      <c r="BE219" s="104"/>
      <c r="BF219" s="104"/>
      <c r="BG219" s="104"/>
      <c r="BH219" s="104"/>
      <c r="BI219" s="104"/>
      <c r="BJ219" s="104"/>
      <c r="BK219" s="104"/>
      <c r="BL219" s="104"/>
      <c r="BM219" s="104"/>
      <c r="BN219" s="104"/>
      <c r="BO219" s="104"/>
      <c r="BP219" s="104"/>
      <c r="BQ219" s="104"/>
      <c r="BR219"/>
      <c r="BS219" s="104"/>
      <c r="BT219" s="104"/>
      <c r="BU219" s="104"/>
      <c r="BV219" s="104"/>
      <c r="BW219" s="104"/>
      <c r="BX219" s="104"/>
      <c r="BY219" s="104"/>
      <c r="BZ219" s="104"/>
      <c r="CA219" s="104"/>
      <c r="CB219" s="104"/>
      <c r="CC219" s="104"/>
      <c r="CD219" s="104"/>
      <c r="CE219" s="104"/>
      <c r="CF219"/>
      <c r="CG219" s="104"/>
      <c r="CH219" s="104"/>
      <c r="CI219" s="104"/>
      <c r="CJ219" s="104"/>
      <c r="CK219" s="104"/>
      <c r="CL219" s="104"/>
      <c r="CM219" s="104"/>
      <c r="CN219" s="104"/>
      <c r="CO219" s="104"/>
      <c r="CP219" s="104"/>
      <c r="CQ219" s="104"/>
      <c r="CR219" s="104"/>
      <c r="CS219" s="104"/>
      <c r="CT219"/>
      <c r="CU219" s="104"/>
      <c r="CV219" s="104"/>
      <c r="CW219" s="104"/>
      <c r="CX219" s="104"/>
      <c r="CY219" s="104"/>
      <c r="CZ219" s="104"/>
      <c r="DA219" s="104"/>
      <c r="DB219" s="104"/>
      <c r="DC219" s="104"/>
      <c r="DD219" s="104"/>
      <c r="DE219" s="104"/>
      <c r="DF219" s="104"/>
      <c r="DG219" s="104"/>
      <c r="DH219"/>
      <c r="DI219" s="104"/>
      <c r="DJ219" s="104"/>
      <c r="DK219" s="104"/>
      <c r="DL219" s="104"/>
      <c r="DM219" s="104"/>
      <c r="DN219" s="104"/>
      <c r="DO219" s="104"/>
      <c r="DP219" s="104"/>
      <c r="DQ219" s="104"/>
      <c r="DR219" s="104"/>
      <c r="DS219" s="104"/>
      <c r="DT219" s="104"/>
      <c r="DU219" s="104"/>
      <c r="DV219" s="104"/>
      <c r="DW219" s="104"/>
      <c r="DX219" s="104"/>
      <c r="DY219" s="104"/>
      <c r="DZ219" s="104"/>
      <c r="EA219" s="104"/>
      <c r="EB219" s="104"/>
    </row>
    <row r="220" spans="1:132" s="181" customFormat="1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/>
      <c r="BE220" s="104"/>
      <c r="BF220" s="104"/>
      <c r="BG220" s="104"/>
      <c r="BH220" s="104"/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/>
      <c r="BS220" s="104"/>
      <c r="BT220" s="104"/>
      <c r="BU220" s="104"/>
      <c r="BV220" s="104"/>
      <c r="BW220" s="104"/>
      <c r="BX220" s="104"/>
      <c r="BY220" s="104"/>
      <c r="BZ220" s="104"/>
      <c r="CA220" s="104"/>
      <c r="CB220" s="104"/>
      <c r="CC220" s="104"/>
      <c r="CD220" s="104"/>
      <c r="CE220" s="104"/>
      <c r="CF220"/>
      <c r="CG220" s="104"/>
      <c r="CH220" s="104"/>
      <c r="CI220" s="104"/>
      <c r="CJ220" s="104"/>
      <c r="CK220" s="104"/>
      <c r="CL220" s="104"/>
      <c r="CM220" s="104"/>
      <c r="CN220" s="104"/>
      <c r="CO220" s="104"/>
      <c r="CP220" s="104"/>
      <c r="CQ220" s="104"/>
      <c r="CR220" s="104"/>
      <c r="CS220" s="104"/>
      <c r="CT220"/>
      <c r="CU220" s="104"/>
      <c r="CV220" s="104"/>
      <c r="CW220" s="104"/>
      <c r="CX220" s="104"/>
      <c r="CY220" s="104"/>
      <c r="CZ220" s="104"/>
      <c r="DA220" s="104"/>
      <c r="DB220" s="104"/>
      <c r="DC220" s="104"/>
      <c r="DD220" s="104"/>
      <c r="DE220" s="104"/>
      <c r="DF220" s="104"/>
      <c r="DG220" s="104"/>
      <c r="DH220"/>
      <c r="DI220" s="104"/>
      <c r="DJ220" s="104"/>
      <c r="DK220" s="104"/>
      <c r="DL220" s="104"/>
      <c r="DM220" s="104"/>
      <c r="DN220" s="104"/>
      <c r="DO220" s="104"/>
      <c r="DP220" s="104"/>
      <c r="DQ220" s="104"/>
      <c r="DR220" s="104"/>
      <c r="DS220" s="104"/>
      <c r="DT220" s="104"/>
      <c r="DU220" s="104"/>
      <c r="DV220" s="104"/>
      <c r="DW220" s="104"/>
      <c r="DX220" s="104"/>
      <c r="DY220" s="104"/>
      <c r="DZ220" s="104"/>
      <c r="EA220" s="104"/>
      <c r="EB220" s="104"/>
    </row>
    <row r="221" spans="1:132" s="181" customForma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/>
      <c r="CU221" s="104"/>
      <c r="CV221" s="104"/>
      <c r="CW221" s="104"/>
      <c r="CX221" s="104"/>
      <c r="CY221" s="104"/>
      <c r="CZ221" s="104"/>
      <c r="DA221" s="104"/>
      <c r="DB221" s="104"/>
      <c r="DC221" s="104"/>
      <c r="DD221" s="104"/>
      <c r="DE221" s="104"/>
      <c r="DF221" s="104"/>
      <c r="DG221" s="104"/>
      <c r="DH221"/>
      <c r="DI221" s="104"/>
      <c r="DJ221" s="104"/>
      <c r="DK221" s="104"/>
      <c r="DL221" s="104"/>
      <c r="DM221" s="104"/>
      <c r="DN221" s="104"/>
      <c r="DO221" s="104"/>
      <c r="DP221" s="104"/>
      <c r="DQ221" s="104"/>
      <c r="DR221" s="104"/>
      <c r="DS221" s="104"/>
      <c r="DT221" s="104"/>
      <c r="DU221" s="104"/>
      <c r="DV221" s="104"/>
      <c r="DW221" s="104"/>
      <c r="DX221" s="104"/>
      <c r="DY221" s="104"/>
      <c r="DZ221" s="104"/>
      <c r="EA221" s="104"/>
      <c r="EB221" s="104"/>
    </row>
    <row r="222" spans="1:132" s="181" customFormat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</row>
    <row r="223" spans="1:132" s="181" customFormat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/>
      <c r="CG223" s="104"/>
      <c r="CH223" s="104"/>
      <c r="CI223" s="104"/>
      <c r="CJ223" s="104"/>
      <c r="CK223" s="104"/>
      <c r="CL223" s="104"/>
      <c r="CM223" s="104"/>
      <c r="CN223" s="104"/>
      <c r="CO223" s="104"/>
      <c r="CP223" s="104"/>
      <c r="CQ223" s="104"/>
      <c r="CR223" s="104"/>
      <c r="CS223" s="104"/>
      <c r="CT223"/>
      <c r="CU223" s="104"/>
      <c r="CV223" s="104"/>
      <c r="CW223" s="104"/>
      <c r="CX223" s="104"/>
      <c r="CY223" s="104"/>
      <c r="CZ223" s="104"/>
      <c r="DA223" s="104"/>
      <c r="DB223" s="104"/>
      <c r="DC223" s="104"/>
      <c r="DD223" s="104"/>
      <c r="DE223" s="104"/>
      <c r="DF223" s="104"/>
      <c r="DG223" s="104"/>
      <c r="DH223"/>
      <c r="DI223" s="104"/>
      <c r="DJ223" s="104"/>
      <c r="DK223" s="104"/>
      <c r="DL223" s="104"/>
      <c r="DM223" s="104"/>
      <c r="DN223" s="104"/>
      <c r="DO223" s="104"/>
      <c r="DP223" s="104"/>
      <c r="DQ223" s="104"/>
      <c r="DR223" s="104"/>
      <c r="DS223" s="104"/>
      <c r="DT223" s="104"/>
      <c r="DU223" s="104"/>
      <c r="DV223" s="104"/>
      <c r="DW223" s="104"/>
      <c r="DX223" s="104"/>
      <c r="DY223" s="104"/>
      <c r="DZ223" s="104"/>
      <c r="EA223" s="104"/>
      <c r="EB223" s="104"/>
    </row>
    <row r="224" spans="1:132" s="181" customFormat="1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/>
      <c r="BE224" s="104"/>
      <c r="BF224" s="104"/>
      <c r="BG224" s="104"/>
      <c r="BH224" s="104"/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/>
      <c r="BS224" s="104"/>
      <c r="BT224" s="104"/>
      <c r="BU224" s="104"/>
      <c r="BV224" s="104"/>
      <c r="BW224" s="104"/>
      <c r="BX224" s="104"/>
      <c r="BY224" s="104"/>
      <c r="BZ224" s="104"/>
      <c r="CA224" s="104"/>
      <c r="CB224" s="104"/>
      <c r="CC224" s="104"/>
      <c r="CD224" s="104"/>
      <c r="CE224" s="104"/>
      <c r="CF224"/>
      <c r="CG224" s="104"/>
      <c r="CH224" s="104"/>
      <c r="CI224" s="104"/>
      <c r="CJ224" s="104"/>
      <c r="CK224" s="104"/>
      <c r="CL224" s="104"/>
      <c r="CM224" s="104"/>
      <c r="CN224" s="104"/>
      <c r="CO224" s="104"/>
      <c r="CP224" s="104"/>
      <c r="CQ224" s="104"/>
      <c r="CR224" s="104"/>
      <c r="CS224" s="104"/>
      <c r="CT224"/>
      <c r="CU224" s="104"/>
      <c r="CV224" s="104"/>
      <c r="CW224" s="104"/>
      <c r="CX224" s="104"/>
      <c r="CY224" s="104"/>
      <c r="CZ224" s="104"/>
      <c r="DA224" s="104"/>
      <c r="DB224" s="104"/>
      <c r="DC224" s="104"/>
      <c r="DD224" s="104"/>
      <c r="DE224" s="104"/>
      <c r="DF224" s="104"/>
      <c r="DG224" s="104"/>
      <c r="DH224"/>
      <c r="DI224" s="104"/>
      <c r="DJ224" s="104"/>
      <c r="DK224" s="104"/>
      <c r="DL224" s="104"/>
      <c r="DM224" s="104"/>
      <c r="DN224" s="104"/>
      <c r="DO224" s="104"/>
      <c r="DP224" s="104"/>
      <c r="DQ224" s="104"/>
      <c r="DR224" s="104"/>
      <c r="DS224" s="104"/>
      <c r="DT224" s="104"/>
      <c r="DU224" s="104"/>
      <c r="DV224" s="104"/>
      <c r="DW224" s="104"/>
      <c r="DX224" s="104"/>
      <c r="DY224" s="104"/>
      <c r="DZ224" s="104"/>
      <c r="EA224" s="104"/>
      <c r="EB224" s="104"/>
    </row>
    <row r="225" spans="1:132" s="181" customForma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/>
      <c r="BS225" s="104"/>
      <c r="BT225" s="104"/>
      <c r="BU225" s="104"/>
      <c r="BV225" s="104"/>
      <c r="BW225" s="104"/>
      <c r="BX225" s="104"/>
      <c r="BY225" s="104"/>
      <c r="BZ225" s="104"/>
      <c r="CA225" s="104"/>
      <c r="CB225" s="104"/>
      <c r="CC225" s="104"/>
      <c r="CD225" s="104"/>
      <c r="CE225" s="104"/>
      <c r="CF225"/>
      <c r="CG225" s="104"/>
      <c r="CH225" s="104"/>
      <c r="CI225" s="104"/>
      <c r="CJ225" s="104"/>
      <c r="CK225" s="104"/>
      <c r="CL225" s="104"/>
      <c r="CM225" s="104"/>
      <c r="CN225" s="104"/>
      <c r="CO225" s="104"/>
      <c r="CP225" s="104"/>
      <c r="CQ225" s="104"/>
      <c r="CR225" s="104"/>
      <c r="CS225" s="104"/>
      <c r="CT225"/>
      <c r="CU225" s="104"/>
      <c r="CV225" s="104"/>
      <c r="CW225" s="104"/>
      <c r="CX225" s="104"/>
      <c r="CY225" s="104"/>
      <c r="CZ225" s="104"/>
      <c r="DA225" s="104"/>
      <c r="DB225" s="104"/>
      <c r="DC225" s="104"/>
      <c r="DD225" s="104"/>
      <c r="DE225" s="104"/>
      <c r="DF225" s="104"/>
      <c r="DG225" s="104"/>
      <c r="DH225"/>
      <c r="DI225" s="104"/>
      <c r="DJ225" s="104"/>
      <c r="DK225" s="104"/>
      <c r="DL225" s="104"/>
      <c r="DM225" s="104"/>
      <c r="DN225" s="104"/>
      <c r="DO225" s="104"/>
      <c r="DP225" s="104"/>
      <c r="DQ225" s="104"/>
      <c r="DR225" s="104"/>
      <c r="DS225" s="104"/>
      <c r="DT225" s="104"/>
      <c r="DU225" s="104"/>
      <c r="DV225" s="104"/>
      <c r="DW225" s="104"/>
      <c r="DX225" s="104"/>
      <c r="DY225" s="104"/>
      <c r="DZ225" s="104"/>
      <c r="EA225" s="104"/>
      <c r="EB225" s="104"/>
    </row>
    <row r="226" spans="1:132" s="181" customFormat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</row>
    <row r="227" spans="1:132" s="181" customForma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</row>
    <row r="228" spans="1:132" s="181" customForma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/>
      <c r="BE228" s="104"/>
      <c r="BF228" s="104"/>
      <c r="BG228" s="104"/>
      <c r="BH228" s="104"/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/>
      <c r="BS228" s="104"/>
      <c r="BT228" s="104"/>
      <c r="BU228" s="104"/>
      <c r="BV228" s="104"/>
      <c r="BW228" s="104"/>
      <c r="BX228" s="104"/>
      <c r="BY228" s="104"/>
      <c r="BZ228" s="104"/>
      <c r="CA228" s="104"/>
      <c r="CB228" s="104"/>
      <c r="CC228" s="104"/>
      <c r="CD228" s="104"/>
      <c r="CE228" s="104"/>
      <c r="CF228"/>
      <c r="CG228" s="104"/>
      <c r="CH228" s="104"/>
      <c r="CI228" s="104"/>
      <c r="CJ228" s="104"/>
      <c r="CK228" s="104"/>
      <c r="CL228" s="104"/>
      <c r="CM228" s="104"/>
      <c r="CN228" s="104"/>
      <c r="CO228" s="104"/>
      <c r="CP228" s="104"/>
      <c r="CQ228" s="104"/>
      <c r="CR228" s="104"/>
      <c r="CS228" s="104"/>
      <c r="CT228"/>
      <c r="CU228" s="104"/>
      <c r="CV228" s="104"/>
      <c r="CW228" s="104"/>
      <c r="CX228" s="104"/>
      <c r="CY228" s="104"/>
      <c r="CZ228" s="104"/>
      <c r="DA228" s="104"/>
      <c r="DB228" s="104"/>
      <c r="DC228" s="104"/>
      <c r="DD228" s="104"/>
      <c r="DE228" s="104"/>
      <c r="DF228" s="104"/>
      <c r="DG228" s="104"/>
      <c r="DH228"/>
      <c r="DI228" s="104"/>
      <c r="DJ228" s="104"/>
      <c r="DK228" s="104"/>
      <c r="DL228" s="104"/>
      <c r="DM228" s="104"/>
      <c r="DN228" s="104"/>
      <c r="DO228" s="104"/>
      <c r="DP228" s="104"/>
      <c r="DQ228" s="104"/>
      <c r="DR228" s="104"/>
      <c r="DS228" s="104"/>
      <c r="DT228" s="104"/>
      <c r="DU228" s="104"/>
      <c r="DV228" s="104"/>
      <c r="DW228" s="104"/>
      <c r="DX228" s="104"/>
      <c r="DY228" s="104"/>
      <c r="DZ228" s="104"/>
      <c r="EA228" s="104"/>
      <c r="EB228" s="104"/>
    </row>
    <row r="229" spans="1:132" s="181" customForma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  <c r="CR229" s="104"/>
      <c r="CS229" s="104"/>
      <c r="CT229"/>
      <c r="CU229" s="104"/>
      <c r="CV229" s="104"/>
      <c r="CW229" s="104"/>
      <c r="CX229" s="104"/>
      <c r="CY229" s="104"/>
      <c r="CZ229" s="104"/>
      <c r="DA229" s="104"/>
      <c r="DB229" s="104"/>
      <c r="DC229" s="104"/>
      <c r="DD229" s="104"/>
      <c r="DE229" s="104"/>
      <c r="DF229" s="104"/>
      <c r="DG229" s="104"/>
      <c r="DH229"/>
      <c r="DI229" s="104"/>
      <c r="DJ229" s="104"/>
      <c r="DK229" s="104"/>
      <c r="DL229" s="104"/>
      <c r="DM229" s="104"/>
      <c r="DN229" s="104"/>
      <c r="DO229" s="104"/>
      <c r="DP229" s="104"/>
      <c r="DQ229" s="104"/>
      <c r="DR229" s="104"/>
      <c r="DS229" s="104"/>
      <c r="DT229" s="104"/>
      <c r="DU229" s="104"/>
      <c r="DV229" s="104"/>
      <c r="DW229" s="104"/>
      <c r="DX229" s="104"/>
      <c r="DY229" s="104"/>
      <c r="DZ229" s="104"/>
      <c r="EA229" s="104"/>
      <c r="EB229" s="104"/>
    </row>
    <row r="230" spans="1:132" s="181" customFormat="1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/>
      <c r="CU230" s="104"/>
      <c r="CV230" s="104"/>
      <c r="CW230" s="104"/>
      <c r="CX230" s="104"/>
      <c r="CY230" s="104"/>
      <c r="CZ230" s="104"/>
      <c r="DA230" s="104"/>
      <c r="DB230" s="104"/>
      <c r="DC230" s="104"/>
      <c r="DD230" s="104"/>
      <c r="DE230" s="104"/>
      <c r="DF230" s="104"/>
      <c r="DG230" s="104"/>
      <c r="DH230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/>
      <c r="DY230" s="104"/>
      <c r="DZ230" s="104"/>
      <c r="EA230" s="104"/>
      <c r="EB230" s="104"/>
    </row>
    <row r="231" spans="1:132" s="181" customFormat="1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/>
      <c r="CU231" s="104"/>
      <c r="CV231" s="104"/>
      <c r="CW231" s="104"/>
      <c r="CX231" s="104"/>
      <c r="CY231" s="104"/>
      <c r="CZ231" s="104"/>
      <c r="DA231" s="104"/>
      <c r="DB231" s="104"/>
      <c r="DC231" s="104"/>
      <c r="DD231" s="104"/>
      <c r="DE231" s="104"/>
      <c r="DF231" s="104"/>
      <c r="DG231" s="104"/>
      <c r="DH231"/>
      <c r="DI231" s="104"/>
      <c r="DJ231" s="104"/>
      <c r="DK231" s="104"/>
      <c r="DL231" s="104"/>
      <c r="DM231" s="104"/>
      <c r="DN231" s="104"/>
      <c r="DO231" s="104"/>
      <c r="DP231" s="104"/>
      <c r="DQ231" s="104"/>
      <c r="DR231" s="104"/>
      <c r="DS231" s="104"/>
      <c r="DT231" s="104"/>
      <c r="DU231" s="104"/>
      <c r="DV231" s="104"/>
      <c r="DW231" s="104"/>
      <c r="DX231" s="104"/>
      <c r="DY231" s="104"/>
      <c r="DZ231" s="104"/>
      <c r="EA231" s="104"/>
      <c r="EB231" s="104"/>
    </row>
    <row r="232" spans="1:132" s="181" customFormat="1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</row>
    <row r="233" spans="1:132" s="181" customFormat="1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</row>
    <row r="234" spans="1:132" s="181" customFormat="1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/>
      <c r="CU234" s="104"/>
      <c r="CV234" s="104"/>
      <c r="CW234" s="104"/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4"/>
      <c r="DU234" s="104"/>
      <c r="DV234" s="104"/>
      <c r="DW234" s="104"/>
      <c r="DX234" s="104"/>
      <c r="DY234" s="104"/>
      <c r="DZ234" s="104"/>
      <c r="EA234" s="104"/>
      <c r="EB234" s="104"/>
    </row>
    <row r="235" spans="1:132" s="181" customFormat="1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/>
      <c r="CU235" s="104"/>
      <c r="CV235" s="104"/>
      <c r="CW235" s="104"/>
      <c r="CX235" s="104"/>
      <c r="CY235" s="104"/>
      <c r="CZ235" s="104"/>
      <c r="DA235" s="104"/>
      <c r="DB235" s="104"/>
      <c r="DC235" s="104"/>
      <c r="DD235" s="104"/>
      <c r="DE235" s="104"/>
      <c r="DF235" s="104"/>
      <c r="DG235" s="104"/>
      <c r="DH235"/>
      <c r="DI235" s="104"/>
      <c r="DJ235" s="104"/>
      <c r="DK235" s="104"/>
      <c r="DL235" s="104"/>
      <c r="DM235" s="104"/>
      <c r="DN235" s="104"/>
      <c r="DO235" s="104"/>
      <c r="DP235" s="104"/>
      <c r="DQ235" s="104"/>
      <c r="DR235" s="104"/>
      <c r="DS235" s="104"/>
      <c r="DT235" s="104"/>
      <c r="DU235" s="104"/>
      <c r="DV235" s="104"/>
      <c r="DW235" s="104"/>
      <c r="DX235" s="104"/>
      <c r="DY235" s="104"/>
      <c r="DZ235" s="104"/>
      <c r="EA235" s="104"/>
      <c r="EB235" s="104"/>
    </row>
    <row r="236" spans="1:132" s="181" customFormat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/>
      <c r="CU236" s="104"/>
      <c r="CV236" s="104"/>
      <c r="CW236" s="104"/>
      <c r="CX236" s="104"/>
      <c r="CY236" s="104"/>
      <c r="CZ236" s="104"/>
      <c r="DA236" s="104"/>
      <c r="DB236" s="104"/>
      <c r="DC236" s="104"/>
      <c r="DD236" s="104"/>
      <c r="DE236" s="104"/>
      <c r="DF236" s="104"/>
      <c r="DG236" s="104"/>
      <c r="DH236"/>
      <c r="DI236" s="104"/>
      <c r="DJ236" s="104"/>
      <c r="DK236" s="104"/>
      <c r="DL236" s="104"/>
      <c r="DM236" s="104"/>
      <c r="DN236" s="104"/>
      <c r="DO236" s="104"/>
      <c r="DP236" s="104"/>
      <c r="DQ236" s="104"/>
      <c r="DR236" s="104"/>
      <c r="DS236" s="104"/>
      <c r="DT236" s="104"/>
      <c r="DU236" s="104"/>
      <c r="DV236" s="104"/>
      <c r="DW236" s="104"/>
      <c r="DX236" s="104"/>
      <c r="DY236" s="104"/>
      <c r="DZ236" s="104"/>
      <c r="EA236" s="104"/>
      <c r="EB236" s="104"/>
    </row>
    <row r="237" spans="1:132" s="181" customFormat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</row>
    <row r="238" spans="1:132" s="181" customForma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/>
      <c r="BE238" s="104"/>
      <c r="BF238" s="104"/>
      <c r="BG238" s="104"/>
      <c r="BH238" s="104"/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  <c r="CR238" s="104"/>
      <c r="CS238" s="104"/>
      <c r="CT238"/>
      <c r="CU238" s="104"/>
      <c r="CV238" s="104"/>
      <c r="CW238" s="104"/>
      <c r="CX238" s="104"/>
      <c r="CY238" s="104"/>
      <c r="CZ238" s="104"/>
      <c r="DA238" s="104"/>
      <c r="DB238" s="104"/>
      <c r="DC238" s="104"/>
      <c r="DD238" s="104"/>
      <c r="DE238" s="104"/>
      <c r="DF238" s="104"/>
      <c r="DG238" s="104"/>
      <c r="DH238"/>
      <c r="DI238" s="104"/>
      <c r="DJ238" s="104"/>
      <c r="DK238" s="104"/>
      <c r="DL238" s="104"/>
      <c r="DM238" s="104"/>
      <c r="DN238" s="104"/>
      <c r="DO238" s="104"/>
      <c r="DP238" s="104"/>
      <c r="DQ238" s="104"/>
      <c r="DR238" s="104"/>
      <c r="DS238" s="104"/>
      <c r="DT238" s="104"/>
      <c r="DU238" s="104"/>
      <c r="DV238" s="104"/>
      <c r="DW238" s="104"/>
      <c r="DX238" s="104"/>
      <c r="DY238" s="104"/>
      <c r="DZ238" s="104"/>
      <c r="EA238" s="104"/>
      <c r="EB238" s="104"/>
    </row>
    <row r="239" spans="1:132" s="181" customForma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/>
      <c r="CU239" s="104"/>
      <c r="CV239" s="104"/>
      <c r="CW239" s="104"/>
      <c r="CX239" s="104"/>
      <c r="CY239" s="104"/>
      <c r="CZ239" s="104"/>
      <c r="DA239" s="104"/>
      <c r="DB239" s="104"/>
      <c r="DC239" s="104"/>
      <c r="DD239" s="104"/>
      <c r="DE239" s="104"/>
      <c r="DF239" s="104"/>
      <c r="DG239" s="104"/>
      <c r="DH239"/>
      <c r="DI239" s="104"/>
      <c r="DJ239" s="104"/>
      <c r="DK239" s="104"/>
      <c r="DL239" s="104"/>
      <c r="DM239" s="104"/>
      <c r="DN239" s="104"/>
      <c r="DO239" s="104"/>
      <c r="DP239" s="104"/>
      <c r="DQ239" s="104"/>
      <c r="DR239" s="104"/>
      <c r="DS239" s="104"/>
      <c r="DT239" s="104"/>
      <c r="DU239" s="104"/>
      <c r="DV239" s="104"/>
      <c r="DW239" s="104"/>
      <c r="DX239" s="104"/>
      <c r="DY239" s="104"/>
      <c r="DZ239" s="104"/>
      <c r="EA239" s="104"/>
      <c r="EB239" s="104"/>
    </row>
    <row r="240" spans="1:132" s="181" customFormat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/>
      <c r="BE240" s="104"/>
      <c r="BF240" s="104"/>
      <c r="BG240" s="104"/>
      <c r="BH240" s="104"/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/>
      <c r="CU240" s="104"/>
      <c r="CV240" s="104"/>
      <c r="CW240" s="104"/>
      <c r="CX240" s="104"/>
      <c r="CY240" s="104"/>
      <c r="CZ240" s="104"/>
      <c r="DA240" s="104"/>
      <c r="DB240" s="104"/>
      <c r="DC240" s="104"/>
      <c r="DD240" s="104"/>
      <c r="DE240" s="104"/>
      <c r="DF240" s="104"/>
      <c r="DG240" s="104"/>
      <c r="DH240"/>
      <c r="DI240" s="104"/>
      <c r="DJ240" s="104"/>
      <c r="DK240" s="104"/>
      <c r="DL240" s="104"/>
      <c r="DM240" s="104"/>
      <c r="DN240" s="104"/>
      <c r="DO240" s="104"/>
      <c r="DP240" s="104"/>
      <c r="DQ240" s="104"/>
      <c r="DR240" s="104"/>
      <c r="DS240" s="104"/>
      <c r="DT240" s="104"/>
      <c r="DU240" s="104"/>
      <c r="DV240" s="104"/>
      <c r="DW240" s="104"/>
      <c r="DX240" s="104"/>
      <c r="DY240" s="104"/>
      <c r="DZ240" s="104"/>
      <c r="EA240" s="104"/>
      <c r="EB240" s="104"/>
    </row>
    <row r="241" spans="1:132" s="181" customFormat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</row>
    <row r="242" spans="1:132" s="181" customFormat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/>
      <c r="BE242" s="104"/>
      <c r="BF242" s="104"/>
      <c r="BG242" s="104"/>
      <c r="BH242" s="104"/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/>
      <c r="DI242" s="104"/>
      <c r="DJ242" s="104"/>
      <c r="DK242" s="104"/>
      <c r="DL242" s="104"/>
      <c r="DM242" s="104"/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/>
      <c r="DY242" s="104"/>
      <c r="DZ242" s="104"/>
      <c r="EA242" s="104"/>
      <c r="EB242" s="104"/>
    </row>
    <row r="243" spans="1:132" s="181" customFormat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</row>
    <row r="244" spans="1:132" s="181" customFormat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/>
      <c r="BS244" s="104"/>
      <c r="BT244" s="104"/>
      <c r="BU244" s="104"/>
      <c r="BV244" s="104"/>
      <c r="BW244" s="104"/>
      <c r="BX244" s="104"/>
      <c r="BY244" s="104"/>
      <c r="BZ244" s="104"/>
      <c r="CA244" s="104"/>
      <c r="CB244" s="104"/>
      <c r="CC244" s="104"/>
      <c r="CD244" s="104"/>
      <c r="CE244" s="104"/>
      <c r="CF24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  <c r="CR244" s="104"/>
      <c r="CS244" s="104"/>
      <c r="CT244"/>
      <c r="CU244" s="104"/>
      <c r="CV244" s="104"/>
      <c r="CW244" s="104"/>
      <c r="CX244" s="104"/>
      <c r="CY244" s="104"/>
      <c r="CZ244" s="104"/>
      <c r="DA244" s="104"/>
      <c r="DB244" s="104"/>
      <c r="DC244" s="104"/>
      <c r="DD244" s="104"/>
      <c r="DE244" s="104"/>
      <c r="DF244" s="104"/>
      <c r="DG244" s="104"/>
      <c r="DH244"/>
      <c r="DI244" s="104"/>
      <c r="DJ244" s="104"/>
      <c r="DK244" s="104"/>
      <c r="DL244" s="104"/>
      <c r="DM244" s="104"/>
      <c r="DN244" s="104"/>
      <c r="DO244" s="104"/>
      <c r="DP244" s="104"/>
      <c r="DQ244" s="104"/>
      <c r="DR244" s="104"/>
      <c r="DS244" s="104"/>
      <c r="DT244" s="104"/>
      <c r="DU244" s="104"/>
      <c r="DV244" s="104"/>
      <c r="DW244" s="104"/>
      <c r="DX244" s="104"/>
      <c r="DY244" s="104"/>
      <c r="DZ244" s="104"/>
      <c r="EA244" s="104"/>
      <c r="EB244" s="104"/>
    </row>
    <row r="245" spans="1:132" s="181" customFormat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/>
      <c r="BE245" s="104"/>
      <c r="BF245" s="104"/>
      <c r="BG245" s="104"/>
      <c r="BH245" s="104"/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/>
      <c r="BS245" s="104"/>
      <c r="BT245" s="104"/>
      <c r="BU245" s="104"/>
      <c r="BV245" s="104"/>
      <c r="BW245" s="104"/>
      <c r="BX245" s="104"/>
      <c r="BY245" s="104"/>
      <c r="BZ245" s="104"/>
      <c r="CA245" s="104"/>
      <c r="CB245" s="104"/>
      <c r="CC245" s="104"/>
      <c r="CD245" s="104"/>
      <c r="CE245" s="104"/>
      <c r="CF245"/>
      <c r="CG245" s="104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4"/>
      <c r="CR245" s="104"/>
      <c r="CS245" s="104"/>
      <c r="CT245"/>
      <c r="CU245" s="104"/>
      <c r="CV245" s="104"/>
      <c r="CW245" s="104"/>
      <c r="CX245" s="104"/>
      <c r="CY245" s="104"/>
      <c r="CZ245" s="104"/>
      <c r="DA245" s="104"/>
      <c r="DB245" s="104"/>
      <c r="DC245" s="104"/>
      <c r="DD245" s="104"/>
      <c r="DE245" s="104"/>
      <c r="DF245" s="104"/>
      <c r="DG245" s="104"/>
      <c r="DH245"/>
      <c r="DI245" s="104"/>
      <c r="DJ245" s="104"/>
      <c r="DK245" s="104"/>
      <c r="DL245" s="104"/>
      <c r="DM245" s="104"/>
      <c r="DN245" s="104"/>
      <c r="DO245" s="104"/>
      <c r="DP245" s="104"/>
      <c r="DQ245" s="104"/>
      <c r="DR245" s="104"/>
      <c r="DS245" s="104"/>
      <c r="DT245" s="104"/>
      <c r="DU245" s="104"/>
      <c r="DV245" s="104"/>
      <c r="DW245" s="104"/>
      <c r="DX245" s="104"/>
      <c r="DY245" s="104"/>
      <c r="DZ245" s="104"/>
      <c r="EA245" s="104"/>
      <c r="EB245" s="104"/>
    </row>
    <row r="246" spans="1:132" s="181" customForma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</row>
    <row r="247" spans="1:132" s="181" customForma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4"/>
      <c r="CE247" s="104"/>
      <c r="CF247"/>
      <c r="CG247" s="104"/>
      <c r="CH247" s="104"/>
      <c r="CI247" s="104"/>
      <c r="CJ247" s="104"/>
      <c r="CK247" s="104"/>
      <c r="CL247" s="104"/>
      <c r="CM247" s="104"/>
      <c r="CN247" s="104"/>
      <c r="CO247" s="104"/>
      <c r="CP247" s="104"/>
      <c r="CQ247" s="104"/>
      <c r="CR247" s="104"/>
      <c r="CS247" s="104"/>
      <c r="CT247"/>
      <c r="CU247" s="104"/>
      <c r="CV247" s="104"/>
      <c r="CW247" s="104"/>
      <c r="CX247" s="104"/>
      <c r="CY247" s="104"/>
      <c r="CZ247" s="104"/>
      <c r="DA247" s="104"/>
      <c r="DB247" s="104"/>
      <c r="DC247" s="104"/>
      <c r="DD247" s="104"/>
      <c r="DE247" s="104"/>
      <c r="DF247" s="104"/>
      <c r="DG247" s="104"/>
      <c r="DH247"/>
      <c r="DI247" s="104"/>
      <c r="DJ247" s="104"/>
      <c r="DK247" s="104"/>
      <c r="DL247" s="104"/>
      <c r="DM247" s="104"/>
      <c r="DN247" s="104"/>
      <c r="DO247" s="104"/>
      <c r="DP247" s="104"/>
      <c r="DQ247" s="104"/>
      <c r="DR247" s="104"/>
      <c r="DS247" s="104"/>
      <c r="DT247" s="104"/>
      <c r="DU247" s="104"/>
      <c r="DV247" s="104"/>
      <c r="DW247" s="104"/>
      <c r="DX247" s="104"/>
      <c r="DY247" s="104"/>
      <c r="DZ247" s="104"/>
      <c r="EA247" s="104"/>
      <c r="EB247" s="104"/>
    </row>
    <row r="248" spans="1:132" s="181" customFormat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/>
      <c r="BE248" s="104"/>
      <c r="BF248" s="104"/>
      <c r="BG248" s="104"/>
      <c r="BH248" s="104"/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/>
      <c r="BS248" s="104"/>
      <c r="BT248" s="104"/>
      <c r="BU248" s="104"/>
      <c r="BV248" s="104"/>
      <c r="BW248" s="104"/>
      <c r="BX248" s="104"/>
      <c r="BY248" s="104"/>
      <c r="BZ248" s="104"/>
      <c r="CA248" s="104"/>
      <c r="CB248" s="104"/>
      <c r="CC248" s="104"/>
      <c r="CD248" s="104"/>
      <c r="CE248" s="104"/>
      <c r="CF248"/>
      <c r="CG248" s="104"/>
      <c r="CH248" s="104"/>
      <c r="CI248" s="104"/>
      <c r="CJ248" s="104"/>
      <c r="CK248" s="104"/>
      <c r="CL248" s="104"/>
      <c r="CM248" s="104"/>
      <c r="CN248" s="104"/>
      <c r="CO248" s="104"/>
      <c r="CP248" s="104"/>
      <c r="CQ248" s="104"/>
      <c r="CR248" s="104"/>
      <c r="CS248" s="104"/>
      <c r="CT248"/>
      <c r="CU248" s="104"/>
      <c r="CV248" s="104"/>
      <c r="CW248" s="104"/>
      <c r="CX248" s="104"/>
      <c r="CY248" s="104"/>
      <c r="CZ248" s="104"/>
      <c r="DA248" s="104"/>
      <c r="DB248" s="104"/>
      <c r="DC248" s="104"/>
      <c r="DD248" s="104"/>
      <c r="DE248" s="104"/>
      <c r="DF248" s="104"/>
      <c r="DG248" s="104"/>
      <c r="DH248"/>
      <c r="DI248" s="104"/>
      <c r="DJ248" s="104"/>
      <c r="DK248" s="104"/>
      <c r="DL248" s="104"/>
      <c r="DM248" s="104"/>
      <c r="DN248" s="104"/>
      <c r="DO248" s="104"/>
      <c r="DP248" s="104"/>
      <c r="DQ248" s="104"/>
      <c r="DR248" s="104"/>
      <c r="DS248" s="104"/>
      <c r="DT248" s="104"/>
      <c r="DU248" s="104"/>
      <c r="DV248" s="104"/>
      <c r="DW248" s="104"/>
      <c r="DX248" s="104"/>
      <c r="DY248" s="104"/>
      <c r="DZ248" s="104"/>
      <c r="EA248" s="104"/>
      <c r="EB248" s="104"/>
    </row>
    <row r="249" spans="1:132" s="181" customForma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/>
      <c r="BE249" s="104"/>
      <c r="BF249" s="104"/>
      <c r="BG249" s="104"/>
      <c r="BH249" s="104"/>
      <c r="BI249" s="104"/>
      <c r="BJ249" s="104"/>
      <c r="BK249" s="104"/>
      <c r="BL249" s="104"/>
      <c r="BM249" s="104"/>
      <c r="BN249" s="104"/>
      <c r="BO249" s="104"/>
      <c r="BP249" s="104"/>
      <c r="BQ249" s="104"/>
      <c r="BR249"/>
      <c r="BS249" s="104"/>
      <c r="BT249" s="104"/>
      <c r="BU249" s="104"/>
      <c r="BV249" s="104"/>
      <c r="BW249" s="104"/>
      <c r="BX249" s="104"/>
      <c r="BY249" s="104"/>
      <c r="BZ249" s="104"/>
      <c r="CA249" s="104"/>
      <c r="CB249" s="104"/>
      <c r="CC249" s="104"/>
      <c r="CD249" s="104"/>
      <c r="CE249" s="104"/>
      <c r="CF249"/>
      <c r="CG249" s="104"/>
      <c r="CH249" s="104"/>
      <c r="CI249" s="104"/>
      <c r="CJ249" s="104"/>
      <c r="CK249" s="104"/>
      <c r="CL249" s="104"/>
      <c r="CM249" s="104"/>
      <c r="CN249" s="104"/>
      <c r="CO249" s="104"/>
      <c r="CP249" s="104"/>
      <c r="CQ249" s="104"/>
      <c r="CR249" s="104"/>
      <c r="CS249" s="104"/>
      <c r="CT249"/>
      <c r="CU249" s="104"/>
      <c r="CV249" s="104"/>
      <c r="CW249" s="104"/>
      <c r="CX249" s="104"/>
      <c r="CY249" s="104"/>
      <c r="CZ249" s="104"/>
      <c r="DA249" s="104"/>
      <c r="DB249" s="104"/>
      <c r="DC249" s="104"/>
      <c r="DD249" s="104"/>
      <c r="DE249" s="104"/>
      <c r="DF249" s="104"/>
      <c r="DG249" s="104"/>
      <c r="DH249"/>
      <c r="DI249" s="104"/>
      <c r="DJ249" s="104"/>
      <c r="DK249" s="104"/>
      <c r="DL249" s="104"/>
      <c r="DM249" s="104"/>
      <c r="DN249" s="104"/>
      <c r="DO249" s="104"/>
      <c r="DP249" s="104"/>
      <c r="DQ249" s="104"/>
      <c r="DR249" s="104"/>
      <c r="DS249" s="104"/>
      <c r="DT249" s="104"/>
      <c r="DU249" s="104"/>
      <c r="DV249" s="104"/>
      <c r="DW249" s="104"/>
      <c r="DX249" s="104"/>
      <c r="DY249" s="104"/>
      <c r="DZ249" s="104"/>
      <c r="EA249" s="104"/>
      <c r="EB249" s="104"/>
    </row>
    <row r="250" spans="1:132" s="181" customFormat="1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/>
      <c r="BE250" s="104"/>
      <c r="BF250" s="104"/>
      <c r="BG250" s="104"/>
      <c r="BH250" s="104"/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/>
      <c r="BS250" s="104"/>
      <c r="BT250" s="104"/>
      <c r="BU250" s="104"/>
      <c r="BV250" s="104"/>
      <c r="BW250" s="104"/>
      <c r="BX250" s="104"/>
      <c r="BY250" s="104"/>
      <c r="BZ250" s="104"/>
      <c r="CA250" s="104"/>
      <c r="CB250" s="104"/>
      <c r="CC250" s="104"/>
      <c r="CD250" s="104"/>
      <c r="CE250" s="104"/>
      <c r="CF250"/>
      <c r="CG250" s="104"/>
      <c r="CH250" s="104"/>
      <c r="CI250" s="104"/>
      <c r="CJ250" s="104"/>
      <c r="CK250" s="104"/>
      <c r="CL250" s="104"/>
      <c r="CM250" s="104"/>
      <c r="CN250" s="104"/>
      <c r="CO250" s="104"/>
      <c r="CP250" s="104"/>
      <c r="CQ250" s="104"/>
      <c r="CR250" s="104"/>
      <c r="CS250" s="104"/>
      <c r="CT250"/>
      <c r="CU250" s="104"/>
      <c r="CV250" s="104"/>
      <c r="CW250" s="104"/>
      <c r="CX250" s="104"/>
      <c r="CY250" s="104"/>
      <c r="CZ250" s="104"/>
      <c r="DA250" s="104"/>
      <c r="DB250" s="104"/>
      <c r="DC250" s="104"/>
      <c r="DD250" s="104"/>
      <c r="DE250" s="104"/>
      <c r="DF250" s="104"/>
      <c r="DG250" s="104"/>
      <c r="DH250"/>
      <c r="DI250" s="104"/>
      <c r="DJ250" s="104"/>
      <c r="DK250" s="104"/>
      <c r="DL250" s="104"/>
      <c r="DM250" s="104"/>
      <c r="DN250" s="104"/>
      <c r="DO250" s="104"/>
      <c r="DP250" s="104"/>
      <c r="DQ250" s="104"/>
      <c r="DR250" s="104"/>
      <c r="DS250" s="104"/>
      <c r="DT250" s="104"/>
      <c r="DU250" s="104"/>
      <c r="DV250" s="104"/>
      <c r="DW250" s="104"/>
      <c r="DX250" s="104"/>
      <c r="DY250" s="104"/>
      <c r="DZ250" s="104"/>
      <c r="EA250" s="104"/>
      <c r="EB250" s="104"/>
    </row>
    <row r="251" spans="1:132" s="181" customFormat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/>
      <c r="BE251" s="104"/>
      <c r="BF251" s="104"/>
      <c r="BG251" s="104"/>
      <c r="BH251" s="104"/>
      <c r="BI251" s="104"/>
      <c r="BJ251" s="104"/>
      <c r="BK251" s="104"/>
      <c r="BL251" s="104"/>
      <c r="BM251" s="104"/>
      <c r="BN251" s="104"/>
      <c r="BO251" s="104"/>
      <c r="BP251" s="104"/>
      <c r="BQ251" s="104"/>
      <c r="BR251"/>
      <c r="BS251" s="104"/>
      <c r="BT251" s="104"/>
      <c r="BU251" s="104"/>
      <c r="BV251" s="104"/>
      <c r="BW251" s="104"/>
      <c r="BX251" s="104"/>
      <c r="BY251" s="104"/>
      <c r="BZ251" s="104"/>
      <c r="CA251" s="104"/>
      <c r="CB251" s="104"/>
      <c r="CC251" s="104"/>
      <c r="CD251" s="104"/>
      <c r="CE251" s="104"/>
      <c r="CF251"/>
      <c r="CG251" s="104"/>
      <c r="CH251" s="104"/>
      <c r="CI251" s="104"/>
      <c r="CJ251" s="104"/>
      <c r="CK251" s="104"/>
      <c r="CL251" s="104"/>
      <c r="CM251" s="104"/>
      <c r="CN251" s="104"/>
      <c r="CO251" s="104"/>
      <c r="CP251" s="104"/>
      <c r="CQ251" s="104"/>
      <c r="CR251" s="104"/>
      <c r="CS251" s="104"/>
      <c r="CT251"/>
      <c r="CU251" s="104"/>
      <c r="CV251" s="104"/>
      <c r="CW251" s="104"/>
      <c r="CX251" s="104"/>
      <c r="CY251" s="104"/>
      <c r="CZ251" s="104"/>
      <c r="DA251" s="104"/>
      <c r="DB251" s="104"/>
      <c r="DC251" s="104"/>
      <c r="DD251" s="104"/>
      <c r="DE251" s="104"/>
      <c r="DF251" s="104"/>
      <c r="DG251" s="104"/>
      <c r="DH251"/>
      <c r="DI251" s="104"/>
      <c r="DJ251" s="104"/>
      <c r="DK251" s="104"/>
      <c r="DL251" s="104"/>
      <c r="DM251" s="104"/>
      <c r="DN251" s="104"/>
      <c r="DO251" s="104"/>
      <c r="DP251" s="104"/>
      <c r="DQ251" s="104"/>
      <c r="DR251" s="104"/>
      <c r="DS251" s="104"/>
      <c r="DT251" s="104"/>
      <c r="DU251" s="104"/>
      <c r="DV251" s="104"/>
      <c r="DW251" s="104"/>
      <c r="DX251" s="104"/>
      <c r="DY251" s="104"/>
      <c r="DZ251" s="104"/>
      <c r="EA251" s="104"/>
      <c r="EB251" s="104"/>
    </row>
    <row r="252" spans="1:132" s="181" customFormat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4"/>
      <c r="CE252" s="104"/>
      <c r="CF252"/>
      <c r="CG252" s="104"/>
      <c r="CH252" s="104"/>
      <c r="CI252" s="104"/>
      <c r="CJ252" s="104"/>
      <c r="CK252" s="104"/>
      <c r="CL252" s="104"/>
      <c r="CM252" s="104"/>
      <c r="CN252" s="104"/>
      <c r="CO252" s="104"/>
      <c r="CP252" s="104"/>
      <c r="CQ252" s="104"/>
      <c r="CR252" s="104"/>
      <c r="CS252" s="104"/>
      <c r="CT252"/>
      <c r="CU252" s="104"/>
      <c r="CV252" s="104"/>
      <c r="CW252" s="104"/>
      <c r="CX252" s="104"/>
      <c r="CY252" s="104"/>
      <c r="CZ252" s="104"/>
      <c r="DA252" s="104"/>
      <c r="DB252" s="104"/>
      <c r="DC252" s="104"/>
      <c r="DD252" s="104"/>
      <c r="DE252" s="104"/>
      <c r="DF252" s="104"/>
      <c r="DG252" s="104"/>
      <c r="DH252"/>
      <c r="DI252" s="104"/>
      <c r="DJ252" s="104"/>
      <c r="DK252" s="104"/>
      <c r="DL252" s="104"/>
      <c r="DM252" s="104"/>
      <c r="DN252" s="104"/>
      <c r="DO252" s="104"/>
      <c r="DP252" s="104"/>
      <c r="DQ252" s="104"/>
      <c r="DR252" s="104"/>
      <c r="DS252" s="104"/>
      <c r="DT252" s="104"/>
      <c r="DU252" s="104"/>
      <c r="DV252" s="104"/>
      <c r="DW252" s="104"/>
      <c r="DX252" s="104"/>
      <c r="DY252" s="104"/>
      <c r="DZ252" s="104"/>
      <c r="EA252" s="104"/>
      <c r="EB252" s="104"/>
    </row>
    <row r="253" spans="1:132" s="181" customFormat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/>
      <c r="BE253" s="104"/>
      <c r="BF253" s="104"/>
      <c r="BG253" s="104"/>
      <c r="BH253" s="104"/>
      <c r="BI253" s="104"/>
      <c r="BJ253" s="104"/>
      <c r="BK253" s="104"/>
      <c r="BL253" s="104"/>
      <c r="BM253" s="104"/>
      <c r="BN253" s="104"/>
      <c r="BO253" s="104"/>
      <c r="BP253" s="104"/>
      <c r="BQ253" s="104"/>
      <c r="BR253"/>
      <c r="BS253" s="104"/>
      <c r="BT253" s="104"/>
      <c r="BU253" s="104"/>
      <c r="BV253" s="104"/>
      <c r="BW253" s="104"/>
      <c r="BX253" s="104"/>
      <c r="BY253" s="104"/>
      <c r="BZ253" s="104"/>
      <c r="CA253" s="104"/>
      <c r="CB253" s="104"/>
      <c r="CC253" s="104"/>
      <c r="CD253" s="104"/>
      <c r="CE253" s="104"/>
      <c r="CF253"/>
      <c r="CG253" s="104"/>
      <c r="CH253" s="104"/>
      <c r="CI253" s="104"/>
      <c r="CJ253" s="104"/>
      <c r="CK253" s="104"/>
      <c r="CL253" s="104"/>
      <c r="CM253" s="104"/>
      <c r="CN253" s="104"/>
      <c r="CO253" s="104"/>
      <c r="CP253" s="104"/>
      <c r="CQ253" s="104"/>
      <c r="CR253" s="104"/>
      <c r="CS253" s="104"/>
      <c r="CT253"/>
      <c r="CU253" s="104"/>
      <c r="CV253" s="104"/>
      <c r="CW253" s="104"/>
      <c r="CX253" s="104"/>
      <c r="CY253" s="104"/>
      <c r="CZ253" s="104"/>
      <c r="DA253" s="104"/>
      <c r="DB253" s="104"/>
      <c r="DC253" s="104"/>
      <c r="DD253" s="104"/>
      <c r="DE253" s="104"/>
      <c r="DF253" s="104"/>
      <c r="DG253" s="104"/>
      <c r="DH253"/>
      <c r="DI253" s="104"/>
      <c r="DJ253" s="104"/>
      <c r="DK253" s="104"/>
      <c r="DL253" s="104"/>
      <c r="DM253" s="104"/>
      <c r="DN253" s="104"/>
      <c r="DO253" s="104"/>
      <c r="DP253" s="104"/>
      <c r="DQ253" s="104"/>
      <c r="DR253" s="104"/>
      <c r="DS253" s="104"/>
      <c r="DT253" s="104"/>
      <c r="DU253" s="104"/>
      <c r="DV253" s="104"/>
      <c r="DW253" s="104"/>
      <c r="DX253" s="104"/>
      <c r="DY253" s="104"/>
      <c r="DZ253" s="104"/>
      <c r="EA253" s="104"/>
      <c r="EB253" s="104"/>
    </row>
    <row r="254" spans="1:132" s="181" customFormat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/>
      <c r="BE254" s="104"/>
      <c r="BF254" s="104"/>
      <c r="BG254" s="104"/>
      <c r="BH254" s="104"/>
      <c r="BI254" s="104"/>
      <c r="BJ254" s="104"/>
      <c r="BK254" s="104"/>
      <c r="BL254" s="104"/>
      <c r="BM254" s="104"/>
      <c r="BN254" s="104"/>
      <c r="BO254" s="104"/>
      <c r="BP254" s="104"/>
      <c r="BQ254" s="104"/>
      <c r="BR254"/>
      <c r="BS254" s="104"/>
      <c r="BT254" s="104"/>
      <c r="BU254" s="104"/>
      <c r="BV254" s="104"/>
      <c r="BW254" s="104"/>
      <c r="BX254" s="104"/>
      <c r="BY254" s="104"/>
      <c r="BZ254" s="104"/>
      <c r="CA254" s="104"/>
      <c r="CB254" s="104"/>
      <c r="CC254" s="104"/>
      <c r="CD254" s="104"/>
      <c r="CE254" s="104"/>
      <c r="CF254"/>
      <c r="CG254" s="104"/>
      <c r="CH254" s="104"/>
      <c r="CI254" s="104"/>
      <c r="CJ254" s="104"/>
      <c r="CK254" s="104"/>
      <c r="CL254" s="104"/>
      <c r="CM254" s="104"/>
      <c r="CN254" s="104"/>
      <c r="CO254" s="104"/>
      <c r="CP254" s="104"/>
      <c r="CQ254" s="104"/>
      <c r="CR254" s="104"/>
      <c r="CS254" s="104"/>
      <c r="CT254"/>
      <c r="CU254" s="104"/>
      <c r="CV254" s="104"/>
      <c r="CW254" s="104"/>
      <c r="CX254" s="104"/>
      <c r="CY254" s="104"/>
      <c r="CZ254" s="104"/>
      <c r="DA254" s="104"/>
      <c r="DB254" s="104"/>
      <c r="DC254" s="104"/>
      <c r="DD254" s="104"/>
      <c r="DE254" s="104"/>
      <c r="DF254" s="104"/>
      <c r="DG254" s="104"/>
      <c r="DH254"/>
      <c r="DI254" s="104"/>
      <c r="DJ254" s="104"/>
      <c r="DK254" s="104"/>
      <c r="DL254" s="104"/>
      <c r="DM254" s="104"/>
      <c r="DN254" s="104"/>
      <c r="DO254" s="104"/>
      <c r="DP254" s="104"/>
      <c r="DQ254" s="104"/>
      <c r="DR254" s="104"/>
      <c r="DS254" s="104"/>
      <c r="DT254" s="104"/>
      <c r="DU254" s="104"/>
      <c r="DV254" s="104"/>
      <c r="DW254" s="104"/>
      <c r="DX254" s="104"/>
      <c r="DY254" s="104"/>
      <c r="DZ254" s="104"/>
      <c r="EA254" s="104"/>
      <c r="EB254" s="104"/>
    </row>
    <row r="255" spans="1:132" s="181" customFormat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/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4"/>
      <c r="CE255" s="104"/>
      <c r="CF255"/>
      <c r="CG255" s="104"/>
      <c r="CH255" s="104"/>
      <c r="CI255" s="104"/>
      <c r="CJ255" s="104"/>
      <c r="CK255" s="104"/>
      <c r="CL255" s="104"/>
      <c r="CM255" s="104"/>
      <c r="CN255" s="104"/>
      <c r="CO255" s="104"/>
      <c r="CP255" s="104"/>
      <c r="CQ255" s="104"/>
      <c r="CR255" s="104"/>
      <c r="CS255" s="104"/>
      <c r="CT255"/>
      <c r="CU255" s="104"/>
      <c r="CV255" s="104"/>
      <c r="CW255" s="104"/>
      <c r="CX255" s="104"/>
      <c r="CY255" s="104"/>
      <c r="CZ255" s="104"/>
      <c r="DA255" s="104"/>
      <c r="DB255" s="104"/>
      <c r="DC255" s="104"/>
      <c r="DD255" s="104"/>
      <c r="DE255" s="104"/>
      <c r="DF255" s="104"/>
      <c r="DG255" s="104"/>
      <c r="DH255"/>
      <c r="DI255" s="104"/>
      <c r="DJ255" s="104"/>
      <c r="DK255" s="104"/>
      <c r="DL255" s="104"/>
      <c r="DM255" s="104"/>
      <c r="DN255" s="104"/>
      <c r="DO255" s="104"/>
      <c r="DP255" s="104"/>
      <c r="DQ255" s="104"/>
      <c r="DR255" s="104"/>
      <c r="DS255" s="104"/>
      <c r="DT255" s="104"/>
      <c r="DU255" s="104"/>
      <c r="DV255" s="104"/>
      <c r="DW255" s="104"/>
      <c r="DX255" s="104"/>
      <c r="DY255" s="104"/>
      <c r="DZ255" s="104"/>
      <c r="EA255" s="104"/>
      <c r="EB255" s="104"/>
    </row>
    <row r="256" spans="1:132" s="181" customFormat="1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/>
      <c r="BE256" s="104"/>
      <c r="BF256" s="104"/>
      <c r="BG256" s="104"/>
      <c r="BH256" s="104"/>
      <c r="BI256" s="104"/>
      <c r="BJ256" s="104"/>
      <c r="BK256" s="104"/>
      <c r="BL256" s="104"/>
      <c r="BM256" s="104"/>
      <c r="BN256" s="104"/>
      <c r="BO256" s="104"/>
      <c r="BP256" s="104"/>
      <c r="BQ256" s="104"/>
      <c r="BR256"/>
      <c r="BS256" s="104"/>
      <c r="BT256" s="104"/>
      <c r="BU256" s="104"/>
      <c r="BV256" s="104"/>
      <c r="BW256" s="104"/>
      <c r="BX256" s="104"/>
      <c r="BY256" s="104"/>
      <c r="BZ256" s="104"/>
      <c r="CA256" s="104"/>
      <c r="CB256" s="104"/>
      <c r="CC256" s="104"/>
      <c r="CD256" s="104"/>
      <c r="CE256" s="104"/>
      <c r="CF256"/>
      <c r="CG256" s="104"/>
      <c r="CH256" s="104"/>
      <c r="CI256" s="104"/>
      <c r="CJ256" s="104"/>
      <c r="CK256" s="104"/>
      <c r="CL256" s="104"/>
      <c r="CM256" s="104"/>
      <c r="CN256" s="104"/>
      <c r="CO256" s="104"/>
      <c r="CP256" s="104"/>
      <c r="CQ256" s="104"/>
      <c r="CR256" s="104"/>
      <c r="CS256" s="104"/>
      <c r="CT256"/>
      <c r="CU256" s="104"/>
      <c r="CV256" s="104"/>
      <c r="CW256" s="104"/>
      <c r="CX256" s="104"/>
      <c r="CY256" s="104"/>
      <c r="CZ256" s="104"/>
      <c r="DA256" s="104"/>
      <c r="DB256" s="104"/>
      <c r="DC256" s="104"/>
      <c r="DD256" s="104"/>
      <c r="DE256" s="104"/>
      <c r="DF256" s="104"/>
      <c r="DG256" s="104"/>
      <c r="DH256"/>
      <c r="DI256" s="104"/>
      <c r="DJ256" s="104"/>
      <c r="DK256" s="104"/>
      <c r="DL256" s="104"/>
      <c r="DM256" s="104"/>
      <c r="DN256" s="104"/>
      <c r="DO256" s="104"/>
      <c r="DP256" s="104"/>
      <c r="DQ256" s="104"/>
      <c r="DR256" s="104"/>
      <c r="DS256" s="104"/>
      <c r="DT256" s="104"/>
      <c r="DU256" s="104"/>
      <c r="DV256" s="104"/>
      <c r="DW256" s="104"/>
      <c r="DX256" s="104"/>
      <c r="DY256" s="104"/>
      <c r="DZ256" s="104"/>
      <c r="EA256" s="104"/>
      <c r="EB256" s="104"/>
    </row>
    <row r="257" spans="1:132" s="181" customFormat="1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/>
      <c r="BE257" s="104"/>
      <c r="BF257" s="104"/>
      <c r="BG257" s="104"/>
      <c r="BH257" s="104"/>
      <c r="BI257" s="104"/>
      <c r="BJ257" s="104"/>
      <c r="BK257" s="104"/>
      <c r="BL257" s="104"/>
      <c r="BM257" s="104"/>
      <c r="BN257" s="104"/>
      <c r="BO257" s="104"/>
      <c r="BP257" s="104"/>
      <c r="BQ257" s="104"/>
      <c r="BR257"/>
      <c r="BS257" s="104"/>
      <c r="BT257" s="104"/>
      <c r="BU257" s="104"/>
      <c r="BV257" s="104"/>
      <c r="BW257" s="104"/>
      <c r="BX257" s="104"/>
      <c r="BY257" s="104"/>
      <c r="BZ257" s="104"/>
      <c r="CA257" s="104"/>
      <c r="CB257" s="104"/>
      <c r="CC257" s="104"/>
      <c r="CD257" s="104"/>
      <c r="CE257" s="104"/>
      <c r="CF257"/>
      <c r="CG257" s="104"/>
      <c r="CH257" s="104"/>
      <c r="CI257" s="104"/>
      <c r="CJ257" s="104"/>
      <c r="CK257" s="104"/>
      <c r="CL257" s="104"/>
      <c r="CM257" s="104"/>
      <c r="CN257" s="104"/>
      <c r="CO257" s="104"/>
      <c r="CP257" s="104"/>
      <c r="CQ257" s="104"/>
      <c r="CR257" s="104"/>
      <c r="CS257" s="104"/>
      <c r="CT257"/>
      <c r="CU257" s="104"/>
      <c r="CV257" s="104"/>
      <c r="CW257" s="104"/>
      <c r="CX257" s="104"/>
      <c r="CY257" s="104"/>
      <c r="CZ257" s="104"/>
      <c r="DA257" s="104"/>
      <c r="DB257" s="104"/>
      <c r="DC257" s="104"/>
      <c r="DD257" s="104"/>
      <c r="DE257" s="104"/>
      <c r="DF257" s="104"/>
      <c r="DG257" s="104"/>
      <c r="DH257"/>
      <c r="DI257" s="104"/>
      <c r="DJ257" s="104"/>
      <c r="DK257" s="104"/>
      <c r="DL257" s="104"/>
      <c r="DM257" s="104"/>
      <c r="DN257" s="104"/>
      <c r="DO257" s="104"/>
      <c r="DP257" s="104"/>
      <c r="DQ257" s="104"/>
      <c r="DR257" s="104"/>
      <c r="DS257" s="104"/>
      <c r="DT257" s="104"/>
      <c r="DU257" s="104"/>
      <c r="DV257" s="104"/>
      <c r="DW257" s="104"/>
      <c r="DX257" s="104"/>
      <c r="DY257" s="104"/>
      <c r="DZ257" s="104"/>
      <c r="EA257" s="104"/>
      <c r="EB257" s="104"/>
    </row>
    <row r="258" spans="1:132" s="181" customFormat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/>
      <c r="BE258" s="104"/>
      <c r="BF258" s="104"/>
      <c r="BG258" s="104"/>
      <c r="BH258" s="104"/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  <c r="CE258" s="104"/>
      <c r="CF258"/>
      <c r="CG258" s="104"/>
      <c r="CH258" s="104"/>
      <c r="CI258" s="104"/>
      <c r="CJ258" s="104"/>
      <c r="CK258" s="104"/>
      <c r="CL258" s="104"/>
      <c r="CM258" s="104"/>
      <c r="CN258" s="104"/>
      <c r="CO258" s="104"/>
      <c r="CP258" s="104"/>
      <c r="CQ258" s="104"/>
      <c r="CR258" s="104"/>
      <c r="CS258" s="104"/>
      <c r="CT258"/>
      <c r="CU258" s="104"/>
      <c r="CV258" s="104"/>
      <c r="CW258" s="104"/>
      <c r="CX258" s="104"/>
      <c r="CY258" s="104"/>
      <c r="CZ258" s="104"/>
      <c r="DA258" s="104"/>
      <c r="DB258" s="104"/>
      <c r="DC258" s="104"/>
      <c r="DD258" s="104"/>
      <c r="DE258" s="104"/>
      <c r="DF258" s="104"/>
      <c r="DG258" s="104"/>
      <c r="DH258"/>
      <c r="DI258" s="104"/>
      <c r="DJ258" s="104"/>
      <c r="DK258" s="104"/>
      <c r="DL258" s="104"/>
      <c r="DM258" s="104"/>
      <c r="DN258" s="104"/>
      <c r="DO258" s="104"/>
      <c r="DP258" s="104"/>
      <c r="DQ258" s="104"/>
      <c r="DR258" s="104"/>
      <c r="DS258" s="104"/>
      <c r="DT258" s="104"/>
      <c r="DU258" s="104"/>
      <c r="DV258" s="104"/>
      <c r="DW258" s="104"/>
      <c r="DX258" s="104"/>
      <c r="DY258" s="104"/>
      <c r="DZ258" s="104"/>
      <c r="EA258" s="104"/>
      <c r="EB258" s="104"/>
    </row>
    <row r="259" spans="1:132" s="181" customFormat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4"/>
      <c r="BD259"/>
      <c r="BE259" s="104"/>
      <c r="BF259" s="104"/>
      <c r="BG259" s="104"/>
      <c r="BH259" s="104"/>
      <c r="BI259" s="104"/>
      <c r="BJ259" s="104"/>
      <c r="BK259" s="104"/>
      <c r="BL259" s="104"/>
      <c r="BM259" s="104"/>
      <c r="BN259" s="104"/>
      <c r="BO259" s="104"/>
      <c r="BP259" s="104"/>
      <c r="BQ259" s="104"/>
      <c r="BR259"/>
      <c r="BS259" s="104"/>
      <c r="BT259" s="104"/>
      <c r="BU259" s="104"/>
      <c r="BV259" s="104"/>
      <c r="BW259" s="104"/>
      <c r="BX259" s="104"/>
      <c r="BY259" s="104"/>
      <c r="BZ259" s="104"/>
      <c r="CA259" s="104"/>
      <c r="CB259" s="104"/>
      <c r="CC259" s="104"/>
      <c r="CD259" s="104"/>
      <c r="CE259" s="104"/>
      <c r="CF259"/>
      <c r="CG259" s="104"/>
      <c r="CH259" s="104"/>
      <c r="CI259" s="104"/>
      <c r="CJ259" s="104"/>
      <c r="CK259" s="104"/>
      <c r="CL259" s="104"/>
      <c r="CM259" s="104"/>
      <c r="CN259" s="104"/>
      <c r="CO259" s="104"/>
      <c r="CP259" s="104"/>
      <c r="CQ259" s="104"/>
      <c r="CR259" s="104"/>
      <c r="CS259" s="104"/>
      <c r="CT259"/>
      <c r="CU259" s="104"/>
      <c r="CV259" s="104"/>
      <c r="CW259" s="104"/>
      <c r="CX259" s="104"/>
      <c r="CY259" s="104"/>
      <c r="CZ259" s="104"/>
      <c r="DA259" s="104"/>
      <c r="DB259" s="104"/>
      <c r="DC259" s="104"/>
      <c r="DD259" s="104"/>
      <c r="DE259" s="104"/>
      <c r="DF259" s="104"/>
      <c r="DG259" s="104"/>
      <c r="DH259"/>
      <c r="DI259" s="104"/>
      <c r="DJ259" s="104"/>
      <c r="DK259" s="104"/>
      <c r="DL259" s="104"/>
      <c r="DM259" s="104"/>
      <c r="DN259" s="104"/>
      <c r="DO259" s="104"/>
      <c r="DP259" s="104"/>
      <c r="DQ259" s="104"/>
      <c r="DR259" s="104"/>
      <c r="DS259" s="104"/>
      <c r="DT259" s="104"/>
      <c r="DU259" s="104"/>
      <c r="DV259" s="104"/>
      <c r="DW259" s="104"/>
      <c r="DX259" s="104"/>
      <c r="DY259" s="104"/>
      <c r="DZ259" s="104"/>
      <c r="EA259" s="104"/>
      <c r="EB259" s="104"/>
    </row>
    <row r="260" spans="1:132" s="181" customFormat="1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/>
      <c r="BE260" s="104"/>
      <c r="BF260" s="104"/>
      <c r="BG260" s="104"/>
      <c r="BH260" s="104"/>
      <c r="BI260" s="104"/>
      <c r="BJ260" s="104"/>
      <c r="BK260" s="104"/>
      <c r="BL260" s="104"/>
      <c r="BM260" s="104"/>
      <c r="BN260" s="104"/>
      <c r="BO260" s="104"/>
      <c r="BP260" s="104"/>
      <c r="BQ260" s="104"/>
      <c r="BR260"/>
      <c r="BS260" s="104"/>
      <c r="BT260" s="104"/>
      <c r="BU260" s="104"/>
      <c r="BV260" s="104"/>
      <c r="BW260" s="104"/>
      <c r="BX260" s="104"/>
      <c r="BY260" s="104"/>
      <c r="BZ260" s="104"/>
      <c r="CA260" s="104"/>
      <c r="CB260" s="104"/>
      <c r="CC260" s="104"/>
      <c r="CD260" s="104"/>
      <c r="CE260" s="104"/>
      <c r="CF260"/>
      <c r="CG260" s="104"/>
      <c r="CH260" s="104"/>
      <c r="CI260" s="104"/>
      <c r="CJ260" s="104"/>
      <c r="CK260" s="104"/>
      <c r="CL260" s="104"/>
      <c r="CM260" s="104"/>
      <c r="CN260" s="104"/>
      <c r="CO260" s="104"/>
      <c r="CP260" s="104"/>
      <c r="CQ260" s="104"/>
      <c r="CR260" s="104"/>
      <c r="CS260" s="104"/>
      <c r="CT260"/>
      <c r="CU260" s="104"/>
      <c r="CV260" s="104"/>
      <c r="CW260" s="104"/>
      <c r="CX260" s="104"/>
      <c r="CY260" s="104"/>
      <c r="CZ260" s="104"/>
      <c r="DA260" s="104"/>
      <c r="DB260" s="104"/>
      <c r="DC260" s="104"/>
      <c r="DD260" s="104"/>
      <c r="DE260" s="104"/>
      <c r="DF260" s="104"/>
      <c r="DG260" s="104"/>
      <c r="DH260"/>
      <c r="DI260" s="104"/>
      <c r="DJ260" s="104"/>
      <c r="DK260" s="104"/>
      <c r="DL260" s="104"/>
      <c r="DM260" s="104"/>
      <c r="DN260" s="104"/>
      <c r="DO260" s="104"/>
      <c r="DP260" s="104"/>
      <c r="DQ260" s="104"/>
      <c r="DR260" s="104"/>
      <c r="DS260" s="104"/>
      <c r="DT260" s="104"/>
      <c r="DU260" s="104"/>
      <c r="DV260" s="104"/>
      <c r="DW260" s="104"/>
      <c r="DX260" s="104"/>
      <c r="DY260" s="104"/>
      <c r="DZ260" s="104"/>
      <c r="EA260" s="104"/>
      <c r="EB260" s="104"/>
    </row>
    <row r="261" spans="1:132" s="181" customFormat="1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/>
      <c r="BE261" s="104"/>
      <c r="BF261" s="104"/>
      <c r="BG261" s="104"/>
      <c r="BH261" s="104"/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/>
      <c r="BS261" s="104"/>
      <c r="BT261" s="104"/>
      <c r="BU261" s="104"/>
      <c r="BV261" s="104"/>
      <c r="BW261" s="104"/>
      <c r="BX261" s="104"/>
      <c r="BY261" s="104"/>
      <c r="BZ261" s="104"/>
      <c r="CA261" s="104"/>
      <c r="CB261" s="104"/>
      <c r="CC261" s="104"/>
      <c r="CD261" s="104"/>
      <c r="CE261" s="104"/>
      <c r="CF261"/>
      <c r="CG261" s="104"/>
      <c r="CH261" s="104"/>
      <c r="CI261" s="104"/>
      <c r="CJ261" s="104"/>
      <c r="CK261" s="104"/>
      <c r="CL261" s="104"/>
      <c r="CM261" s="104"/>
      <c r="CN261" s="104"/>
      <c r="CO261" s="104"/>
      <c r="CP261" s="104"/>
      <c r="CQ261" s="104"/>
      <c r="CR261" s="104"/>
      <c r="CS261" s="104"/>
      <c r="CT261"/>
      <c r="CU261" s="104"/>
      <c r="CV261" s="104"/>
      <c r="CW261" s="104"/>
      <c r="CX261" s="104"/>
      <c r="CY261" s="104"/>
      <c r="CZ261" s="104"/>
      <c r="DA261" s="104"/>
      <c r="DB261" s="104"/>
      <c r="DC261" s="104"/>
      <c r="DD261" s="104"/>
      <c r="DE261" s="104"/>
      <c r="DF261" s="104"/>
      <c r="DG261" s="104"/>
      <c r="DH261"/>
      <c r="DI261" s="104"/>
      <c r="DJ261" s="104"/>
      <c r="DK261" s="104"/>
      <c r="DL261" s="104"/>
      <c r="DM261" s="104"/>
      <c r="DN261" s="104"/>
      <c r="DO261" s="104"/>
      <c r="DP261" s="104"/>
      <c r="DQ261" s="104"/>
      <c r="DR261" s="104"/>
      <c r="DS261" s="104"/>
      <c r="DT261" s="104"/>
      <c r="DU261" s="104"/>
      <c r="DV261" s="104"/>
      <c r="DW261" s="104"/>
      <c r="DX261" s="104"/>
      <c r="DY261" s="104"/>
      <c r="DZ261" s="104"/>
      <c r="EA261" s="104"/>
      <c r="EB261" s="104"/>
    </row>
    <row r="262" spans="1:132" s="181" customFormat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/>
      <c r="BE262" s="104"/>
      <c r="BF262" s="104"/>
      <c r="BG262" s="104"/>
      <c r="BH262" s="104"/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/>
      <c r="BS262" s="104"/>
      <c r="BT262" s="104"/>
      <c r="BU262" s="104"/>
      <c r="BV262" s="104"/>
      <c r="BW262" s="104"/>
      <c r="BX262" s="104"/>
      <c r="BY262" s="104"/>
      <c r="BZ262" s="104"/>
      <c r="CA262" s="104"/>
      <c r="CB262" s="104"/>
      <c r="CC262" s="104"/>
      <c r="CD262" s="104"/>
      <c r="CE262" s="104"/>
      <c r="CF262"/>
      <c r="CG262" s="104"/>
      <c r="CH262" s="104"/>
      <c r="CI262" s="104"/>
      <c r="CJ262" s="104"/>
      <c r="CK262" s="104"/>
      <c r="CL262" s="104"/>
      <c r="CM262" s="104"/>
      <c r="CN262" s="104"/>
      <c r="CO262" s="104"/>
      <c r="CP262" s="104"/>
      <c r="CQ262" s="104"/>
      <c r="CR262" s="104"/>
      <c r="CS262" s="104"/>
      <c r="CT262"/>
      <c r="CU262" s="104"/>
      <c r="CV262" s="104"/>
      <c r="CW262" s="104"/>
      <c r="CX262" s="104"/>
      <c r="CY262" s="104"/>
      <c r="CZ262" s="104"/>
      <c r="DA262" s="104"/>
      <c r="DB262" s="104"/>
      <c r="DC262" s="104"/>
      <c r="DD262" s="104"/>
      <c r="DE262" s="104"/>
      <c r="DF262" s="104"/>
      <c r="DG262" s="104"/>
      <c r="DH262"/>
      <c r="DI262" s="104"/>
      <c r="DJ262" s="104"/>
      <c r="DK262" s="104"/>
      <c r="DL262" s="104"/>
      <c r="DM262" s="104"/>
      <c r="DN262" s="104"/>
      <c r="DO262" s="104"/>
      <c r="DP262" s="104"/>
      <c r="DQ262" s="104"/>
      <c r="DR262" s="104"/>
      <c r="DS262" s="104"/>
      <c r="DT262" s="104"/>
      <c r="DU262" s="104"/>
      <c r="DV262" s="104"/>
      <c r="DW262" s="104"/>
      <c r="DX262" s="104"/>
      <c r="DY262" s="104"/>
      <c r="DZ262" s="104"/>
      <c r="EA262" s="104"/>
      <c r="EB262" s="104"/>
    </row>
    <row r="263" spans="1:132" s="181" customFormat="1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/>
      <c r="BE263" s="104"/>
      <c r="BF263" s="104"/>
      <c r="BG263" s="104"/>
      <c r="BH263" s="104"/>
      <c r="BI263" s="104"/>
      <c r="BJ263" s="104"/>
      <c r="BK263" s="104"/>
      <c r="BL263" s="104"/>
      <c r="BM263" s="104"/>
      <c r="BN263" s="104"/>
      <c r="BO263" s="104"/>
      <c r="BP263" s="104"/>
      <c r="BQ263" s="104"/>
      <c r="BR263"/>
      <c r="BS263" s="104"/>
      <c r="BT263" s="104"/>
      <c r="BU263" s="104"/>
      <c r="BV263" s="104"/>
      <c r="BW263" s="104"/>
      <c r="BX263" s="104"/>
      <c r="BY263" s="104"/>
      <c r="BZ263" s="104"/>
      <c r="CA263" s="104"/>
      <c r="CB263" s="104"/>
      <c r="CC263" s="104"/>
      <c r="CD263" s="104"/>
      <c r="CE263" s="104"/>
      <c r="CF263"/>
      <c r="CG263" s="104"/>
      <c r="CH263" s="104"/>
      <c r="CI263" s="104"/>
      <c r="CJ263" s="104"/>
      <c r="CK263" s="104"/>
      <c r="CL263" s="104"/>
      <c r="CM263" s="104"/>
      <c r="CN263" s="104"/>
      <c r="CO263" s="104"/>
      <c r="CP263" s="104"/>
      <c r="CQ263" s="104"/>
      <c r="CR263" s="104"/>
      <c r="CS263" s="104"/>
      <c r="CT263"/>
      <c r="CU263" s="104"/>
      <c r="CV263" s="104"/>
      <c r="CW263" s="104"/>
      <c r="CX263" s="104"/>
      <c r="CY263" s="104"/>
      <c r="CZ263" s="104"/>
      <c r="DA263" s="104"/>
      <c r="DB263" s="104"/>
      <c r="DC263" s="104"/>
      <c r="DD263" s="104"/>
      <c r="DE263" s="104"/>
      <c r="DF263" s="104"/>
      <c r="DG263" s="104"/>
      <c r="DH263"/>
      <c r="DI263" s="104"/>
      <c r="DJ263" s="104"/>
      <c r="DK263" s="104"/>
      <c r="DL263" s="104"/>
      <c r="DM263" s="104"/>
      <c r="DN263" s="104"/>
      <c r="DO263" s="104"/>
      <c r="DP263" s="104"/>
      <c r="DQ263" s="104"/>
      <c r="DR263" s="104"/>
      <c r="DS263" s="104"/>
      <c r="DT263" s="104"/>
      <c r="DU263" s="104"/>
      <c r="DV263" s="104"/>
      <c r="DW263" s="104"/>
      <c r="DX263" s="104"/>
      <c r="DY263" s="104"/>
      <c r="DZ263" s="104"/>
      <c r="EA263" s="104"/>
      <c r="EB263" s="104"/>
    </row>
    <row r="264" spans="1:132" s="181" customForma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/>
      <c r="BE264" s="104"/>
      <c r="BF264" s="104"/>
      <c r="BG264" s="104"/>
      <c r="BH264" s="104"/>
      <c r="BI264" s="104"/>
      <c r="BJ264" s="104"/>
      <c r="BK264" s="104"/>
      <c r="BL264" s="104"/>
      <c r="BM264" s="104"/>
      <c r="BN264" s="104"/>
      <c r="BO264" s="104"/>
      <c r="BP264" s="104"/>
      <c r="BQ264" s="104"/>
      <c r="BR264"/>
      <c r="BS264" s="104"/>
      <c r="BT264" s="104"/>
      <c r="BU264" s="104"/>
      <c r="BV264" s="104"/>
      <c r="BW264" s="104"/>
      <c r="BX264" s="104"/>
      <c r="BY264" s="104"/>
      <c r="BZ264" s="104"/>
      <c r="CA264" s="104"/>
      <c r="CB264" s="104"/>
      <c r="CC264" s="104"/>
      <c r="CD264" s="104"/>
      <c r="CE264" s="104"/>
      <c r="CF264"/>
      <c r="CG264" s="104"/>
      <c r="CH264" s="104"/>
      <c r="CI264" s="104"/>
      <c r="CJ264" s="104"/>
      <c r="CK264" s="104"/>
      <c r="CL264" s="104"/>
      <c r="CM264" s="104"/>
      <c r="CN264" s="104"/>
      <c r="CO264" s="104"/>
      <c r="CP264" s="104"/>
      <c r="CQ264" s="104"/>
      <c r="CR264" s="104"/>
      <c r="CS264" s="104"/>
      <c r="CT264"/>
      <c r="CU264" s="104"/>
      <c r="CV264" s="104"/>
      <c r="CW264" s="104"/>
      <c r="CX264" s="104"/>
      <c r="CY264" s="104"/>
      <c r="CZ264" s="104"/>
      <c r="DA264" s="104"/>
      <c r="DB264" s="104"/>
      <c r="DC264" s="104"/>
      <c r="DD264" s="104"/>
      <c r="DE264" s="104"/>
      <c r="DF264" s="104"/>
      <c r="DG264" s="104"/>
      <c r="DH264"/>
      <c r="DI264" s="104"/>
      <c r="DJ264" s="104"/>
      <c r="DK264" s="104"/>
      <c r="DL264" s="104"/>
      <c r="DM264" s="104"/>
      <c r="DN264" s="104"/>
      <c r="DO264" s="104"/>
      <c r="DP264" s="104"/>
      <c r="DQ264" s="104"/>
      <c r="DR264" s="104"/>
      <c r="DS264" s="104"/>
      <c r="DT264" s="104"/>
      <c r="DU264" s="104"/>
      <c r="DV264" s="104"/>
      <c r="DW264" s="104"/>
      <c r="DX264" s="104"/>
      <c r="DY264" s="104"/>
      <c r="DZ264" s="104"/>
      <c r="EA264" s="104"/>
      <c r="EB264" s="104"/>
    </row>
    <row r="265" spans="1:132" s="181" customForma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/>
      <c r="BE265" s="104"/>
      <c r="BF265" s="104"/>
      <c r="BG265" s="104"/>
      <c r="BH265" s="104"/>
      <c r="BI265" s="104"/>
      <c r="BJ265" s="104"/>
      <c r="BK265" s="104"/>
      <c r="BL265" s="104"/>
      <c r="BM265" s="104"/>
      <c r="BN265" s="104"/>
      <c r="BO265" s="104"/>
      <c r="BP265" s="104"/>
      <c r="BQ265" s="104"/>
      <c r="BR265"/>
      <c r="BS265" s="104"/>
      <c r="BT265" s="104"/>
      <c r="BU265" s="104"/>
      <c r="BV265" s="104"/>
      <c r="BW265" s="104"/>
      <c r="BX265" s="104"/>
      <c r="BY265" s="104"/>
      <c r="BZ265" s="104"/>
      <c r="CA265" s="104"/>
      <c r="CB265" s="104"/>
      <c r="CC265" s="104"/>
      <c r="CD265" s="104"/>
      <c r="CE265" s="104"/>
      <c r="CF265"/>
      <c r="CG265" s="104"/>
      <c r="CH265" s="104"/>
      <c r="CI265" s="104"/>
      <c r="CJ265" s="104"/>
      <c r="CK265" s="104"/>
      <c r="CL265" s="104"/>
      <c r="CM265" s="104"/>
      <c r="CN265" s="104"/>
      <c r="CO265" s="104"/>
      <c r="CP265" s="104"/>
      <c r="CQ265" s="104"/>
      <c r="CR265" s="104"/>
      <c r="CS265" s="104"/>
      <c r="CT265"/>
      <c r="CU265" s="104"/>
      <c r="CV265" s="104"/>
      <c r="CW265" s="104"/>
      <c r="CX265" s="104"/>
      <c r="CY265" s="104"/>
      <c r="CZ265" s="104"/>
      <c r="DA265" s="104"/>
      <c r="DB265" s="104"/>
      <c r="DC265" s="104"/>
      <c r="DD265" s="104"/>
      <c r="DE265" s="104"/>
      <c r="DF265" s="104"/>
      <c r="DG265" s="104"/>
      <c r="DH265"/>
      <c r="DI265" s="104"/>
      <c r="DJ265" s="104"/>
      <c r="DK265" s="104"/>
      <c r="DL265" s="104"/>
      <c r="DM265" s="104"/>
      <c r="DN265" s="104"/>
      <c r="DO265" s="104"/>
      <c r="DP265" s="104"/>
      <c r="DQ265" s="104"/>
      <c r="DR265" s="104"/>
      <c r="DS265" s="104"/>
      <c r="DT265" s="104"/>
      <c r="DU265" s="104"/>
      <c r="DV265" s="104"/>
      <c r="DW265" s="104"/>
      <c r="DX265" s="104"/>
      <c r="DY265" s="104"/>
      <c r="DZ265" s="104"/>
      <c r="EA265" s="104"/>
      <c r="EB265" s="104"/>
    </row>
    <row r="266" spans="1:132" s="181" customFormat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/>
      <c r="BS266" s="104"/>
      <c r="BT266" s="104"/>
      <c r="BU266" s="104"/>
      <c r="BV266" s="104"/>
      <c r="BW266" s="104"/>
      <c r="BX266" s="104"/>
      <c r="BY266" s="104"/>
      <c r="BZ266" s="104"/>
      <c r="CA266" s="104"/>
      <c r="CB266" s="104"/>
      <c r="CC266" s="104"/>
      <c r="CD266" s="104"/>
      <c r="CE266" s="104"/>
      <c r="CF266"/>
      <c r="CG266" s="104"/>
      <c r="CH266" s="104"/>
      <c r="CI266" s="104"/>
      <c r="CJ266" s="104"/>
      <c r="CK266" s="104"/>
      <c r="CL266" s="104"/>
      <c r="CM266" s="104"/>
      <c r="CN266" s="104"/>
      <c r="CO266" s="104"/>
      <c r="CP266" s="104"/>
      <c r="CQ266" s="104"/>
      <c r="CR266" s="104"/>
      <c r="CS266" s="104"/>
      <c r="CT266"/>
      <c r="CU266" s="104"/>
      <c r="CV266" s="104"/>
      <c r="CW266" s="104"/>
      <c r="CX266" s="104"/>
      <c r="CY266" s="104"/>
      <c r="CZ266" s="104"/>
      <c r="DA266" s="104"/>
      <c r="DB266" s="104"/>
      <c r="DC266" s="104"/>
      <c r="DD266" s="104"/>
      <c r="DE266" s="104"/>
      <c r="DF266" s="104"/>
      <c r="DG266" s="104"/>
      <c r="DH266"/>
      <c r="DI266" s="104"/>
      <c r="DJ266" s="104"/>
      <c r="DK266" s="104"/>
      <c r="DL266" s="104"/>
      <c r="DM266" s="104"/>
      <c r="DN266" s="104"/>
      <c r="DO266" s="104"/>
      <c r="DP266" s="104"/>
      <c r="DQ266" s="104"/>
      <c r="DR266" s="104"/>
      <c r="DS266" s="104"/>
      <c r="DT266" s="104"/>
      <c r="DU266" s="104"/>
      <c r="DV266" s="104"/>
      <c r="DW266" s="104"/>
      <c r="DX266" s="104"/>
      <c r="DY266" s="104"/>
      <c r="DZ266" s="104"/>
      <c r="EA266" s="104"/>
      <c r="EB266" s="104"/>
    </row>
    <row r="267" spans="1:132" s="181" customForma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/>
      <c r="BE267" s="104"/>
      <c r="BF267" s="104"/>
      <c r="BG267" s="104"/>
      <c r="BH267" s="104"/>
      <c r="BI267" s="104"/>
      <c r="BJ267" s="104"/>
      <c r="BK267" s="104"/>
      <c r="BL267" s="104"/>
      <c r="BM267" s="104"/>
      <c r="BN267" s="104"/>
      <c r="BO267" s="104"/>
      <c r="BP267" s="104"/>
      <c r="BQ267" s="104"/>
      <c r="BR267"/>
      <c r="BS267" s="104"/>
      <c r="BT267" s="104"/>
      <c r="BU267" s="104"/>
      <c r="BV267" s="104"/>
      <c r="BW267" s="104"/>
      <c r="BX267" s="104"/>
      <c r="BY267" s="104"/>
      <c r="BZ267" s="104"/>
      <c r="CA267" s="104"/>
      <c r="CB267" s="104"/>
      <c r="CC267" s="104"/>
      <c r="CD267" s="104"/>
      <c r="CE267" s="104"/>
      <c r="CF267"/>
      <c r="CG267" s="104"/>
      <c r="CH267" s="104"/>
      <c r="CI267" s="104"/>
      <c r="CJ267" s="104"/>
      <c r="CK267" s="104"/>
      <c r="CL267" s="104"/>
      <c r="CM267" s="104"/>
      <c r="CN267" s="104"/>
      <c r="CO267" s="104"/>
      <c r="CP267" s="104"/>
      <c r="CQ267" s="104"/>
      <c r="CR267" s="104"/>
      <c r="CS267" s="104"/>
      <c r="CT267"/>
      <c r="CU267" s="104"/>
      <c r="CV267" s="104"/>
      <c r="CW267" s="104"/>
      <c r="CX267" s="104"/>
      <c r="CY267" s="104"/>
      <c r="CZ267" s="104"/>
      <c r="DA267" s="104"/>
      <c r="DB267" s="104"/>
      <c r="DC267" s="104"/>
      <c r="DD267" s="104"/>
      <c r="DE267" s="104"/>
      <c r="DF267" s="104"/>
      <c r="DG267" s="104"/>
      <c r="DH267"/>
      <c r="DI267" s="104"/>
      <c r="DJ267" s="104"/>
      <c r="DK267" s="104"/>
      <c r="DL267" s="104"/>
      <c r="DM267" s="104"/>
      <c r="DN267" s="104"/>
      <c r="DO267" s="104"/>
      <c r="DP267" s="104"/>
      <c r="DQ267" s="104"/>
      <c r="DR267" s="104"/>
      <c r="DS267" s="104"/>
      <c r="DT267" s="104"/>
      <c r="DU267" s="104"/>
      <c r="DV267" s="104"/>
      <c r="DW267" s="104"/>
      <c r="DX267" s="104"/>
      <c r="DY267" s="104"/>
      <c r="DZ267" s="104"/>
      <c r="EA267" s="104"/>
      <c r="EB267" s="104"/>
    </row>
    <row r="268" spans="1:132" s="181" customForma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/>
      <c r="BE268" s="104"/>
      <c r="BF268" s="104"/>
      <c r="BG268" s="104"/>
      <c r="BH268" s="104"/>
      <c r="BI268" s="104"/>
      <c r="BJ268" s="104"/>
      <c r="BK268" s="104"/>
      <c r="BL268" s="104"/>
      <c r="BM268" s="104"/>
      <c r="BN268" s="104"/>
      <c r="BO268" s="104"/>
      <c r="BP268" s="104"/>
      <c r="BQ268" s="104"/>
      <c r="BR268"/>
      <c r="BS268" s="104"/>
      <c r="BT268" s="104"/>
      <c r="BU268" s="104"/>
      <c r="BV268" s="104"/>
      <c r="BW268" s="104"/>
      <c r="BX268" s="104"/>
      <c r="BY268" s="104"/>
      <c r="BZ268" s="104"/>
      <c r="CA268" s="104"/>
      <c r="CB268" s="104"/>
      <c r="CC268" s="104"/>
      <c r="CD268" s="104"/>
      <c r="CE268" s="104"/>
      <c r="CF268"/>
      <c r="CG268" s="104"/>
      <c r="CH268" s="104"/>
      <c r="CI268" s="104"/>
      <c r="CJ268" s="104"/>
      <c r="CK268" s="104"/>
      <c r="CL268" s="104"/>
      <c r="CM268" s="104"/>
      <c r="CN268" s="104"/>
      <c r="CO268" s="104"/>
      <c r="CP268" s="104"/>
      <c r="CQ268" s="104"/>
      <c r="CR268" s="104"/>
      <c r="CS268" s="104"/>
      <c r="CT268"/>
      <c r="CU268" s="104"/>
      <c r="CV268" s="104"/>
      <c r="CW268" s="104"/>
      <c r="CX268" s="104"/>
      <c r="CY268" s="104"/>
      <c r="CZ268" s="104"/>
      <c r="DA268" s="104"/>
      <c r="DB268" s="104"/>
      <c r="DC268" s="104"/>
      <c r="DD268" s="104"/>
      <c r="DE268" s="104"/>
      <c r="DF268" s="104"/>
      <c r="DG268" s="104"/>
      <c r="DH268"/>
      <c r="DI268" s="104"/>
      <c r="DJ268" s="104"/>
      <c r="DK268" s="104"/>
      <c r="DL268" s="104"/>
      <c r="DM268" s="104"/>
      <c r="DN268" s="104"/>
      <c r="DO268" s="104"/>
      <c r="DP268" s="104"/>
      <c r="DQ268" s="104"/>
      <c r="DR268" s="104"/>
      <c r="DS268" s="104"/>
      <c r="DT268" s="104"/>
      <c r="DU268" s="104"/>
      <c r="DV268" s="104"/>
      <c r="DW268" s="104"/>
      <c r="DX268" s="104"/>
      <c r="DY268" s="104"/>
      <c r="DZ268" s="104"/>
      <c r="EA268" s="104"/>
      <c r="EB268" s="104"/>
    </row>
    <row r="269" spans="1:132" s="181" customFormat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/>
      <c r="BE269" s="104"/>
      <c r="BF269" s="104"/>
      <c r="BG269" s="104"/>
      <c r="BH269" s="104"/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/>
      <c r="BS269" s="104"/>
      <c r="BT269" s="104"/>
      <c r="BU269" s="104"/>
      <c r="BV269" s="104"/>
      <c r="BW269" s="104"/>
      <c r="BX269" s="104"/>
      <c r="BY269" s="104"/>
      <c r="BZ269" s="104"/>
      <c r="CA269" s="104"/>
      <c r="CB269" s="104"/>
      <c r="CC269" s="104"/>
      <c r="CD269" s="104"/>
      <c r="CE269" s="104"/>
      <c r="CF269"/>
      <c r="CG269" s="104"/>
      <c r="CH269" s="104"/>
      <c r="CI269" s="104"/>
      <c r="CJ269" s="104"/>
      <c r="CK269" s="104"/>
      <c r="CL269" s="104"/>
      <c r="CM269" s="104"/>
      <c r="CN269" s="104"/>
      <c r="CO269" s="104"/>
      <c r="CP269" s="104"/>
      <c r="CQ269" s="104"/>
      <c r="CR269" s="104"/>
      <c r="CS269" s="104"/>
      <c r="CT269"/>
      <c r="CU269" s="104"/>
      <c r="CV269" s="104"/>
      <c r="CW269" s="104"/>
      <c r="CX269" s="104"/>
      <c r="CY269" s="104"/>
      <c r="CZ269" s="104"/>
      <c r="DA269" s="104"/>
      <c r="DB269" s="104"/>
      <c r="DC269" s="104"/>
      <c r="DD269" s="104"/>
      <c r="DE269" s="104"/>
      <c r="DF269" s="104"/>
      <c r="DG269" s="104"/>
      <c r="DH269"/>
      <c r="DI269" s="104"/>
      <c r="DJ269" s="104"/>
      <c r="DK269" s="104"/>
      <c r="DL269" s="104"/>
      <c r="DM269" s="104"/>
      <c r="DN269" s="104"/>
      <c r="DO269" s="104"/>
      <c r="DP269" s="104"/>
      <c r="DQ269" s="104"/>
      <c r="DR269" s="104"/>
      <c r="DS269" s="104"/>
      <c r="DT269" s="104"/>
      <c r="DU269" s="104"/>
      <c r="DV269" s="104"/>
      <c r="DW269" s="104"/>
      <c r="DX269" s="104"/>
      <c r="DY269" s="104"/>
      <c r="DZ269" s="104"/>
      <c r="EA269" s="104"/>
      <c r="EB269" s="104"/>
    </row>
    <row r="270" spans="1:132" s="181" customForma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/>
      <c r="BE270" s="104"/>
      <c r="BF270" s="104"/>
      <c r="BG270" s="104"/>
      <c r="BH270" s="104"/>
      <c r="BI270" s="104"/>
      <c r="BJ270" s="104"/>
      <c r="BK270" s="104"/>
      <c r="BL270" s="104"/>
      <c r="BM270" s="104"/>
      <c r="BN270" s="104"/>
      <c r="BO270" s="104"/>
      <c r="BP270" s="104"/>
      <c r="BQ270" s="104"/>
      <c r="BR270"/>
      <c r="BS270" s="104"/>
      <c r="BT270" s="104"/>
      <c r="BU270" s="104"/>
      <c r="BV270" s="104"/>
      <c r="BW270" s="104"/>
      <c r="BX270" s="104"/>
      <c r="BY270" s="104"/>
      <c r="BZ270" s="104"/>
      <c r="CA270" s="104"/>
      <c r="CB270" s="104"/>
      <c r="CC270" s="104"/>
      <c r="CD270" s="104"/>
      <c r="CE270" s="104"/>
      <c r="CF270"/>
      <c r="CG270" s="104"/>
      <c r="CH270" s="104"/>
      <c r="CI270" s="104"/>
      <c r="CJ270" s="104"/>
      <c r="CK270" s="104"/>
      <c r="CL270" s="104"/>
      <c r="CM270" s="104"/>
      <c r="CN270" s="104"/>
      <c r="CO270" s="104"/>
      <c r="CP270" s="104"/>
      <c r="CQ270" s="104"/>
      <c r="CR270" s="104"/>
      <c r="CS270" s="104"/>
      <c r="CT270"/>
      <c r="CU270" s="104"/>
      <c r="CV270" s="104"/>
      <c r="CW270" s="104"/>
      <c r="CX270" s="104"/>
      <c r="CY270" s="104"/>
      <c r="CZ270" s="104"/>
      <c r="DA270" s="104"/>
      <c r="DB270" s="104"/>
      <c r="DC270" s="104"/>
      <c r="DD270" s="104"/>
      <c r="DE270" s="104"/>
      <c r="DF270" s="104"/>
      <c r="DG270" s="104"/>
      <c r="DH270"/>
      <c r="DI270" s="104"/>
      <c r="DJ270" s="104"/>
      <c r="DK270" s="104"/>
      <c r="DL270" s="104"/>
      <c r="DM270" s="104"/>
      <c r="DN270" s="104"/>
      <c r="DO270" s="104"/>
      <c r="DP270" s="104"/>
      <c r="DQ270" s="104"/>
      <c r="DR270" s="104"/>
      <c r="DS270" s="104"/>
      <c r="DT270" s="104"/>
      <c r="DU270" s="104"/>
      <c r="DV270" s="104"/>
      <c r="DW270" s="104"/>
      <c r="DX270" s="104"/>
      <c r="DY270" s="104"/>
      <c r="DZ270" s="104"/>
      <c r="EA270" s="104"/>
      <c r="EB270" s="104"/>
    </row>
    <row r="271" spans="1:132" s="181" customForma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/>
      <c r="BE271" s="104"/>
      <c r="BF271" s="104"/>
      <c r="BG271" s="104"/>
      <c r="BH271" s="104"/>
      <c r="BI271" s="104"/>
      <c r="BJ271" s="104"/>
      <c r="BK271" s="104"/>
      <c r="BL271" s="104"/>
      <c r="BM271" s="104"/>
      <c r="BN271" s="104"/>
      <c r="BO271" s="104"/>
      <c r="BP271" s="104"/>
      <c r="BQ271" s="104"/>
      <c r="BR271"/>
      <c r="BS271" s="104"/>
      <c r="BT271" s="104"/>
      <c r="BU271" s="104"/>
      <c r="BV271" s="104"/>
      <c r="BW271" s="104"/>
      <c r="BX271" s="104"/>
      <c r="BY271" s="104"/>
      <c r="BZ271" s="104"/>
      <c r="CA271" s="104"/>
      <c r="CB271" s="104"/>
      <c r="CC271" s="104"/>
      <c r="CD271" s="104"/>
      <c r="CE271" s="104"/>
      <c r="CF271"/>
      <c r="CG271" s="104"/>
      <c r="CH271" s="104"/>
      <c r="CI271" s="104"/>
      <c r="CJ271" s="104"/>
      <c r="CK271" s="104"/>
      <c r="CL271" s="104"/>
      <c r="CM271" s="104"/>
      <c r="CN271" s="104"/>
      <c r="CO271" s="104"/>
      <c r="CP271" s="104"/>
      <c r="CQ271" s="104"/>
      <c r="CR271" s="104"/>
      <c r="CS271" s="104"/>
      <c r="CT271"/>
      <c r="CU271" s="104"/>
      <c r="CV271" s="104"/>
      <c r="CW271" s="104"/>
      <c r="CX271" s="104"/>
      <c r="CY271" s="104"/>
      <c r="CZ271" s="104"/>
      <c r="DA271" s="104"/>
      <c r="DB271" s="104"/>
      <c r="DC271" s="104"/>
      <c r="DD271" s="104"/>
      <c r="DE271" s="104"/>
      <c r="DF271" s="104"/>
      <c r="DG271" s="104"/>
      <c r="DH271"/>
      <c r="DI271" s="104"/>
      <c r="DJ271" s="104"/>
      <c r="DK271" s="104"/>
      <c r="DL271" s="104"/>
      <c r="DM271" s="104"/>
      <c r="DN271" s="104"/>
      <c r="DO271" s="104"/>
      <c r="DP271" s="104"/>
      <c r="DQ271" s="104"/>
      <c r="DR271" s="104"/>
      <c r="DS271" s="104"/>
      <c r="DT271" s="104"/>
      <c r="DU271" s="104"/>
      <c r="DV271" s="104"/>
      <c r="DW271" s="104"/>
      <c r="DX271" s="104"/>
      <c r="DY271" s="104"/>
      <c r="DZ271" s="104"/>
      <c r="EA271" s="104"/>
      <c r="EB271" s="104"/>
    </row>
    <row r="272" spans="1:132" s="181" customForma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/>
      <c r="BS272" s="104"/>
      <c r="BT272" s="104"/>
      <c r="BU272" s="104"/>
      <c r="BV272" s="104"/>
      <c r="BW272" s="104"/>
      <c r="BX272" s="104"/>
      <c r="BY272" s="104"/>
      <c r="BZ272" s="104"/>
      <c r="CA272" s="104"/>
      <c r="CB272" s="104"/>
      <c r="CC272" s="104"/>
      <c r="CD272" s="104"/>
      <c r="CE272" s="104"/>
      <c r="CF272"/>
      <c r="CG272" s="104"/>
      <c r="CH272" s="104"/>
      <c r="CI272" s="104"/>
      <c r="CJ272" s="104"/>
      <c r="CK272" s="104"/>
      <c r="CL272" s="104"/>
      <c r="CM272" s="104"/>
      <c r="CN272" s="104"/>
      <c r="CO272" s="104"/>
      <c r="CP272" s="104"/>
      <c r="CQ272" s="104"/>
      <c r="CR272" s="104"/>
      <c r="CS272" s="104"/>
      <c r="CT272"/>
      <c r="CU272" s="104"/>
      <c r="CV272" s="104"/>
      <c r="CW272" s="104"/>
      <c r="CX272" s="104"/>
      <c r="CY272" s="104"/>
      <c r="CZ272" s="104"/>
      <c r="DA272" s="104"/>
      <c r="DB272" s="104"/>
      <c r="DC272" s="104"/>
      <c r="DD272" s="104"/>
      <c r="DE272" s="104"/>
      <c r="DF272" s="104"/>
      <c r="DG272" s="104"/>
      <c r="DH272"/>
      <c r="DI272" s="104"/>
      <c r="DJ272" s="104"/>
      <c r="DK272" s="104"/>
      <c r="DL272" s="104"/>
      <c r="DM272" s="104"/>
      <c r="DN272" s="104"/>
      <c r="DO272" s="104"/>
      <c r="DP272" s="104"/>
      <c r="DQ272" s="104"/>
      <c r="DR272" s="104"/>
      <c r="DS272" s="104"/>
      <c r="DT272" s="104"/>
      <c r="DU272" s="104"/>
      <c r="DV272" s="104"/>
      <c r="DW272" s="104"/>
      <c r="DX272" s="104"/>
      <c r="DY272" s="104"/>
      <c r="DZ272" s="104"/>
      <c r="EA272" s="104"/>
      <c r="EB272" s="104"/>
    </row>
    <row r="273" spans="1:132" s="181" customForma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/>
      <c r="BE273" s="104"/>
      <c r="BF273" s="104"/>
      <c r="BG273" s="104"/>
      <c r="BH273" s="104"/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/>
      <c r="BS273" s="104"/>
      <c r="BT273" s="104"/>
      <c r="BU273" s="104"/>
      <c r="BV273" s="104"/>
      <c r="BW273" s="104"/>
      <c r="BX273" s="104"/>
      <c r="BY273" s="104"/>
      <c r="BZ273" s="104"/>
      <c r="CA273" s="104"/>
      <c r="CB273" s="104"/>
      <c r="CC273" s="104"/>
      <c r="CD273" s="104"/>
      <c r="CE273" s="104"/>
      <c r="CF273"/>
      <c r="CG273" s="104"/>
      <c r="CH273" s="104"/>
      <c r="CI273" s="104"/>
      <c r="CJ273" s="104"/>
      <c r="CK273" s="104"/>
      <c r="CL273" s="104"/>
      <c r="CM273" s="104"/>
      <c r="CN273" s="104"/>
      <c r="CO273" s="104"/>
      <c r="CP273" s="104"/>
      <c r="CQ273" s="104"/>
      <c r="CR273" s="104"/>
      <c r="CS273" s="104"/>
      <c r="CT273"/>
      <c r="CU273" s="104"/>
      <c r="CV273" s="104"/>
      <c r="CW273" s="104"/>
      <c r="CX273" s="104"/>
      <c r="CY273" s="104"/>
      <c r="CZ273" s="104"/>
      <c r="DA273" s="104"/>
      <c r="DB273" s="104"/>
      <c r="DC273" s="104"/>
      <c r="DD273" s="104"/>
      <c r="DE273" s="104"/>
      <c r="DF273" s="104"/>
      <c r="DG273" s="104"/>
      <c r="DH273"/>
      <c r="DI273" s="104"/>
      <c r="DJ273" s="104"/>
      <c r="DK273" s="104"/>
      <c r="DL273" s="104"/>
      <c r="DM273" s="104"/>
      <c r="DN273" s="104"/>
      <c r="DO273" s="104"/>
      <c r="DP273" s="104"/>
      <c r="DQ273" s="104"/>
      <c r="DR273" s="104"/>
      <c r="DS273" s="104"/>
      <c r="DT273" s="104"/>
      <c r="DU273" s="104"/>
      <c r="DV273" s="104"/>
      <c r="DW273" s="104"/>
      <c r="DX273" s="104"/>
      <c r="DY273" s="104"/>
      <c r="DZ273" s="104"/>
      <c r="EA273" s="104"/>
      <c r="EB273" s="104"/>
    </row>
    <row r="274" spans="1:132" s="181" customForma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/>
      <c r="BE274" s="104"/>
      <c r="BF274" s="104"/>
      <c r="BG274" s="104"/>
      <c r="BH274" s="104"/>
      <c r="BI274" s="104"/>
      <c r="BJ274" s="104"/>
      <c r="BK274" s="104"/>
      <c r="BL274" s="104"/>
      <c r="BM274" s="104"/>
      <c r="BN274" s="104"/>
      <c r="BO274" s="104"/>
      <c r="BP274" s="104"/>
      <c r="BQ274" s="104"/>
      <c r="BR274"/>
      <c r="BS274" s="104"/>
      <c r="BT274" s="104"/>
      <c r="BU274" s="104"/>
      <c r="BV274" s="104"/>
      <c r="BW274" s="104"/>
      <c r="BX274" s="104"/>
      <c r="BY274" s="104"/>
      <c r="BZ274" s="104"/>
      <c r="CA274" s="104"/>
      <c r="CB274" s="104"/>
      <c r="CC274" s="104"/>
      <c r="CD274" s="104"/>
      <c r="CE274" s="104"/>
      <c r="CF274"/>
      <c r="CG274" s="104"/>
      <c r="CH274" s="104"/>
      <c r="CI274" s="104"/>
      <c r="CJ274" s="104"/>
      <c r="CK274" s="104"/>
      <c r="CL274" s="104"/>
      <c r="CM274" s="104"/>
      <c r="CN274" s="104"/>
      <c r="CO274" s="104"/>
      <c r="CP274" s="104"/>
      <c r="CQ274" s="104"/>
      <c r="CR274" s="104"/>
      <c r="CS274" s="104"/>
      <c r="CT274"/>
      <c r="CU274" s="104"/>
      <c r="CV274" s="104"/>
      <c r="CW274" s="104"/>
      <c r="CX274" s="104"/>
      <c r="CY274" s="104"/>
      <c r="CZ274" s="104"/>
      <c r="DA274" s="104"/>
      <c r="DB274" s="104"/>
      <c r="DC274" s="104"/>
      <c r="DD274" s="104"/>
      <c r="DE274" s="104"/>
      <c r="DF274" s="104"/>
      <c r="DG274" s="104"/>
      <c r="DH274"/>
      <c r="DI274" s="104"/>
      <c r="DJ274" s="104"/>
      <c r="DK274" s="104"/>
      <c r="DL274" s="104"/>
      <c r="DM274" s="104"/>
      <c r="DN274" s="104"/>
      <c r="DO274" s="104"/>
      <c r="DP274" s="104"/>
      <c r="DQ274" s="104"/>
      <c r="DR274" s="104"/>
      <c r="DS274" s="104"/>
      <c r="DT274" s="104"/>
      <c r="DU274" s="104"/>
      <c r="DV274" s="104"/>
      <c r="DW274" s="104"/>
      <c r="DX274" s="104"/>
      <c r="DY274" s="104"/>
      <c r="DZ274" s="104"/>
      <c r="EA274" s="104"/>
      <c r="EB274" s="104"/>
    </row>
    <row r="275" spans="1:132" s="181" customFormat="1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4"/>
      <c r="BA275" s="104"/>
      <c r="BB275" s="104"/>
      <c r="BC275" s="104"/>
      <c r="BD275"/>
      <c r="BE275" s="104"/>
      <c r="BF275" s="104"/>
      <c r="BG275" s="104"/>
      <c r="BH275" s="104"/>
      <c r="BI275" s="104"/>
      <c r="BJ275" s="104"/>
      <c r="BK275" s="104"/>
      <c r="BL275" s="104"/>
      <c r="BM275" s="104"/>
      <c r="BN275" s="104"/>
      <c r="BO275" s="104"/>
      <c r="BP275" s="104"/>
      <c r="BQ275" s="104"/>
      <c r="BR275"/>
      <c r="BS275" s="104"/>
      <c r="BT275" s="104"/>
      <c r="BU275" s="104"/>
      <c r="BV275" s="104"/>
      <c r="BW275" s="104"/>
      <c r="BX275" s="104"/>
      <c r="BY275" s="104"/>
      <c r="BZ275" s="104"/>
      <c r="CA275" s="104"/>
      <c r="CB275" s="104"/>
      <c r="CC275" s="104"/>
      <c r="CD275" s="104"/>
      <c r="CE275" s="104"/>
      <c r="CF275"/>
      <c r="CG275" s="104"/>
      <c r="CH275" s="104"/>
      <c r="CI275" s="104"/>
      <c r="CJ275" s="104"/>
      <c r="CK275" s="104"/>
      <c r="CL275" s="104"/>
      <c r="CM275" s="104"/>
      <c r="CN275" s="104"/>
      <c r="CO275" s="104"/>
      <c r="CP275" s="104"/>
      <c r="CQ275" s="104"/>
      <c r="CR275" s="104"/>
      <c r="CS275" s="104"/>
      <c r="CT275"/>
      <c r="CU275" s="104"/>
      <c r="CV275" s="104"/>
      <c r="CW275" s="104"/>
      <c r="CX275" s="104"/>
      <c r="CY275" s="104"/>
      <c r="CZ275" s="104"/>
      <c r="DA275" s="104"/>
      <c r="DB275" s="104"/>
      <c r="DC275" s="104"/>
      <c r="DD275" s="104"/>
      <c r="DE275" s="104"/>
      <c r="DF275" s="104"/>
      <c r="DG275" s="104"/>
      <c r="DH275"/>
      <c r="DI275" s="104"/>
      <c r="DJ275" s="104"/>
      <c r="DK275" s="104"/>
      <c r="DL275" s="104"/>
      <c r="DM275" s="104"/>
      <c r="DN275" s="104"/>
      <c r="DO275" s="104"/>
      <c r="DP275" s="104"/>
      <c r="DQ275" s="104"/>
      <c r="DR275" s="104"/>
      <c r="DS275" s="104"/>
      <c r="DT275" s="104"/>
      <c r="DU275" s="104"/>
      <c r="DV275" s="104"/>
      <c r="DW275" s="104"/>
      <c r="DX275" s="104"/>
      <c r="DY275" s="104"/>
      <c r="DZ275" s="104"/>
      <c r="EA275" s="104"/>
      <c r="EB275" s="104"/>
    </row>
    <row r="276" spans="1:132" s="181" customFormat="1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/>
      <c r="BE276" s="104"/>
      <c r="BF276" s="104"/>
      <c r="BG276" s="104"/>
      <c r="BH276" s="104"/>
      <c r="BI276" s="104"/>
      <c r="BJ276" s="104"/>
      <c r="BK276" s="104"/>
      <c r="BL276" s="104"/>
      <c r="BM276" s="104"/>
      <c r="BN276" s="104"/>
      <c r="BO276" s="104"/>
      <c r="BP276" s="104"/>
      <c r="BQ276" s="104"/>
      <c r="BR276"/>
      <c r="BS276" s="104"/>
      <c r="BT276" s="104"/>
      <c r="BU276" s="104"/>
      <c r="BV276" s="104"/>
      <c r="BW276" s="104"/>
      <c r="BX276" s="104"/>
      <c r="BY276" s="104"/>
      <c r="BZ276" s="104"/>
      <c r="CA276" s="104"/>
      <c r="CB276" s="104"/>
      <c r="CC276" s="104"/>
      <c r="CD276" s="104"/>
      <c r="CE276" s="104"/>
      <c r="CF276"/>
      <c r="CG276" s="104"/>
      <c r="CH276" s="104"/>
      <c r="CI276" s="104"/>
      <c r="CJ276" s="104"/>
      <c r="CK276" s="104"/>
      <c r="CL276" s="104"/>
      <c r="CM276" s="104"/>
      <c r="CN276" s="104"/>
      <c r="CO276" s="104"/>
      <c r="CP276" s="104"/>
      <c r="CQ276" s="104"/>
      <c r="CR276" s="104"/>
      <c r="CS276" s="104"/>
      <c r="CT276"/>
      <c r="CU276" s="104"/>
      <c r="CV276" s="104"/>
      <c r="CW276" s="104"/>
      <c r="CX276" s="104"/>
      <c r="CY276" s="104"/>
      <c r="CZ276" s="104"/>
      <c r="DA276" s="104"/>
      <c r="DB276" s="104"/>
      <c r="DC276" s="104"/>
      <c r="DD276" s="104"/>
      <c r="DE276" s="104"/>
      <c r="DF276" s="104"/>
      <c r="DG276" s="104"/>
      <c r="DH276"/>
      <c r="DI276" s="104"/>
      <c r="DJ276" s="104"/>
      <c r="DK276" s="104"/>
      <c r="DL276" s="104"/>
      <c r="DM276" s="104"/>
      <c r="DN276" s="104"/>
      <c r="DO276" s="104"/>
      <c r="DP276" s="104"/>
      <c r="DQ276" s="104"/>
      <c r="DR276" s="104"/>
      <c r="DS276" s="104"/>
      <c r="DT276" s="104"/>
      <c r="DU276" s="104"/>
      <c r="DV276" s="104"/>
      <c r="DW276" s="104"/>
      <c r="DX276" s="104"/>
      <c r="DY276" s="104"/>
      <c r="DZ276" s="104"/>
      <c r="EA276" s="104"/>
      <c r="EB276" s="104"/>
    </row>
    <row r="277" spans="1:132" s="181" customFormat="1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/>
      <c r="BE277" s="104"/>
      <c r="BF277" s="104"/>
      <c r="BG277" s="104"/>
      <c r="BH277" s="104"/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/>
      <c r="BS277" s="104"/>
      <c r="BT277" s="104"/>
      <c r="BU277" s="104"/>
      <c r="BV277" s="104"/>
      <c r="BW277" s="104"/>
      <c r="BX277" s="104"/>
      <c r="BY277" s="104"/>
      <c r="BZ277" s="104"/>
      <c r="CA277" s="104"/>
      <c r="CB277" s="104"/>
      <c r="CC277" s="104"/>
      <c r="CD277" s="104"/>
      <c r="CE277" s="104"/>
      <c r="CF277"/>
      <c r="CG277" s="104"/>
      <c r="CH277" s="104"/>
      <c r="CI277" s="104"/>
      <c r="CJ277" s="104"/>
      <c r="CK277" s="104"/>
      <c r="CL277" s="104"/>
      <c r="CM277" s="104"/>
      <c r="CN277" s="104"/>
      <c r="CO277" s="104"/>
      <c r="CP277" s="104"/>
      <c r="CQ277" s="104"/>
      <c r="CR277" s="104"/>
      <c r="CS277" s="104"/>
      <c r="CT277"/>
      <c r="CU277" s="104"/>
      <c r="CV277" s="104"/>
      <c r="CW277" s="104"/>
      <c r="CX277" s="104"/>
      <c r="CY277" s="104"/>
      <c r="CZ277" s="104"/>
      <c r="DA277" s="104"/>
      <c r="DB277" s="104"/>
      <c r="DC277" s="104"/>
      <c r="DD277" s="104"/>
      <c r="DE277" s="104"/>
      <c r="DF277" s="104"/>
      <c r="DG277" s="104"/>
      <c r="DH277"/>
      <c r="DI277" s="104"/>
      <c r="DJ277" s="104"/>
      <c r="DK277" s="104"/>
      <c r="DL277" s="104"/>
      <c r="DM277" s="104"/>
      <c r="DN277" s="104"/>
      <c r="DO277" s="104"/>
      <c r="DP277" s="104"/>
      <c r="DQ277" s="104"/>
      <c r="DR277" s="104"/>
      <c r="DS277" s="104"/>
      <c r="DT277" s="104"/>
      <c r="DU277" s="104"/>
      <c r="DV277" s="104"/>
      <c r="DW277" s="104"/>
      <c r="DX277" s="104"/>
      <c r="DY277" s="104"/>
      <c r="DZ277" s="104"/>
      <c r="EA277" s="104"/>
      <c r="EB277" s="104"/>
    </row>
    <row r="278" spans="1:132" s="181" customFormat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/>
      <c r="BE278" s="104"/>
      <c r="BF278" s="104"/>
      <c r="BG278" s="104"/>
      <c r="BH278" s="104"/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/>
      <c r="BS278" s="104"/>
      <c r="BT278" s="104"/>
      <c r="BU278" s="104"/>
      <c r="BV278" s="104"/>
      <c r="BW278" s="104"/>
      <c r="BX278" s="104"/>
      <c r="BY278" s="104"/>
      <c r="BZ278" s="104"/>
      <c r="CA278" s="104"/>
      <c r="CB278" s="104"/>
      <c r="CC278" s="104"/>
      <c r="CD278" s="104"/>
      <c r="CE278" s="104"/>
      <c r="CF278"/>
      <c r="CG278" s="104"/>
      <c r="CH278" s="104"/>
      <c r="CI278" s="104"/>
      <c r="CJ278" s="104"/>
      <c r="CK278" s="104"/>
      <c r="CL278" s="104"/>
      <c r="CM278" s="104"/>
      <c r="CN278" s="104"/>
      <c r="CO278" s="104"/>
      <c r="CP278" s="104"/>
      <c r="CQ278" s="104"/>
      <c r="CR278" s="104"/>
      <c r="CS278" s="104"/>
      <c r="CT278"/>
      <c r="CU278" s="104"/>
      <c r="CV278" s="104"/>
      <c r="CW278" s="104"/>
      <c r="CX278" s="104"/>
      <c r="CY278" s="104"/>
      <c r="CZ278" s="104"/>
      <c r="DA278" s="104"/>
      <c r="DB278" s="104"/>
      <c r="DC278" s="104"/>
      <c r="DD278" s="104"/>
      <c r="DE278" s="104"/>
      <c r="DF278" s="104"/>
      <c r="DG278" s="104"/>
      <c r="DH278"/>
      <c r="DI278" s="104"/>
      <c r="DJ278" s="104"/>
      <c r="DK278" s="104"/>
      <c r="DL278" s="104"/>
      <c r="DM278" s="104"/>
      <c r="DN278" s="104"/>
      <c r="DO278" s="104"/>
      <c r="DP278" s="104"/>
      <c r="DQ278" s="104"/>
      <c r="DR278" s="104"/>
      <c r="DS278" s="104"/>
      <c r="DT278" s="104"/>
      <c r="DU278" s="104"/>
      <c r="DV278" s="104"/>
      <c r="DW278" s="104"/>
      <c r="DX278" s="104"/>
      <c r="DY278" s="104"/>
      <c r="DZ278" s="104"/>
      <c r="EA278" s="104"/>
      <c r="EB278" s="104"/>
    </row>
    <row r="279" spans="1:132" s="181" customFormat="1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/>
      <c r="BE279" s="104"/>
      <c r="BF279" s="104"/>
      <c r="BG279" s="104"/>
      <c r="BH279" s="104"/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/>
      <c r="BS279" s="104"/>
      <c r="BT279" s="104"/>
      <c r="BU279" s="104"/>
      <c r="BV279" s="104"/>
      <c r="BW279" s="104"/>
      <c r="BX279" s="104"/>
      <c r="BY279" s="104"/>
      <c r="BZ279" s="104"/>
      <c r="CA279" s="104"/>
      <c r="CB279" s="104"/>
      <c r="CC279" s="104"/>
      <c r="CD279" s="104"/>
      <c r="CE279" s="104"/>
      <c r="CF279"/>
      <c r="CG279" s="104"/>
      <c r="CH279" s="104"/>
      <c r="CI279" s="104"/>
      <c r="CJ279" s="104"/>
      <c r="CK279" s="104"/>
      <c r="CL279" s="104"/>
      <c r="CM279" s="104"/>
      <c r="CN279" s="104"/>
      <c r="CO279" s="104"/>
      <c r="CP279" s="104"/>
      <c r="CQ279" s="104"/>
      <c r="CR279" s="104"/>
      <c r="CS279" s="104"/>
      <c r="CT279"/>
      <c r="CU279" s="104"/>
      <c r="CV279" s="104"/>
      <c r="CW279" s="104"/>
      <c r="CX279" s="104"/>
      <c r="CY279" s="104"/>
      <c r="CZ279" s="104"/>
      <c r="DA279" s="104"/>
      <c r="DB279" s="104"/>
      <c r="DC279" s="104"/>
      <c r="DD279" s="104"/>
      <c r="DE279" s="104"/>
      <c r="DF279" s="104"/>
      <c r="DG279" s="104"/>
      <c r="DH279"/>
      <c r="DI279" s="104"/>
      <c r="DJ279" s="104"/>
      <c r="DK279" s="104"/>
      <c r="DL279" s="104"/>
      <c r="DM279" s="104"/>
      <c r="DN279" s="104"/>
      <c r="DO279" s="104"/>
      <c r="DP279" s="104"/>
      <c r="DQ279" s="104"/>
      <c r="DR279" s="104"/>
      <c r="DS279" s="104"/>
      <c r="DT279" s="104"/>
      <c r="DU279" s="104"/>
      <c r="DV279" s="104"/>
      <c r="DW279" s="104"/>
      <c r="DX279" s="104"/>
      <c r="DY279" s="104"/>
      <c r="DZ279" s="104"/>
      <c r="EA279" s="104"/>
      <c r="EB279" s="104"/>
    </row>
    <row r="280" spans="1:132" s="181" customForma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/>
      <c r="BE280" s="104"/>
      <c r="BF280" s="104"/>
      <c r="BG280" s="104"/>
      <c r="BH280" s="104"/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/>
      <c r="BS280" s="104"/>
      <c r="BT280" s="104"/>
      <c r="BU280" s="104"/>
      <c r="BV280" s="104"/>
      <c r="BW280" s="104"/>
      <c r="BX280" s="104"/>
      <c r="BY280" s="104"/>
      <c r="BZ280" s="104"/>
      <c r="CA280" s="104"/>
      <c r="CB280" s="104"/>
      <c r="CC280" s="104"/>
      <c r="CD280" s="104"/>
      <c r="CE280" s="104"/>
      <c r="CF280"/>
      <c r="CG280" s="104"/>
      <c r="CH280" s="104"/>
      <c r="CI280" s="104"/>
      <c r="CJ280" s="104"/>
      <c r="CK280" s="104"/>
      <c r="CL280" s="104"/>
      <c r="CM280" s="104"/>
      <c r="CN280" s="104"/>
      <c r="CO280" s="104"/>
      <c r="CP280" s="104"/>
      <c r="CQ280" s="104"/>
      <c r="CR280" s="104"/>
      <c r="CS280" s="104"/>
      <c r="CT280"/>
      <c r="CU280" s="104"/>
      <c r="CV280" s="104"/>
      <c r="CW280" s="104"/>
      <c r="CX280" s="104"/>
      <c r="CY280" s="104"/>
      <c r="CZ280" s="104"/>
      <c r="DA280" s="104"/>
      <c r="DB280" s="104"/>
      <c r="DC280" s="104"/>
      <c r="DD280" s="104"/>
      <c r="DE280" s="104"/>
      <c r="DF280" s="104"/>
      <c r="DG280" s="104"/>
      <c r="DH280"/>
      <c r="DI280" s="104"/>
      <c r="DJ280" s="104"/>
      <c r="DK280" s="104"/>
      <c r="DL280" s="104"/>
      <c r="DM280" s="104"/>
      <c r="DN280" s="104"/>
      <c r="DO280" s="104"/>
      <c r="DP280" s="104"/>
      <c r="DQ280" s="104"/>
      <c r="DR280" s="104"/>
      <c r="DS280" s="104"/>
      <c r="DT280" s="104"/>
      <c r="DU280" s="104"/>
      <c r="DV280" s="104"/>
      <c r="DW280" s="104"/>
      <c r="DX280" s="104"/>
      <c r="DY280" s="104"/>
      <c r="DZ280" s="104"/>
      <c r="EA280" s="104"/>
      <c r="EB280" s="104"/>
    </row>
    <row r="281" spans="1:132" s="181" customForma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  <c r="CE281" s="104"/>
      <c r="CF281"/>
      <c r="CG281" s="104"/>
      <c r="CH281" s="104"/>
      <c r="CI281" s="104"/>
      <c r="CJ281" s="104"/>
      <c r="CK281" s="104"/>
      <c r="CL281" s="104"/>
      <c r="CM281" s="104"/>
      <c r="CN281" s="104"/>
      <c r="CO281" s="104"/>
      <c r="CP281" s="104"/>
      <c r="CQ281" s="104"/>
      <c r="CR281" s="104"/>
      <c r="CS281" s="104"/>
      <c r="CT281"/>
      <c r="CU281" s="104"/>
      <c r="CV281" s="104"/>
      <c r="CW281" s="104"/>
      <c r="CX281" s="104"/>
      <c r="CY281" s="104"/>
      <c r="CZ281" s="104"/>
      <c r="DA281" s="104"/>
      <c r="DB281" s="104"/>
      <c r="DC281" s="104"/>
      <c r="DD281" s="104"/>
      <c r="DE281" s="104"/>
      <c r="DF281" s="104"/>
      <c r="DG281" s="104"/>
      <c r="DH281"/>
      <c r="DI281" s="104"/>
      <c r="DJ281" s="104"/>
      <c r="DK281" s="104"/>
      <c r="DL281" s="104"/>
      <c r="DM281" s="104"/>
      <c r="DN281" s="104"/>
      <c r="DO281" s="104"/>
      <c r="DP281" s="104"/>
      <c r="DQ281" s="104"/>
      <c r="DR281" s="104"/>
      <c r="DS281" s="104"/>
      <c r="DT281" s="104"/>
      <c r="DU281" s="104"/>
      <c r="DV281" s="104"/>
      <c r="DW281" s="104"/>
      <c r="DX281" s="104"/>
      <c r="DY281" s="104"/>
      <c r="DZ281" s="104"/>
      <c r="EA281" s="104"/>
      <c r="EB281" s="104"/>
    </row>
    <row r="282" spans="1:132" s="181" customForma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/>
      <c r="BS282" s="104"/>
      <c r="BT282" s="104"/>
      <c r="BU282" s="104"/>
      <c r="BV282" s="104"/>
      <c r="BW282" s="104"/>
      <c r="BX282" s="104"/>
      <c r="BY282" s="104"/>
      <c r="BZ282" s="104"/>
      <c r="CA282" s="104"/>
      <c r="CB282" s="104"/>
      <c r="CC282" s="104"/>
      <c r="CD282" s="104"/>
      <c r="CE282" s="104"/>
      <c r="CF282"/>
      <c r="CG282" s="104"/>
      <c r="CH282" s="104"/>
      <c r="CI282" s="104"/>
      <c r="CJ282" s="104"/>
      <c r="CK282" s="104"/>
      <c r="CL282" s="104"/>
      <c r="CM282" s="104"/>
      <c r="CN282" s="104"/>
      <c r="CO282" s="104"/>
      <c r="CP282" s="104"/>
      <c r="CQ282" s="104"/>
      <c r="CR282" s="104"/>
      <c r="CS282" s="104"/>
      <c r="CT282"/>
      <c r="CU282" s="104"/>
      <c r="CV282" s="104"/>
      <c r="CW282" s="104"/>
      <c r="CX282" s="104"/>
      <c r="CY282" s="104"/>
      <c r="CZ282" s="104"/>
      <c r="DA282" s="104"/>
      <c r="DB282" s="104"/>
      <c r="DC282" s="104"/>
      <c r="DD282" s="104"/>
      <c r="DE282" s="104"/>
      <c r="DF282" s="104"/>
      <c r="DG282" s="104"/>
      <c r="DH282"/>
      <c r="DI282" s="104"/>
      <c r="DJ282" s="104"/>
      <c r="DK282" s="104"/>
      <c r="DL282" s="104"/>
      <c r="DM282" s="104"/>
      <c r="DN282" s="104"/>
      <c r="DO282" s="104"/>
      <c r="DP282" s="104"/>
      <c r="DQ282" s="104"/>
      <c r="DR282" s="104"/>
      <c r="DS282" s="104"/>
      <c r="DT282" s="104"/>
      <c r="DU282" s="104"/>
      <c r="DV282" s="104"/>
      <c r="DW282" s="104"/>
      <c r="DX282" s="104"/>
      <c r="DY282" s="104"/>
      <c r="DZ282" s="104"/>
      <c r="EA282" s="104"/>
      <c r="EB282" s="104"/>
    </row>
    <row r="283" spans="1:132" s="181" customForma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/>
      <c r="BE283" s="104"/>
      <c r="BF283" s="104"/>
      <c r="BG283" s="104"/>
      <c r="BH283" s="104"/>
      <c r="BI283" s="104"/>
      <c r="BJ283" s="104"/>
      <c r="BK283" s="104"/>
      <c r="BL283" s="104"/>
      <c r="BM283" s="104"/>
      <c r="BN283" s="104"/>
      <c r="BO283" s="104"/>
      <c r="BP283" s="104"/>
      <c r="BQ283" s="104"/>
      <c r="BR283"/>
      <c r="BS283" s="104"/>
      <c r="BT283" s="104"/>
      <c r="BU283" s="104"/>
      <c r="BV283" s="104"/>
      <c r="BW283" s="104"/>
      <c r="BX283" s="104"/>
      <c r="BY283" s="104"/>
      <c r="BZ283" s="104"/>
      <c r="CA283" s="104"/>
      <c r="CB283" s="104"/>
      <c r="CC283" s="104"/>
      <c r="CD283" s="104"/>
      <c r="CE283" s="104"/>
      <c r="CF283"/>
      <c r="CG283" s="104"/>
      <c r="CH283" s="104"/>
      <c r="CI283" s="104"/>
      <c r="CJ283" s="104"/>
      <c r="CK283" s="104"/>
      <c r="CL283" s="104"/>
      <c r="CM283" s="104"/>
      <c r="CN283" s="104"/>
      <c r="CO283" s="104"/>
      <c r="CP283" s="104"/>
      <c r="CQ283" s="104"/>
      <c r="CR283" s="104"/>
      <c r="CS283" s="104"/>
      <c r="CT283"/>
      <c r="CU283" s="104"/>
      <c r="CV283" s="104"/>
      <c r="CW283" s="104"/>
      <c r="CX283" s="104"/>
      <c r="CY283" s="104"/>
      <c r="CZ283" s="104"/>
      <c r="DA283" s="104"/>
      <c r="DB283" s="104"/>
      <c r="DC283" s="104"/>
      <c r="DD283" s="104"/>
      <c r="DE283" s="104"/>
      <c r="DF283" s="104"/>
      <c r="DG283" s="104"/>
      <c r="DH283"/>
      <c r="DI283" s="104"/>
      <c r="DJ283" s="104"/>
      <c r="DK283" s="104"/>
      <c r="DL283" s="104"/>
      <c r="DM283" s="104"/>
      <c r="DN283" s="104"/>
      <c r="DO283" s="104"/>
      <c r="DP283" s="104"/>
      <c r="DQ283" s="104"/>
      <c r="DR283" s="104"/>
      <c r="DS283" s="104"/>
      <c r="DT283" s="104"/>
      <c r="DU283" s="104"/>
      <c r="DV283" s="104"/>
      <c r="DW283" s="104"/>
      <c r="DX283" s="104"/>
      <c r="DY283" s="104"/>
      <c r="DZ283" s="104"/>
      <c r="EA283" s="104"/>
      <c r="EB283" s="104"/>
    </row>
    <row r="284" spans="1:132" s="181" customForma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4"/>
      <c r="BA284" s="104"/>
      <c r="BB284" s="104"/>
      <c r="BC284" s="104"/>
      <c r="BD284"/>
      <c r="BE284" s="104"/>
      <c r="BF284" s="104"/>
      <c r="BG284" s="104"/>
      <c r="BH284" s="104"/>
      <c r="BI284" s="104"/>
      <c r="BJ284" s="104"/>
      <c r="BK284" s="104"/>
      <c r="BL284" s="104"/>
      <c r="BM284" s="104"/>
      <c r="BN284" s="104"/>
      <c r="BO284" s="104"/>
      <c r="BP284" s="104"/>
      <c r="BQ284" s="104"/>
      <c r="BR284"/>
      <c r="BS284" s="104"/>
      <c r="BT284" s="104"/>
      <c r="BU284" s="104"/>
      <c r="BV284" s="104"/>
      <c r="BW284" s="104"/>
      <c r="BX284" s="104"/>
      <c r="BY284" s="104"/>
      <c r="BZ284" s="104"/>
      <c r="CA284" s="104"/>
      <c r="CB284" s="104"/>
      <c r="CC284" s="104"/>
      <c r="CD284" s="104"/>
      <c r="CE284" s="104"/>
      <c r="CF284"/>
      <c r="CG284" s="104"/>
      <c r="CH284" s="104"/>
      <c r="CI284" s="104"/>
      <c r="CJ284" s="104"/>
      <c r="CK284" s="104"/>
      <c r="CL284" s="104"/>
      <c r="CM284" s="104"/>
      <c r="CN284" s="104"/>
      <c r="CO284" s="104"/>
      <c r="CP284" s="104"/>
      <c r="CQ284" s="104"/>
      <c r="CR284" s="104"/>
      <c r="CS284" s="104"/>
      <c r="CT284"/>
      <c r="CU284" s="104"/>
      <c r="CV284" s="104"/>
      <c r="CW284" s="104"/>
      <c r="CX284" s="104"/>
      <c r="CY284" s="104"/>
      <c r="CZ284" s="104"/>
      <c r="DA284" s="104"/>
      <c r="DB284" s="104"/>
      <c r="DC284" s="104"/>
      <c r="DD284" s="104"/>
      <c r="DE284" s="104"/>
      <c r="DF284" s="104"/>
      <c r="DG284" s="104"/>
      <c r="DH284"/>
      <c r="DI284" s="104"/>
      <c r="DJ284" s="104"/>
      <c r="DK284" s="104"/>
      <c r="DL284" s="104"/>
      <c r="DM284" s="104"/>
      <c r="DN284" s="104"/>
      <c r="DO284" s="104"/>
      <c r="DP284" s="104"/>
      <c r="DQ284" s="104"/>
      <c r="DR284" s="104"/>
      <c r="DS284" s="104"/>
      <c r="DT284" s="104"/>
      <c r="DU284" s="104"/>
      <c r="DV284" s="104"/>
      <c r="DW284" s="104"/>
      <c r="DX284" s="104"/>
      <c r="DY284" s="104"/>
      <c r="DZ284" s="104"/>
      <c r="EA284" s="104"/>
      <c r="EB284" s="104"/>
    </row>
    <row r="285" spans="1:132" s="181" customForma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/>
      <c r="BE285" s="104"/>
      <c r="BF285" s="104"/>
      <c r="BG285" s="104"/>
      <c r="BH285" s="104"/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/>
      <c r="BS285" s="104"/>
      <c r="BT285" s="104"/>
      <c r="BU285" s="104"/>
      <c r="BV285" s="104"/>
      <c r="BW285" s="104"/>
      <c r="BX285" s="104"/>
      <c r="BY285" s="104"/>
      <c r="BZ285" s="104"/>
      <c r="CA285" s="104"/>
      <c r="CB285" s="104"/>
      <c r="CC285" s="104"/>
      <c r="CD285" s="104"/>
      <c r="CE285" s="104"/>
      <c r="CF285"/>
      <c r="CG285" s="104"/>
      <c r="CH285" s="104"/>
      <c r="CI285" s="104"/>
      <c r="CJ285" s="104"/>
      <c r="CK285" s="104"/>
      <c r="CL285" s="104"/>
      <c r="CM285" s="104"/>
      <c r="CN285" s="104"/>
      <c r="CO285" s="104"/>
      <c r="CP285" s="104"/>
      <c r="CQ285" s="104"/>
      <c r="CR285" s="104"/>
      <c r="CS285" s="104"/>
      <c r="CT285"/>
      <c r="CU285" s="104"/>
      <c r="CV285" s="104"/>
      <c r="CW285" s="104"/>
      <c r="CX285" s="104"/>
      <c r="CY285" s="104"/>
      <c r="CZ285" s="104"/>
      <c r="DA285" s="104"/>
      <c r="DB285" s="104"/>
      <c r="DC285" s="104"/>
      <c r="DD285" s="104"/>
      <c r="DE285" s="104"/>
      <c r="DF285" s="104"/>
      <c r="DG285" s="104"/>
      <c r="DH285"/>
      <c r="DI285" s="104"/>
      <c r="DJ285" s="104"/>
      <c r="DK285" s="104"/>
      <c r="DL285" s="104"/>
      <c r="DM285" s="104"/>
      <c r="DN285" s="104"/>
      <c r="DO285" s="104"/>
      <c r="DP285" s="104"/>
      <c r="DQ285" s="104"/>
      <c r="DR285" s="104"/>
      <c r="DS285" s="104"/>
      <c r="DT285" s="104"/>
      <c r="DU285" s="104"/>
      <c r="DV285" s="104"/>
      <c r="DW285" s="104"/>
      <c r="DX285" s="104"/>
      <c r="DY285" s="104"/>
      <c r="DZ285" s="104"/>
      <c r="EA285" s="104"/>
      <c r="EB285" s="104"/>
    </row>
    <row r="286" spans="1:132" s="181" customForma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/>
      <c r="BE286" s="104"/>
      <c r="BF286" s="104"/>
      <c r="BG286" s="104"/>
      <c r="BH286" s="104"/>
      <c r="BI286" s="104"/>
      <c r="BJ286" s="104"/>
      <c r="BK286" s="104"/>
      <c r="BL286" s="104"/>
      <c r="BM286" s="104"/>
      <c r="BN286" s="104"/>
      <c r="BO286" s="104"/>
      <c r="BP286" s="104"/>
      <c r="BQ286" s="104"/>
      <c r="BR286"/>
      <c r="BS286" s="104"/>
      <c r="BT286" s="104"/>
      <c r="BU286" s="104"/>
      <c r="BV286" s="104"/>
      <c r="BW286" s="104"/>
      <c r="BX286" s="104"/>
      <c r="BY286" s="104"/>
      <c r="BZ286" s="104"/>
      <c r="CA286" s="104"/>
      <c r="CB286" s="104"/>
      <c r="CC286" s="104"/>
      <c r="CD286" s="104"/>
      <c r="CE286" s="104"/>
      <c r="CF286"/>
      <c r="CG286" s="104"/>
      <c r="CH286" s="104"/>
      <c r="CI286" s="104"/>
      <c r="CJ286" s="104"/>
      <c r="CK286" s="104"/>
      <c r="CL286" s="104"/>
      <c r="CM286" s="104"/>
      <c r="CN286" s="104"/>
      <c r="CO286" s="104"/>
      <c r="CP286" s="104"/>
      <c r="CQ286" s="104"/>
      <c r="CR286" s="104"/>
      <c r="CS286" s="104"/>
      <c r="CT286"/>
      <c r="CU286" s="104"/>
      <c r="CV286" s="104"/>
      <c r="CW286" s="104"/>
      <c r="CX286" s="104"/>
      <c r="CY286" s="104"/>
      <c r="CZ286" s="104"/>
      <c r="DA286" s="104"/>
      <c r="DB286" s="104"/>
      <c r="DC286" s="104"/>
      <c r="DD286" s="104"/>
      <c r="DE286" s="104"/>
      <c r="DF286" s="104"/>
      <c r="DG286" s="104"/>
      <c r="DH286"/>
      <c r="DI286" s="104"/>
      <c r="DJ286" s="104"/>
      <c r="DK286" s="104"/>
      <c r="DL286" s="104"/>
      <c r="DM286" s="104"/>
      <c r="DN286" s="104"/>
      <c r="DO286" s="104"/>
      <c r="DP286" s="104"/>
      <c r="DQ286" s="104"/>
      <c r="DR286" s="104"/>
      <c r="DS286" s="104"/>
      <c r="DT286" s="104"/>
      <c r="DU286" s="104"/>
      <c r="DV286" s="104"/>
      <c r="DW286" s="104"/>
      <c r="DX286" s="104"/>
      <c r="DY286" s="104"/>
      <c r="DZ286" s="104"/>
      <c r="EA286" s="104"/>
      <c r="EB286" s="104"/>
    </row>
    <row r="287" spans="1:132" s="181" customForma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/>
      <c r="BE287" s="104"/>
      <c r="BF287" s="104"/>
      <c r="BG287" s="104"/>
      <c r="BH287" s="104"/>
      <c r="BI287" s="104"/>
      <c r="BJ287" s="104"/>
      <c r="BK287" s="104"/>
      <c r="BL287" s="104"/>
      <c r="BM287" s="104"/>
      <c r="BN287" s="104"/>
      <c r="BO287" s="104"/>
      <c r="BP287" s="104"/>
      <c r="BQ287" s="104"/>
      <c r="BR287"/>
      <c r="BS287" s="104"/>
      <c r="BT287" s="104"/>
      <c r="BU287" s="104"/>
      <c r="BV287" s="104"/>
      <c r="BW287" s="104"/>
      <c r="BX287" s="104"/>
      <c r="BY287" s="104"/>
      <c r="BZ287" s="104"/>
      <c r="CA287" s="104"/>
      <c r="CB287" s="104"/>
      <c r="CC287" s="104"/>
      <c r="CD287" s="104"/>
      <c r="CE287" s="104"/>
      <c r="CF287"/>
      <c r="CG287" s="104"/>
      <c r="CH287" s="104"/>
      <c r="CI287" s="104"/>
      <c r="CJ287" s="104"/>
      <c r="CK287" s="104"/>
      <c r="CL287" s="104"/>
      <c r="CM287" s="104"/>
      <c r="CN287" s="104"/>
      <c r="CO287" s="104"/>
      <c r="CP287" s="104"/>
      <c r="CQ287" s="104"/>
      <c r="CR287" s="104"/>
      <c r="CS287" s="104"/>
      <c r="CT287"/>
      <c r="CU287" s="104"/>
      <c r="CV287" s="104"/>
      <c r="CW287" s="104"/>
      <c r="CX287" s="104"/>
      <c r="CY287" s="104"/>
      <c r="CZ287" s="104"/>
      <c r="DA287" s="104"/>
      <c r="DB287" s="104"/>
      <c r="DC287" s="104"/>
      <c r="DD287" s="104"/>
      <c r="DE287" s="104"/>
      <c r="DF287" s="104"/>
      <c r="DG287" s="104"/>
      <c r="DH287"/>
      <c r="DI287" s="104"/>
      <c r="DJ287" s="104"/>
      <c r="DK287" s="104"/>
      <c r="DL287" s="104"/>
      <c r="DM287" s="104"/>
      <c r="DN287" s="104"/>
      <c r="DO287" s="104"/>
      <c r="DP287" s="104"/>
      <c r="DQ287" s="104"/>
      <c r="DR287" s="104"/>
      <c r="DS287" s="104"/>
      <c r="DT287" s="104"/>
      <c r="DU287" s="104"/>
      <c r="DV287" s="104"/>
      <c r="DW287" s="104"/>
      <c r="DX287" s="104"/>
      <c r="DY287" s="104"/>
      <c r="DZ287" s="104"/>
      <c r="EA287" s="104"/>
      <c r="EB287" s="104"/>
    </row>
    <row r="288" spans="1:132" s="181" customForma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/>
      <c r="BS288" s="104"/>
      <c r="BT288" s="104"/>
      <c r="BU288" s="104"/>
      <c r="BV288" s="104"/>
      <c r="BW288" s="104"/>
      <c r="BX288" s="104"/>
      <c r="BY288" s="104"/>
      <c r="BZ288" s="104"/>
      <c r="CA288" s="104"/>
      <c r="CB288" s="104"/>
      <c r="CC288" s="104"/>
      <c r="CD288" s="104"/>
      <c r="CE288" s="104"/>
      <c r="CF288"/>
      <c r="CG288" s="104"/>
      <c r="CH288" s="104"/>
      <c r="CI288" s="104"/>
      <c r="CJ288" s="104"/>
      <c r="CK288" s="104"/>
      <c r="CL288" s="104"/>
      <c r="CM288" s="104"/>
      <c r="CN288" s="104"/>
      <c r="CO288" s="104"/>
      <c r="CP288" s="104"/>
      <c r="CQ288" s="104"/>
      <c r="CR288" s="104"/>
      <c r="CS288" s="104"/>
      <c r="CT288"/>
      <c r="CU288" s="104"/>
      <c r="CV288" s="104"/>
      <c r="CW288" s="104"/>
      <c r="CX288" s="104"/>
      <c r="CY288" s="104"/>
      <c r="CZ288" s="104"/>
      <c r="DA288" s="104"/>
      <c r="DB288" s="104"/>
      <c r="DC288" s="104"/>
      <c r="DD288" s="104"/>
      <c r="DE288" s="104"/>
      <c r="DF288" s="104"/>
      <c r="DG288" s="104"/>
      <c r="DH288"/>
      <c r="DI288" s="104"/>
      <c r="DJ288" s="104"/>
      <c r="DK288" s="104"/>
      <c r="DL288" s="104"/>
      <c r="DM288" s="104"/>
      <c r="DN288" s="104"/>
      <c r="DO288" s="104"/>
      <c r="DP288" s="104"/>
      <c r="DQ288" s="104"/>
      <c r="DR288" s="104"/>
      <c r="DS288" s="104"/>
      <c r="DT288" s="104"/>
      <c r="DU288" s="104"/>
      <c r="DV288" s="104"/>
      <c r="DW288" s="104"/>
      <c r="DX288" s="104"/>
      <c r="DY288" s="104"/>
      <c r="DZ288" s="104"/>
      <c r="EA288" s="104"/>
      <c r="EB288" s="104"/>
    </row>
    <row r="289" spans="1:132" s="181" customForma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  <c r="CE289" s="104"/>
      <c r="CF289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/>
      <c r="CU289" s="104"/>
      <c r="CV289" s="104"/>
      <c r="CW289" s="104"/>
      <c r="CX289" s="104"/>
      <c r="CY289" s="104"/>
      <c r="CZ289" s="104"/>
      <c r="DA289" s="104"/>
      <c r="DB289" s="104"/>
      <c r="DC289" s="104"/>
      <c r="DD289" s="104"/>
      <c r="DE289" s="104"/>
      <c r="DF289" s="104"/>
      <c r="DG289" s="104"/>
      <c r="DH289"/>
      <c r="DI289" s="104"/>
      <c r="DJ289" s="104"/>
      <c r="DK289" s="104"/>
      <c r="DL289" s="104"/>
      <c r="DM289" s="104"/>
      <c r="DN289" s="104"/>
      <c r="DO289" s="104"/>
      <c r="DP289" s="104"/>
      <c r="DQ289" s="104"/>
      <c r="DR289" s="104"/>
      <c r="DS289" s="104"/>
      <c r="DT289" s="104"/>
      <c r="DU289" s="104"/>
      <c r="DV289" s="104"/>
      <c r="DW289" s="104"/>
      <c r="DX289" s="104"/>
      <c r="DY289" s="104"/>
      <c r="DZ289" s="104"/>
      <c r="EA289" s="104"/>
      <c r="EB289" s="104"/>
    </row>
    <row r="290" spans="1:132" s="181" customForma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/>
      <c r="BE290" s="104"/>
      <c r="BF290" s="104"/>
      <c r="BG290" s="104"/>
      <c r="BH290" s="104"/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/>
      <c r="BS290" s="104"/>
      <c r="BT290" s="104"/>
      <c r="BU290" s="104"/>
      <c r="BV290" s="104"/>
      <c r="BW290" s="104"/>
      <c r="BX290" s="104"/>
      <c r="BY290" s="104"/>
      <c r="BZ290" s="104"/>
      <c r="CA290" s="104"/>
      <c r="CB290" s="104"/>
      <c r="CC290" s="104"/>
      <c r="CD290" s="104"/>
      <c r="CE290" s="104"/>
      <c r="CF290"/>
      <c r="CG290" s="104"/>
      <c r="CH290" s="104"/>
      <c r="CI290" s="104"/>
      <c r="CJ290" s="104"/>
      <c r="CK290" s="104"/>
      <c r="CL290" s="104"/>
      <c r="CM290" s="104"/>
      <c r="CN290" s="104"/>
      <c r="CO290" s="104"/>
      <c r="CP290" s="104"/>
      <c r="CQ290" s="104"/>
      <c r="CR290" s="104"/>
      <c r="CS290" s="104"/>
      <c r="CT290"/>
      <c r="CU290" s="104"/>
      <c r="CV290" s="104"/>
      <c r="CW290" s="104"/>
      <c r="CX290" s="104"/>
      <c r="CY290" s="104"/>
      <c r="CZ290" s="104"/>
      <c r="DA290" s="104"/>
      <c r="DB290" s="104"/>
      <c r="DC290" s="104"/>
      <c r="DD290" s="104"/>
      <c r="DE290" s="104"/>
      <c r="DF290" s="104"/>
      <c r="DG290" s="104"/>
      <c r="DH290"/>
      <c r="DI290" s="104"/>
      <c r="DJ290" s="104"/>
      <c r="DK290" s="104"/>
      <c r="DL290" s="104"/>
      <c r="DM290" s="104"/>
      <c r="DN290" s="104"/>
      <c r="DO290" s="104"/>
      <c r="DP290" s="104"/>
      <c r="DQ290" s="104"/>
      <c r="DR290" s="104"/>
      <c r="DS290" s="104"/>
      <c r="DT290" s="104"/>
      <c r="DU290" s="104"/>
      <c r="DV290" s="104"/>
      <c r="DW290" s="104"/>
      <c r="DX290" s="104"/>
      <c r="DY290" s="104"/>
      <c r="DZ290" s="104"/>
      <c r="EA290" s="104"/>
      <c r="EB290" s="104"/>
    </row>
    <row r="291" spans="1:132" s="181" customForma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/>
      <c r="BS291" s="104"/>
      <c r="BT291" s="104"/>
      <c r="BU291" s="104"/>
      <c r="BV291" s="104"/>
      <c r="BW291" s="104"/>
      <c r="BX291" s="104"/>
      <c r="BY291" s="104"/>
      <c r="BZ291" s="104"/>
      <c r="CA291" s="104"/>
      <c r="CB291" s="104"/>
      <c r="CC291" s="104"/>
      <c r="CD291" s="104"/>
      <c r="CE291" s="104"/>
      <c r="CF291"/>
      <c r="CG291" s="104"/>
      <c r="CH291" s="104"/>
      <c r="CI291" s="104"/>
      <c r="CJ291" s="104"/>
      <c r="CK291" s="104"/>
      <c r="CL291" s="104"/>
      <c r="CM291" s="104"/>
      <c r="CN291" s="104"/>
      <c r="CO291" s="104"/>
      <c r="CP291" s="104"/>
      <c r="CQ291" s="104"/>
      <c r="CR291" s="104"/>
      <c r="CS291" s="104"/>
      <c r="CT291"/>
      <c r="CU291" s="104"/>
      <c r="CV291" s="104"/>
      <c r="CW291" s="104"/>
      <c r="CX291" s="104"/>
      <c r="CY291" s="104"/>
      <c r="CZ291" s="104"/>
      <c r="DA291" s="104"/>
      <c r="DB291" s="104"/>
      <c r="DC291" s="104"/>
      <c r="DD291" s="104"/>
      <c r="DE291" s="104"/>
      <c r="DF291" s="104"/>
      <c r="DG291" s="104"/>
      <c r="DH291"/>
      <c r="DI291" s="104"/>
      <c r="DJ291" s="104"/>
      <c r="DK291" s="104"/>
      <c r="DL291" s="104"/>
      <c r="DM291" s="104"/>
      <c r="DN291" s="104"/>
      <c r="DO291" s="104"/>
      <c r="DP291" s="104"/>
      <c r="DQ291" s="104"/>
      <c r="DR291" s="104"/>
      <c r="DS291" s="104"/>
      <c r="DT291" s="104"/>
      <c r="DU291" s="104"/>
      <c r="DV291" s="104"/>
      <c r="DW291" s="104"/>
      <c r="DX291" s="104"/>
      <c r="DY291" s="104"/>
      <c r="DZ291" s="104"/>
      <c r="EA291" s="104"/>
      <c r="EB291" s="104"/>
    </row>
    <row r="292" spans="1:132" s="181" customForma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/>
      <c r="BS292" s="104"/>
      <c r="BT292" s="104"/>
      <c r="BU292" s="104"/>
      <c r="BV292" s="104"/>
      <c r="BW292" s="104"/>
      <c r="BX292" s="104"/>
      <c r="BY292" s="104"/>
      <c r="BZ292" s="104"/>
      <c r="CA292" s="104"/>
      <c r="CB292" s="104"/>
      <c r="CC292" s="104"/>
      <c r="CD292" s="104"/>
      <c r="CE292" s="104"/>
      <c r="CF292"/>
      <c r="CG292" s="104"/>
      <c r="CH292" s="104"/>
      <c r="CI292" s="104"/>
      <c r="CJ292" s="104"/>
      <c r="CK292" s="104"/>
      <c r="CL292" s="104"/>
      <c r="CM292" s="104"/>
      <c r="CN292" s="104"/>
      <c r="CO292" s="104"/>
      <c r="CP292" s="104"/>
      <c r="CQ292" s="104"/>
      <c r="CR292" s="104"/>
      <c r="CS292" s="104"/>
      <c r="CT292"/>
      <c r="CU292" s="104"/>
      <c r="CV292" s="104"/>
      <c r="CW292" s="104"/>
      <c r="CX292" s="104"/>
      <c r="CY292" s="104"/>
      <c r="CZ292" s="104"/>
      <c r="DA292" s="104"/>
      <c r="DB292" s="104"/>
      <c r="DC292" s="104"/>
      <c r="DD292" s="104"/>
      <c r="DE292" s="104"/>
      <c r="DF292" s="104"/>
      <c r="DG292" s="104"/>
      <c r="DH292"/>
      <c r="DI292" s="104"/>
      <c r="DJ292" s="104"/>
      <c r="DK292" s="104"/>
      <c r="DL292" s="104"/>
      <c r="DM292" s="104"/>
      <c r="DN292" s="104"/>
      <c r="DO292" s="104"/>
      <c r="DP292" s="104"/>
      <c r="DQ292" s="104"/>
      <c r="DR292" s="104"/>
      <c r="DS292" s="104"/>
      <c r="DT292" s="104"/>
      <c r="DU292" s="104"/>
      <c r="DV292" s="104"/>
      <c r="DW292" s="104"/>
      <c r="DX292" s="104"/>
      <c r="DY292" s="104"/>
      <c r="DZ292" s="104"/>
      <c r="EA292" s="104"/>
      <c r="EB292" s="104"/>
    </row>
    <row r="293" spans="1:132" s="181" customForma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/>
      <c r="BE293" s="104"/>
      <c r="BF293" s="104"/>
      <c r="BG293" s="104"/>
      <c r="BH293" s="104"/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/>
      <c r="BS293" s="104"/>
      <c r="BT293" s="104"/>
      <c r="BU293" s="104"/>
      <c r="BV293" s="104"/>
      <c r="BW293" s="104"/>
      <c r="BX293" s="104"/>
      <c r="BY293" s="104"/>
      <c r="BZ293" s="104"/>
      <c r="CA293" s="104"/>
      <c r="CB293" s="104"/>
      <c r="CC293" s="104"/>
      <c r="CD293" s="104"/>
      <c r="CE293" s="104"/>
      <c r="CF293"/>
      <c r="CG293" s="104"/>
      <c r="CH293" s="104"/>
      <c r="CI293" s="104"/>
      <c r="CJ293" s="104"/>
      <c r="CK293" s="104"/>
      <c r="CL293" s="104"/>
      <c r="CM293" s="104"/>
      <c r="CN293" s="104"/>
      <c r="CO293" s="104"/>
      <c r="CP293" s="104"/>
      <c r="CQ293" s="104"/>
      <c r="CR293" s="104"/>
      <c r="CS293" s="104"/>
      <c r="CT293"/>
      <c r="CU293" s="104"/>
      <c r="CV293" s="104"/>
      <c r="CW293" s="104"/>
      <c r="CX293" s="104"/>
      <c r="CY293" s="104"/>
      <c r="CZ293" s="104"/>
      <c r="DA293" s="104"/>
      <c r="DB293" s="104"/>
      <c r="DC293" s="104"/>
      <c r="DD293" s="104"/>
      <c r="DE293" s="104"/>
      <c r="DF293" s="104"/>
      <c r="DG293" s="104"/>
      <c r="DH293"/>
      <c r="DI293" s="104"/>
      <c r="DJ293" s="104"/>
      <c r="DK293" s="104"/>
      <c r="DL293" s="104"/>
      <c r="DM293" s="104"/>
      <c r="DN293" s="104"/>
      <c r="DO293" s="104"/>
      <c r="DP293" s="104"/>
      <c r="DQ293" s="104"/>
      <c r="DR293" s="104"/>
      <c r="DS293" s="104"/>
      <c r="DT293" s="104"/>
      <c r="DU293" s="104"/>
      <c r="DV293" s="104"/>
      <c r="DW293" s="104"/>
      <c r="DX293" s="104"/>
      <c r="DY293" s="104"/>
      <c r="DZ293" s="104"/>
      <c r="EA293" s="104"/>
      <c r="EB293" s="104"/>
    </row>
    <row r="294" spans="1:132" s="181" customForma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DH29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</row>
    <row r="295" spans="1:132" s="181" customForma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4"/>
      <c r="BA295" s="104"/>
      <c r="BB295" s="104"/>
      <c r="BC295" s="104"/>
      <c r="BD295"/>
      <c r="BE295" s="104"/>
      <c r="BF295" s="104"/>
      <c r="BG295" s="104"/>
      <c r="BH295" s="104"/>
      <c r="BI295" s="104"/>
      <c r="BJ295" s="104"/>
      <c r="BK295" s="104"/>
      <c r="BL295" s="104"/>
      <c r="BM295" s="104"/>
      <c r="BN295" s="104"/>
      <c r="BO295" s="104"/>
      <c r="BP295" s="104"/>
      <c r="BQ295" s="104"/>
      <c r="BR295"/>
      <c r="BS295" s="104"/>
      <c r="BT295" s="104"/>
      <c r="BU295" s="104"/>
      <c r="BV295" s="104"/>
      <c r="BW295" s="104"/>
      <c r="BX295" s="104"/>
      <c r="BY295" s="104"/>
      <c r="BZ295" s="104"/>
      <c r="CA295" s="104"/>
      <c r="CB295" s="104"/>
      <c r="CC295" s="104"/>
      <c r="CD295" s="104"/>
      <c r="CE295" s="104"/>
      <c r="CF295"/>
      <c r="CG295" s="104"/>
      <c r="CH295" s="104"/>
      <c r="CI295" s="104"/>
      <c r="CJ295" s="104"/>
      <c r="CK295" s="104"/>
      <c r="CL295" s="104"/>
      <c r="CM295" s="104"/>
      <c r="CN295" s="104"/>
      <c r="CO295" s="104"/>
      <c r="CP295" s="104"/>
      <c r="CQ295" s="104"/>
      <c r="CR295" s="104"/>
      <c r="CS295" s="104"/>
      <c r="CT295"/>
      <c r="CU295" s="104"/>
      <c r="CV295" s="104"/>
      <c r="CW295" s="104"/>
      <c r="CX295" s="104"/>
      <c r="CY295" s="104"/>
      <c r="CZ295" s="104"/>
      <c r="DA295" s="104"/>
      <c r="DB295" s="104"/>
      <c r="DC295" s="104"/>
      <c r="DD295" s="104"/>
      <c r="DE295" s="104"/>
      <c r="DF295" s="104"/>
      <c r="DG295" s="104"/>
      <c r="DH295"/>
      <c r="DI295" s="104"/>
      <c r="DJ295" s="104"/>
      <c r="DK295" s="104"/>
      <c r="DL295" s="104"/>
      <c r="DM295" s="104"/>
      <c r="DN295" s="104"/>
      <c r="DO295" s="104"/>
      <c r="DP295" s="104"/>
      <c r="DQ295" s="104"/>
      <c r="DR295" s="104"/>
      <c r="DS295" s="104"/>
      <c r="DT295" s="104"/>
      <c r="DU295" s="104"/>
      <c r="DV295" s="104"/>
      <c r="DW295" s="104"/>
      <c r="DX295" s="104"/>
      <c r="DY295" s="104"/>
      <c r="DZ295" s="104"/>
      <c r="EA295" s="104"/>
      <c r="EB295" s="104"/>
    </row>
    <row r="296" spans="1:132" s="181" customForma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4"/>
      <c r="BA296" s="104"/>
      <c r="BB296" s="104"/>
      <c r="BC296" s="104"/>
      <c r="BD296"/>
      <c r="BE296" s="104"/>
      <c r="BF296" s="104"/>
      <c r="BG296" s="104"/>
      <c r="BH296" s="104"/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/>
      <c r="BS296" s="104"/>
      <c r="BT296" s="104"/>
      <c r="BU296" s="104"/>
      <c r="BV296" s="104"/>
      <c r="BW296" s="104"/>
      <c r="BX296" s="104"/>
      <c r="BY296" s="104"/>
      <c r="BZ296" s="104"/>
      <c r="CA296" s="104"/>
      <c r="CB296" s="104"/>
      <c r="CC296" s="104"/>
      <c r="CD296" s="104"/>
      <c r="CE296" s="104"/>
      <c r="CF296"/>
      <c r="CG296" s="104"/>
      <c r="CH296" s="104"/>
      <c r="CI296" s="104"/>
      <c r="CJ296" s="104"/>
      <c r="CK296" s="104"/>
      <c r="CL296" s="104"/>
      <c r="CM296" s="104"/>
      <c r="CN296" s="104"/>
      <c r="CO296" s="104"/>
      <c r="CP296" s="104"/>
      <c r="CQ296" s="104"/>
      <c r="CR296" s="104"/>
      <c r="CS296" s="104"/>
      <c r="CT296"/>
      <c r="CU296" s="104"/>
      <c r="CV296" s="104"/>
      <c r="CW296" s="104"/>
      <c r="CX296" s="104"/>
      <c r="CY296" s="104"/>
      <c r="CZ296" s="104"/>
      <c r="DA296" s="104"/>
      <c r="DB296" s="104"/>
      <c r="DC296" s="104"/>
      <c r="DD296" s="104"/>
      <c r="DE296" s="104"/>
      <c r="DF296" s="104"/>
      <c r="DG296" s="104"/>
      <c r="DH296"/>
      <c r="DI296" s="104"/>
      <c r="DJ296" s="104"/>
      <c r="DK296" s="104"/>
      <c r="DL296" s="104"/>
      <c r="DM296" s="104"/>
      <c r="DN296" s="104"/>
      <c r="DO296" s="104"/>
      <c r="DP296" s="104"/>
      <c r="DQ296" s="104"/>
      <c r="DR296" s="104"/>
      <c r="DS296" s="104"/>
      <c r="DT296" s="104"/>
      <c r="DU296" s="104"/>
      <c r="DV296" s="104"/>
      <c r="DW296" s="104"/>
      <c r="DX296" s="104"/>
      <c r="DY296" s="104"/>
      <c r="DZ296" s="104"/>
      <c r="EA296" s="104"/>
      <c r="EB296" s="104"/>
    </row>
    <row r="297" spans="1:132" s="181" customForma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4"/>
      <c r="BA297" s="104"/>
      <c r="BB297" s="104"/>
      <c r="BC297" s="104"/>
      <c r="BD297"/>
      <c r="BE297" s="104"/>
      <c r="BF297" s="104"/>
      <c r="BG297" s="104"/>
      <c r="BH297" s="104"/>
      <c r="BI297" s="104"/>
      <c r="BJ297" s="104"/>
      <c r="BK297" s="104"/>
      <c r="BL297" s="104"/>
      <c r="BM297" s="104"/>
      <c r="BN297" s="104"/>
      <c r="BO297" s="104"/>
      <c r="BP297" s="104"/>
      <c r="BQ297" s="104"/>
      <c r="BR297"/>
      <c r="BS297" s="104"/>
      <c r="BT297" s="104"/>
      <c r="BU297" s="104"/>
      <c r="BV297" s="104"/>
      <c r="BW297" s="104"/>
      <c r="BX297" s="104"/>
      <c r="BY297" s="104"/>
      <c r="BZ297" s="104"/>
      <c r="CA297" s="104"/>
      <c r="CB297" s="104"/>
      <c r="CC297" s="104"/>
      <c r="CD297" s="104"/>
      <c r="CE297" s="104"/>
      <c r="CF297"/>
      <c r="CG297" s="104"/>
      <c r="CH297" s="104"/>
      <c r="CI297" s="104"/>
      <c r="CJ297" s="104"/>
      <c r="CK297" s="104"/>
      <c r="CL297" s="104"/>
      <c r="CM297" s="104"/>
      <c r="CN297" s="104"/>
      <c r="CO297" s="104"/>
      <c r="CP297" s="104"/>
      <c r="CQ297" s="104"/>
      <c r="CR297" s="104"/>
      <c r="CS297" s="104"/>
      <c r="CT297"/>
      <c r="CU297" s="104"/>
      <c r="CV297" s="104"/>
      <c r="CW297" s="104"/>
      <c r="CX297" s="104"/>
      <c r="CY297" s="104"/>
      <c r="CZ297" s="104"/>
      <c r="DA297" s="104"/>
      <c r="DB297" s="104"/>
      <c r="DC297" s="104"/>
      <c r="DD297" s="104"/>
      <c r="DE297" s="104"/>
      <c r="DF297" s="104"/>
      <c r="DG297" s="104"/>
      <c r="DH297"/>
      <c r="DI297" s="104"/>
      <c r="DJ297" s="104"/>
      <c r="DK297" s="104"/>
      <c r="DL297" s="104"/>
      <c r="DM297" s="104"/>
      <c r="DN297" s="104"/>
      <c r="DO297" s="104"/>
      <c r="DP297" s="104"/>
      <c r="DQ297" s="104"/>
      <c r="DR297" s="104"/>
      <c r="DS297" s="104"/>
      <c r="DT297" s="104"/>
      <c r="DU297" s="104"/>
      <c r="DV297" s="104"/>
      <c r="DW297" s="104"/>
      <c r="DX297" s="104"/>
      <c r="DY297" s="104"/>
      <c r="DZ297" s="104"/>
      <c r="EA297" s="104"/>
      <c r="EB297" s="104"/>
    </row>
    <row r="298" spans="1:132" s="181" customForma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/>
      <c r="BS298" s="104"/>
      <c r="BT298" s="104"/>
      <c r="BU298" s="104"/>
      <c r="BV298" s="104"/>
      <c r="BW298" s="104"/>
      <c r="BX298" s="104"/>
      <c r="BY298" s="104"/>
      <c r="BZ298" s="104"/>
      <c r="CA298" s="104"/>
      <c r="CB298" s="104"/>
      <c r="CC298" s="104"/>
      <c r="CD298" s="104"/>
      <c r="CE298" s="104"/>
      <c r="CF298"/>
      <c r="CG298" s="104"/>
      <c r="CH298" s="104"/>
      <c r="CI298" s="104"/>
      <c r="CJ298" s="104"/>
      <c r="CK298" s="104"/>
      <c r="CL298" s="104"/>
      <c r="CM298" s="104"/>
      <c r="CN298" s="104"/>
      <c r="CO298" s="104"/>
      <c r="CP298" s="104"/>
      <c r="CQ298" s="104"/>
      <c r="CR298" s="104"/>
      <c r="CS298" s="104"/>
      <c r="CT298"/>
      <c r="CU298" s="104"/>
      <c r="CV298" s="104"/>
      <c r="CW298" s="104"/>
      <c r="CX298" s="104"/>
      <c r="CY298" s="104"/>
      <c r="CZ298" s="104"/>
      <c r="DA298" s="104"/>
      <c r="DB298" s="104"/>
      <c r="DC298" s="104"/>
      <c r="DD298" s="104"/>
      <c r="DE298" s="104"/>
      <c r="DF298" s="104"/>
      <c r="DG298" s="104"/>
      <c r="DH298"/>
      <c r="DI298" s="104"/>
      <c r="DJ298" s="104"/>
      <c r="DK298" s="104"/>
      <c r="DL298" s="104"/>
      <c r="DM298" s="104"/>
      <c r="DN298" s="104"/>
      <c r="DO298" s="104"/>
      <c r="DP298" s="104"/>
      <c r="DQ298" s="104"/>
      <c r="DR298" s="104"/>
      <c r="DS298" s="104"/>
      <c r="DT298" s="104"/>
      <c r="DU298" s="104"/>
      <c r="DV298" s="104"/>
      <c r="DW298" s="104"/>
      <c r="DX298" s="104"/>
      <c r="DY298" s="104"/>
      <c r="DZ298" s="104"/>
      <c r="EA298" s="104"/>
      <c r="EB298" s="104"/>
    </row>
    <row r="299" spans="1:132" s="181" customForma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4"/>
      <c r="BC299" s="104"/>
      <c r="BD299"/>
      <c r="BE299" s="104"/>
      <c r="BF299" s="104"/>
      <c r="BG299" s="104"/>
      <c r="BH299" s="104"/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/>
      <c r="BS299" s="104"/>
      <c r="BT299" s="104"/>
      <c r="BU299" s="104"/>
      <c r="BV299" s="104"/>
      <c r="BW299" s="104"/>
      <c r="BX299" s="104"/>
      <c r="BY299" s="104"/>
      <c r="BZ299" s="104"/>
      <c r="CA299" s="104"/>
      <c r="CB299" s="104"/>
      <c r="CC299" s="104"/>
      <c r="CD299" s="104"/>
      <c r="CE299" s="104"/>
      <c r="CF299"/>
      <c r="CG299" s="104"/>
      <c r="CH299" s="104"/>
      <c r="CI299" s="104"/>
      <c r="CJ299" s="104"/>
      <c r="CK299" s="104"/>
      <c r="CL299" s="104"/>
      <c r="CM299" s="104"/>
      <c r="CN299" s="104"/>
      <c r="CO299" s="104"/>
      <c r="CP299" s="104"/>
      <c r="CQ299" s="104"/>
      <c r="CR299" s="104"/>
      <c r="CS299" s="104"/>
      <c r="CT299"/>
      <c r="CU299" s="104"/>
      <c r="CV299" s="104"/>
      <c r="CW299" s="104"/>
      <c r="CX299" s="104"/>
      <c r="CY299" s="104"/>
      <c r="CZ299" s="104"/>
      <c r="DA299" s="104"/>
      <c r="DB299" s="104"/>
      <c r="DC299" s="104"/>
      <c r="DD299" s="104"/>
      <c r="DE299" s="104"/>
      <c r="DF299" s="104"/>
      <c r="DG299" s="104"/>
      <c r="DH299"/>
      <c r="DI299" s="104"/>
      <c r="DJ299" s="104"/>
      <c r="DK299" s="104"/>
      <c r="DL299" s="104"/>
      <c r="DM299" s="104"/>
      <c r="DN299" s="104"/>
      <c r="DO299" s="104"/>
      <c r="DP299" s="104"/>
      <c r="DQ299" s="104"/>
      <c r="DR299" s="104"/>
      <c r="DS299" s="104"/>
      <c r="DT299" s="104"/>
      <c r="DU299" s="104"/>
      <c r="DV299" s="104"/>
      <c r="DW299" s="104"/>
      <c r="DX299" s="104"/>
      <c r="DY299" s="104"/>
      <c r="DZ299" s="104"/>
      <c r="EA299" s="104"/>
      <c r="EB299" s="104"/>
    </row>
    <row r="300" spans="1:132" s="181" customForma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/>
      <c r="BS300" s="104"/>
      <c r="BT300" s="104"/>
      <c r="BU300" s="104"/>
      <c r="BV300" s="104"/>
      <c r="BW300" s="104"/>
      <c r="BX300" s="104"/>
      <c r="BY300" s="104"/>
      <c r="BZ300" s="104"/>
      <c r="CA300" s="104"/>
      <c r="CB300" s="104"/>
      <c r="CC300" s="104"/>
      <c r="CD300" s="104"/>
      <c r="CE300" s="104"/>
      <c r="CF300"/>
      <c r="CG300" s="104"/>
      <c r="CH300" s="104"/>
      <c r="CI300" s="104"/>
      <c r="CJ300" s="104"/>
      <c r="CK300" s="104"/>
      <c r="CL300" s="104"/>
      <c r="CM300" s="104"/>
      <c r="CN300" s="104"/>
      <c r="CO300" s="104"/>
      <c r="CP300" s="104"/>
      <c r="CQ300" s="104"/>
      <c r="CR300" s="104"/>
      <c r="CS300" s="104"/>
      <c r="CT300"/>
      <c r="CU300" s="104"/>
      <c r="CV300" s="104"/>
      <c r="CW300" s="104"/>
      <c r="CX300" s="104"/>
      <c r="CY300" s="104"/>
      <c r="CZ300" s="104"/>
      <c r="DA300" s="104"/>
      <c r="DB300" s="104"/>
      <c r="DC300" s="104"/>
      <c r="DD300" s="104"/>
      <c r="DE300" s="104"/>
      <c r="DF300" s="104"/>
      <c r="DG300" s="104"/>
      <c r="DH300"/>
      <c r="DI300" s="104"/>
      <c r="DJ300" s="104"/>
      <c r="DK300" s="104"/>
      <c r="DL300" s="104"/>
      <c r="DM300" s="104"/>
      <c r="DN300" s="104"/>
      <c r="DO300" s="104"/>
      <c r="DP300" s="104"/>
      <c r="DQ300" s="104"/>
      <c r="DR300" s="104"/>
      <c r="DS300" s="104"/>
      <c r="DT300" s="104"/>
      <c r="DU300" s="104"/>
      <c r="DV300" s="104"/>
      <c r="DW300" s="104"/>
      <c r="DX300" s="104"/>
      <c r="DY300" s="104"/>
      <c r="DZ300" s="104"/>
      <c r="EA300" s="104"/>
      <c r="EB300" s="104"/>
    </row>
    <row r="301" spans="1:132" s="181" customFormat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104"/>
      <c r="CS301" s="104"/>
      <c r="CT301"/>
      <c r="CU301" s="104"/>
      <c r="CV301" s="104"/>
      <c r="CW301" s="104"/>
      <c r="CX301" s="104"/>
      <c r="CY301" s="104"/>
      <c r="CZ301" s="104"/>
      <c r="DA301" s="104"/>
      <c r="DB301" s="104"/>
      <c r="DC301" s="104"/>
      <c r="DD301" s="104"/>
      <c r="DE301" s="104"/>
      <c r="DF301" s="104"/>
      <c r="DG301" s="104"/>
      <c r="DH301"/>
      <c r="DI301" s="104"/>
      <c r="DJ301" s="104"/>
      <c r="DK301" s="104"/>
      <c r="DL301" s="104"/>
      <c r="DM301" s="104"/>
      <c r="DN301" s="104"/>
      <c r="DO301" s="104"/>
      <c r="DP301" s="104"/>
      <c r="DQ301" s="104"/>
      <c r="DR301" s="104"/>
      <c r="DS301" s="104"/>
      <c r="DT301" s="104"/>
      <c r="DU301" s="104"/>
      <c r="DV301" s="104"/>
      <c r="DW301" s="104"/>
      <c r="DX301" s="104"/>
      <c r="DY301" s="104"/>
      <c r="DZ301" s="104"/>
      <c r="EA301" s="104"/>
      <c r="EB301" s="104"/>
    </row>
    <row r="302" spans="1:132" s="181" customFormat="1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/>
      <c r="CU302" s="104"/>
      <c r="CV302" s="104"/>
      <c r="CW302" s="104"/>
      <c r="CX302" s="104"/>
      <c r="CY302" s="104"/>
      <c r="CZ302" s="104"/>
      <c r="DA302" s="104"/>
      <c r="DB302" s="104"/>
      <c r="DC302" s="104"/>
      <c r="DD302" s="104"/>
      <c r="DE302" s="104"/>
      <c r="DF302" s="104"/>
      <c r="DG302" s="104"/>
      <c r="DH302"/>
      <c r="DI302" s="104"/>
      <c r="DJ302" s="104"/>
      <c r="DK302" s="104"/>
      <c r="DL302" s="104"/>
      <c r="DM302" s="104"/>
      <c r="DN302" s="104"/>
      <c r="DO302" s="104"/>
      <c r="DP302" s="104"/>
      <c r="DQ302" s="104"/>
      <c r="DR302" s="104"/>
      <c r="DS302" s="104"/>
      <c r="DT302" s="104"/>
      <c r="DU302" s="104"/>
      <c r="DV302" s="104"/>
      <c r="DW302" s="104"/>
      <c r="DX302" s="104"/>
      <c r="DY302" s="104"/>
      <c r="DZ302" s="104"/>
      <c r="EA302" s="104"/>
      <c r="EB302" s="104"/>
    </row>
    <row r="303" spans="1:132" s="181" customFormat="1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  <c r="CE303" s="104"/>
      <c r="CF303"/>
      <c r="CG303" s="104"/>
      <c r="CH303" s="104"/>
      <c r="CI303" s="104"/>
      <c r="CJ303" s="104"/>
      <c r="CK303" s="104"/>
      <c r="CL303" s="104"/>
      <c r="CM303" s="104"/>
      <c r="CN303" s="104"/>
      <c r="CO303" s="104"/>
      <c r="CP303" s="104"/>
      <c r="CQ303" s="104"/>
      <c r="CR303" s="104"/>
      <c r="CS303" s="104"/>
      <c r="CT303"/>
      <c r="CU303" s="104"/>
      <c r="CV303" s="104"/>
      <c r="CW303" s="104"/>
      <c r="CX303" s="104"/>
      <c r="CY303" s="104"/>
      <c r="CZ303" s="104"/>
      <c r="DA303" s="104"/>
      <c r="DB303" s="104"/>
      <c r="DC303" s="104"/>
      <c r="DD303" s="104"/>
      <c r="DE303" s="104"/>
      <c r="DF303" s="104"/>
      <c r="DG303" s="104"/>
      <c r="DH303"/>
      <c r="DI303" s="104"/>
      <c r="DJ303" s="104"/>
      <c r="DK303" s="104"/>
      <c r="DL303" s="104"/>
      <c r="DM303" s="104"/>
      <c r="DN303" s="104"/>
      <c r="DO303" s="104"/>
      <c r="DP303" s="104"/>
      <c r="DQ303" s="104"/>
      <c r="DR303" s="104"/>
      <c r="DS303" s="104"/>
      <c r="DT303" s="104"/>
      <c r="DU303" s="104"/>
      <c r="DV303" s="104"/>
      <c r="DW303" s="104"/>
      <c r="DX303" s="104"/>
      <c r="DY303" s="104"/>
      <c r="DZ303" s="104"/>
      <c r="EA303" s="104"/>
      <c r="EB303" s="104"/>
    </row>
    <row r="304" spans="1:132" s="181" customFormat="1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  <c r="CE304" s="104"/>
      <c r="CF304"/>
      <c r="CG304" s="104"/>
      <c r="CH304" s="104"/>
      <c r="CI304" s="104"/>
      <c r="CJ304" s="104"/>
      <c r="CK304" s="104"/>
      <c r="CL304" s="104"/>
      <c r="CM304" s="104"/>
      <c r="CN304" s="104"/>
      <c r="CO304" s="104"/>
      <c r="CP304" s="104"/>
      <c r="CQ304" s="104"/>
      <c r="CR304" s="104"/>
      <c r="CS304" s="104"/>
      <c r="CT304"/>
      <c r="CU304" s="104"/>
      <c r="CV304" s="104"/>
      <c r="CW304" s="104"/>
      <c r="CX304" s="104"/>
      <c r="CY304" s="104"/>
      <c r="CZ304" s="104"/>
      <c r="DA304" s="104"/>
      <c r="DB304" s="104"/>
      <c r="DC304" s="104"/>
      <c r="DD304" s="104"/>
      <c r="DE304" s="104"/>
      <c r="DF304" s="104"/>
      <c r="DG304" s="104"/>
      <c r="DH304"/>
      <c r="DI304" s="104"/>
      <c r="DJ304" s="104"/>
      <c r="DK304" s="104"/>
      <c r="DL304" s="104"/>
      <c r="DM304" s="104"/>
      <c r="DN304" s="104"/>
      <c r="DO304" s="104"/>
      <c r="DP304" s="104"/>
      <c r="DQ304" s="104"/>
      <c r="DR304" s="104"/>
      <c r="DS304" s="104"/>
      <c r="DT304" s="104"/>
      <c r="DU304" s="104"/>
      <c r="DV304" s="104"/>
      <c r="DW304" s="104"/>
      <c r="DX304" s="104"/>
      <c r="DY304" s="104"/>
      <c r="DZ304" s="104"/>
      <c r="EA304" s="104"/>
      <c r="EB304" s="104"/>
    </row>
    <row r="305" spans="1:132" s="181" customFormat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4"/>
      <c r="BA305" s="104"/>
      <c r="BB305" s="104"/>
      <c r="BC305" s="104"/>
      <c r="BD305"/>
      <c r="BE305" s="104"/>
      <c r="BF305" s="104"/>
      <c r="BG305" s="104"/>
      <c r="BH305" s="104"/>
      <c r="BI305" s="104"/>
      <c r="BJ305" s="104"/>
      <c r="BK305" s="104"/>
      <c r="BL305" s="104"/>
      <c r="BM305" s="104"/>
      <c r="BN305" s="104"/>
      <c r="BO305" s="104"/>
      <c r="BP305" s="104"/>
      <c r="BQ305" s="104"/>
      <c r="BR305"/>
      <c r="BS305" s="104"/>
      <c r="BT305" s="104"/>
      <c r="BU305" s="104"/>
      <c r="BV305" s="104"/>
      <c r="BW305" s="104"/>
      <c r="BX305" s="104"/>
      <c r="BY305" s="104"/>
      <c r="BZ305" s="104"/>
      <c r="CA305" s="104"/>
      <c r="CB305" s="104"/>
      <c r="CC305" s="104"/>
      <c r="CD305" s="104"/>
      <c r="CE305" s="104"/>
      <c r="CF305"/>
      <c r="CG305" s="104"/>
      <c r="CH305" s="104"/>
      <c r="CI305" s="104"/>
      <c r="CJ305" s="104"/>
      <c r="CK305" s="104"/>
      <c r="CL305" s="104"/>
      <c r="CM305" s="104"/>
      <c r="CN305" s="104"/>
      <c r="CO305" s="104"/>
      <c r="CP305" s="104"/>
      <c r="CQ305" s="104"/>
      <c r="CR305" s="104"/>
      <c r="CS305" s="104"/>
      <c r="CT305"/>
      <c r="CU305" s="104"/>
      <c r="CV305" s="104"/>
      <c r="CW305" s="104"/>
      <c r="CX305" s="104"/>
      <c r="CY305" s="104"/>
      <c r="CZ305" s="104"/>
      <c r="DA305" s="104"/>
      <c r="DB305" s="104"/>
      <c r="DC305" s="104"/>
      <c r="DD305" s="104"/>
      <c r="DE305" s="104"/>
      <c r="DF305" s="104"/>
      <c r="DG305" s="104"/>
      <c r="DH305"/>
      <c r="DI305" s="104"/>
      <c r="DJ305" s="104"/>
      <c r="DK305" s="104"/>
      <c r="DL305" s="104"/>
      <c r="DM305" s="104"/>
      <c r="DN305" s="104"/>
      <c r="DO305" s="104"/>
      <c r="DP305" s="104"/>
      <c r="DQ305" s="104"/>
      <c r="DR305" s="104"/>
      <c r="DS305" s="104"/>
      <c r="DT305" s="104"/>
      <c r="DU305" s="104"/>
      <c r="DV305" s="104"/>
      <c r="DW305" s="104"/>
      <c r="DX305" s="104"/>
      <c r="DY305" s="104"/>
      <c r="DZ305" s="104"/>
      <c r="EA305" s="104"/>
      <c r="EB305" s="104"/>
    </row>
    <row r="306" spans="1:132" s="181" customFormat="1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/>
      <c r="BE306" s="104"/>
      <c r="BF306" s="104"/>
      <c r="BG306" s="104"/>
      <c r="BH306" s="104"/>
      <c r="BI306" s="104"/>
      <c r="BJ306" s="104"/>
      <c r="BK306" s="104"/>
      <c r="BL306" s="104"/>
      <c r="BM306" s="104"/>
      <c r="BN306" s="104"/>
      <c r="BO306" s="104"/>
      <c r="BP306" s="104"/>
      <c r="BQ306" s="104"/>
      <c r="BR306"/>
      <c r="BS306" s="104"/>
      <c r="BT306" s="104"/>
      <c r="BU306" s="104"/>
      <c r="BV306" s="104"/>
      <c r="BW306" s="104"/>
      <c r="BX306" s="104"/>
      <c r="BY306" s="104"/>
      <c r="BZ306" s="104"/>
      <c r="CA306" s="104"/>
      <c r="CB306" s="104"/>
      <c r="CC306" s="104"/>
      <c r="CD306" s="104"/>
      <c r="CE306" s="104"/>
      <c r="CF306"/>
      <c r="CG306" s="104"/>
      <c r="CH306" s="104"/>
      <c r="CI306" s="104"/>
      <c r="CJ306" s="104"/>
      <c r="CK306" s="104"/>
      <c r="CL306" s="104"/>
      <c r="CM306" s="104"/>
      <c r="CN306" s="104"/>
      <c r="CO306" s="104"/>
      <c r="CP306" s="104"/>
      <c r="CQ306" s="104"/>
      <c r="CR306" s="104"/>
      <c r="CS306" s="104"/>
      <c r="CT306"/>
      <c r="CU306" s="104"/>
      <c r="CV306" s="104"/>
      <c r="CW306" s="104"/>
      <c r="CX306" s="104"/>
      <c r="CY306" s="104"/>
      <c r="CZ306" s="104"/>
      <c r="DA306" s="104"/>
      <c r="DB306" s="104"/>
      <c r="DC306" s="104"/>
      <c r="DD306" s="104"/>
      <c r="DE306" s="104"/>
      <c r="DF306" s="104"/>
      <c r="DG306" s="104"/>
      <c r="DH306"/>
      <c r="DI306" s="104"/>
      <c r="DJ306" s="104"/>
      <c r="DK306" s="104"/>
      <c r="DL306" s="104"/>
      <c r="DM306" s="104"/>
      <c r="DN306" s="104"/>
      <c r="DO306" s="104"/>
      <c r="DP306" s="104"/>
      <c r="DQ306" s="104"/>
      <c r="DR306" s="104"/>
      <c r="DS306" s="104"/>
      <c r="DT306" s="104"/>
      <c r="DU306" s="104"/>
      <c r="DV306" s="104"/>
      <c r="DW306" s="104"/>
      <c r="DX306" s="104"/>
      <c r="DY306" s="104"/>
      <c r="DZ306" s="104"/>
      <c r="EA306" s="104"/>
      <c r="EB306" s="104"/>
    </row>
    <row r="307" spans="1:132" s="181" customFormat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  <c r="CE307" s="104"/>
      <c r="CF307"/>
      <c r="CG307" s="104"/>
      <c r="CH307" s="104"/>
      <c r="CI307" s="104"/>
      <c r="CJ307" s="104"/>
      <c r="CK307" s="104"/>
      <c r="CL307" s="104"/>
      <c r="CM307" s="104"/>
      <c r="CN307" s="104"/>
      <c r="CO307" s="104"/>
      <c r="CP307" s="104"/>
      <c r="CQ307" s="104"/>
      <c r="CR307" s="104"/>
      <c r="CS307" s="104"/>
      <c r="CT307"/>
      <c r="CU307" s="104"/>
      <c r="CV307" s="104"/>
      <c r="CW307" s="104"/>
      <c r="CX307" s="104"/>
      <c r="CY307" s="104"/>
      <c r="CZ307" s="104"/>
      <c r="DA307" s="104"/>
      <c r="DB307" s="104"/>
      <c r="DC307" s="104"/>
      <c r="DD307" s="104"/>
      <c r="DE307" s="104"/>
      <c r="DF307" s="104"/>
      <c r="DG307" s="104"/>
      <c r="DH307"/>
      <c r="DI307" s="104"/>
      <c r="DJ307" s="104"/>
      <c r="DK307" s="104"/>
      <c r="DL307" s="104"/>
      <c r="DM307" s="104"/>
      <c r="DN307" s="104"/>
      <c r="DO307" s="104"/>
      <c r="DP307" s="104"/>
      <c r="DQ307" s="104"/>
      <c r="DR307" s="104"/>
      <c r="DS307" s="104"/>
      <c r="DT307" s="104"/>
      <c r="DU307" s="104"/>
      <c r="DV307" s="104"/>
      <c r="DW307" s="104"/>
      <c r="DX307" s="104"/>
      <c r="DY307" s="104"/>
      <c r="DZ307" s="104"/>
      <c r="EA307" s="104"/>
      <c r="EB307" s="104"/>
    </row>
    <row r="308" spans="1:132" s="181" customFormat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/>
      <c r="BE308" s="104"/>
      <c r="BF308" s="104"/>
      <c r="BG308" s="104"/>
      <c r="BH308" s="104"/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/>
      <c r="BS308" s="104"/>
      <c r="BT308" s="104"/>
      <c r="BU308" s="104"/>
      <c r="BV308" s="104"/>
      <c r="BW308" s="104"/>
      <c r="BX308" s="104"/>
      <c r="BY308" s="104"/>
      <c r="BZ308" s="104"/>
      <c r="CA308" s="104"/>
      <c r="CB308" s="104"/>
      <c r="CC308" s="104"/>
      <c r="CD308" s="104"/>
      <c r="CE308" s="104"/>
      <c r="CF308"/>
      <c r="CG308" s="104"/>
      <c r="CH308" s="104"/>
      <c r="CI308" s="104"/>
      <c r="CJ308" s="104"/>
      <c r="CK308" s="104"/>
      <c r="CL308" s="104"/>
      <c r="CM308" s="104"/>
      <c r="CN308" s="104"/>
      <c r="CO308" s="104"/>
      <c r="CP308" s="104"/>
      <c r="CQ308" s="104"/>
      <c r="CR308" s="104"/>
      <c r="CS308" s="104"/>
      <c r="CT308"/>
      <c r="CU308" s="104"/>
      <c r="CV308" s="104"/>
      <c r="CW308" s="104"/>
      <c r="CX308" s="104"/>
      <c r="CY308" s="104"/>
      <c r="CZ308" s="104"/>
      <c r="DA308" s="104"/>
      <c r="DB308" s="104"/>
      <c r="DC308" s="104"/>
      <c r="DD308" s="104"/>
      <c r="DE308" s="104"/>
      <c r="DF308" s="104"/>
      <c r="DG308" s="104"/>
      <c r="DH308"/>
      <c r="DI308" s="104"/>
      <c r="DJ308" s="104"/>
      <c r="DK308" s="104"/>
      <c r="DL308" s="104"/>
      <c r="DM308" s="104"/>
      <c r="DN308" s="104"/>
      <c r="DO308" s="104"/>
      <c r="DP308" s="104"/>
      <c r="DQ308" s="104"/>
      <c r="DR308" s="104"/>
      <c r="DS308" s="104"/>
      <c r="DT308" s="104"/>
      <c r="DU308" s="104"/>
      <c r="DV308" s="104"/>
      <c r="DW308" s="104"/>
      <c r="DX308" s="104"/>
      <c r="DY308" s="104"/>
      <c r="DZ308" s="104"/>
      <c r="EA308" s="104"/>
      <c r="EB308" s="104"/>
    </row>
    <row r="309" spans="1:132" s="181" customFormat="1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/>
      <c r="BE309" s="104"/>
      <c r="BF309" s="104"/>
      <c r="BG309" s="104"/>
      <c r="BH309" s="104"/>
      <c r="BI309" s="104"/>
      <c r="BJ309" s="104"/>
      <c r="BK309" s="104"/>
      <c r="BL309" s="104"/>
      <c r="BM309" s="104"/>
      <c r="BN309" s="104"/>
      <c r="BO309" s="104"/>
      <c r="BP309" s="104"/>
      <c r="BQ309" s="104"/>
      <c r="BR309"/>
      <c r="BS309" s="104"/>
      <c r="BT309" s="104"/>
      <c r="BU309" s="104"/>
      <c r="BV309" s="104"/>
      <c r="BW309" s="104"/>
      <c r="BX309" s="104"/>
      <c r="BY309" s="104"/>
      <c r="BZ309" s="104"/>
      <c r="CA309" s="104"/>
      <c r="CB309" s="104"/>
      <c r="CC309" s="104"/>
      <c r="CD309" s="104"/>
      <c r="CE309" s="104"/>
      <c r="CF309"/>
      <c r="CG309" s="104"/>
      <c r="CH309" s="104"/>
      <c r="CI309" s="104"/>
      <c r="CJ309" s="104"/>
      <c r="CK309" s="104"/>
      <c r="CL309" s="104"/>
      <c r="CM309" s="104"/>
      <c r="CN309" s="104"/>
      <c r="CO309" s="104"/>
      <c r="CP309" s="104"/>
      <c r="CQ309" s="104"/>
      <c r="CR309" s="104"/>
      <c r="CS309" s="104"/>
      <c r="CT309"/>
      <c r="CU309" s="104"/>
      <c r="CV309" s="104"/>
      <c r="CW309" s="104"/>
      <c r="CX309" s="104"/>
      <c r="CY309" s="104"/>
      <c r="CZ309" s="104"/>
      <c r="DA309" s="104"/>
      <c r="DB309" s="104"/>
      <c r="DC309" s="104"/>
      <c r="DD309" s="104"/>
      <c r="DE309" s="104"/>
      <c r="DF309" s="104"/>
      <c r="DG309" s="104"/>
      <c r="DH309"/>
      <c r="DI309" s="104"/>
      <c r="DJ309" s="104"/>
      <c r="DK309" s="104"/>
      <c r="DL309" s="104"/>
      <c r="DM309" s="104"/>
      <c r="DN309" s="104"/>
      <c r="DO309" s="104"/>
      <c r="DP309" s="104"/>
      <c r="DQ309" s="104"/>
      <c r="DR309" s="104"/>
      <c r="DS309" s="104"/>
      <c r="DT309" s="104"/>
      <c r="DU309" s="104"/>
      <c r="DV309" s="104"/>
      <c r="DW309" s="104"/>
      <c r="DX309" s="104"/>
      <c r="DY309" s="104"/>
      <c r="DZ309" s="104"/>
      <c r="EA309" s="104"/>
      <c r="EB309" s="104"/>
    </row>
    <row r="310" spans="1:132" s="181" customForma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/>
      <c r="BE310" s="104"/>
      <c r="BF310" s="104"/>
      <c r="BG310" s="104"/>
      <c r="BH310" s="104"/>
      <c r="BI310" s="104"/>
      <c r="BJ310" s="104"/>
      <c r="BK310" s="104"/>
      <c r="BL310" s="104"/>
      <c r="BM310" s="104"/>
      <c r="BN310" s="104"/>
      <c r="BO310" s="104"/>
      <c r="BP310" s="104"/>
      <c r="BQ310" s="104"/>
      <c r="BR310"/>
      <c r="BS310" s="104"/>
      <c r="BT310" s="104"/>
      <c r="BU310" s="104"/>
      <c r="BV310" s="104"/>
      <c r="BW310" s="104"/>
      <c r="BX310" s="104"/>
      <c r="BY310" s="104"/>
      <c r="BZ310" s="104"/>
      <c r="CA310" s="104"/>
      <c r="CB310" s="104"/>
      <c r="CC310" s="104"/>
      <c r="CD310" s="104"/>
      <c r="CE310" s="104"/>
      <c r="CF310"/>
      <c r="CG310" s="104"/>
      <c r="CH310" s="104"/>
      <c r="CI310" s="104"/>
      <c r="CJ310" s="104"/>
      <c r="CK310" s="104"/>
      <c r="CL310" s="104"/>
      <c r="CM310" s="104"/>
      <c r="CN310" s="104"/>
      <c r="CO310" s="104"/>
      <c r="CP310" s="104"/>
      <c r="CQ310" s="104"/>
      <c r="CR310" s="104"/>
      <c r="CS310" s="104"/>
      <c r="CT310"/>
      <c r="CU310" s="104"/>
      <c r="CV310" s="104"/>
      <c r="CW310" s="104"/>
      <c r="CX310" s="104"/>
      <c r="CY310" s="104"/>
      <c r="CZ310" s="104"/>
      <c r="DA310" s="104"/>
      <c r="DB310" s="104"/>
      <c r="DC310" s="104"/>
      <c r="DD310" s="104"/>
      <c r="DE310" s="104"/>
      <c r="DF310" s="104"/>
      <c r="DG310" s="104"/>
      <c r="DH310"/>
      <c r="DI310" s="104"/>
      <c r="DJ310" s="104"/>
      <c r="DK310" s="104"/>
      <c r="DL310" s="104"/>
      <c r="DM310" s="104"/>
      <c r="DN310" s="104"/>
      <c r="DO310" s="104"/>
      <c r="DP310" s="104"/>
      <c r="DQ310" s="104"/>
      <c r="DR310" s="104"/>
      <c r="DS310" s="104"/>
      <c r="DT310" s="104"/>
      <c r="DU310" s="104"/>
      <c r="DV310" s="104"/>
      <c r="DW310" s="104"/>
      <c r="DX310" s="104"/>
      <c r="DY310" s="104"/>
      <c r="DZ310" s="104"/>
      <c r="EA310" s="104"/>
      <c r="EB310" s="104"/>
    </row>
    <row r="311" spans="1:132" s="181" customFormat="1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/>
      <c r="BE311" s="104"/>
      <c r="BF311" s="104"/>
      <c r="BG311" s="104"/>
      <c r="BH311" s="104"/>
      <c r="BI311" s="104"/>
      <c r="BJ311" s="104"/>
      <c r="BK311" s="104"/>
      <c r="BL311" s="104"/>
      <c r="BM311" s="104"/>
      <c r="BN311" s="104"/>
      <c r="BO311" s="104"/>
      <c r="BP311" s="104"/>
      <c r="BQ311" s="104"/>
      <c r="BR311"/>
      <c r="BS311" s="104"/>
      <c r="BT311" s="104"/>
      <c r="BU311" s="104"/>
      <c r="BV311" s="104"/>
      <c r="BW311" s="104"/>
      <c r="BX311" s="104"/>
      <c r="BY311" s="104"/>
      <c r="BZ311" s="104"/>
      <c r="CA311" s="104"/>
      <c r="CB311" s="104"/>
      <c r="CC311" s="104"/>
      <c r="CD311" s="104"/>
      <c r="CE311" s="104"/>
      <c r="CF311"/>
      <c r="CG311" s="104"/>
      <c r="CH311" s="104"/>
      <c r="CI311" s="104"/>
      <c r="CJ311" s="104"/>
      <c r="CK311" s="104"/>
      <c r="CL311" s="104"/>
      <c r="CM311" s="104"/>
      <c r="CN311" s="104"/>
      <c r="CO311" s="104"/>
      <c r="CP311" s="104"/>
      <c r="CQ311" s="104"/>
      <c r="CR311" s="104"/>
      <c r="CS311" s="104"/>
      <c r="CT311"/>
      <c r="CU311" s="104"/>
      <c r="CV311" s="104"/>
      <c r="CW311" s="104"/>
      <c r="CX311" s="104"/>
      <c r="CY311" s="104"/>
      <c r="CZ311" s="104"/>
      <c r="DA311" s="104"/>
      <c r="DB311" s="104"/>
      <c r="DC311" s="104"/>
      <c r="DD311" s="104"/>
      <c r="DE311" s="104"/>
      <c r="DF311" s="104"/>
      <c r="DG311" s="104"/>
      <c r="DH311"/>
      <c r="DI311" s="104"/>
      <c r="DJ311" s="104"/>
      <c r="DK311" s="104"/>
      <c r="DL311" s="104"/>
      <c r="DM311" s="104"/>
      <c r="DN311" s="104"/>
      <c r="DO311" s="104"/>
      <c r="DP311" s="104"/>
      <c r="DQ311" s="104"/>
      <c r="DR311" s="104"/>
      <c r="DS311" s="104"/>
      <c r="DT311" s="104"/>
      <c r="DU311" s="104"/>
      <c r="DV311" s="104"/>
      <c r="DW311" s="104"/>
      <c r="DX311" s="104"/>
      <c r="DY311" s="104"/>
      <c r="DZ311" s="104"/>
      <c r="EA311" s="104"/>
      <c r="EB311" s="104"/>
    </row>
    <row r="312" spans="1:132" s="181" customFormat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/>
      <c r="BE312" s="104"/>
      <c r="BF312" s="104"/>
      <c r="BG312" s="104"/>
      <c r="BH312" s="104"/>
      <c r="BI312" s="104"/>
      <c r="BJ312" s="104"/>
      <c r="BK312" s="104"/>
      <c r="BL312" s="104"/>
      <c r="BM312" s="104"/>
      <c r="BN312" s="104"/>
      <c r="BO312" s="104"/>
      <c r="BP312" s="104"/>
      <c r="BQ312" s="104"/>
      <c r="BR312"/>
      <c r="BS312" s="104"/>
      <c r="BT312" s="104"/>
      <c r="BU312" s="104"/>
      <c r="BV312" s="104"/>
      <c r="BW312" s="104"/>
      <c r="BX312" s="104"/>
      <c r="BY312" s="104"/>
      <c r="BZ312" s="104"/>
      <c r="CA312" s="104"/>
      <c r="CB312" s="104"/>
      <c r="CC312" s="104"/>
      <c r="CD312" s="104"/>
      <c r="CE312" s="104"/>
      <c r="CF312"/>
      <c r="CG312" s="104"/>
      <c r="CH312" s="104"/>
      <c r="CI312" s="104"/>
      <c r="CJ312" s="104"/>
      <c r="CK312" s="104"/>
      <c r="CL312" s="104"/>
      <c r="CM312" s="104"/>
      <c r="CN312" s="104"/>
      <c r="CO312" s="104"/>
      <c r="CP312" s="104"/>
      <c r="CQ312" s="104"/>
      <c r="CR312" s="104"/>
      <c r="CS312" s="104"/>
      <c r="CT312"/>
      <c r="CU312" s="104"/>
      <c r="CV312" s="104"/>
      <c r="CW312" s="104"/>
      <c r="CX312" s="104"/>
      <c r="CY312" s="104"/>
      <c r="CZ312" s="104"/>
      <c r="DA312" s="104"/>
      <c r="DB312" s="104"/>
      <c r="DC312" s="104"/>
      <c r="DD312" s="104"/>
      <c r="DE312" s="104"/>
      <c r="DF312" s="104"/>
      <c r="DG312" s="104"/>
      <c r="DH312"/>
      <c r="DI312" s="104"/>
      <c r="DJ312" s="104"/>
      <c r="DK312" s="104"/>
      <c r="DL312" s="104"/>
      <c r="DM312" s="104"/>
      <c r="DN312" s="104"/>
      <c r="DO312" s="104"/>
      <c r="DP312" s="104"/>
      <c r="DQ312" s="104"/>
      <c r="DR312" s="104"/>
      <c r="DS312" s="104"/>
      <c r="DT312" s="104"/>
      <c r="DU312" s="104"/>
      <c r="DV312" s="104"/>
      <c r="DW312" s="104"/>
      <c r="DX312" s="104"/>
      <c r="DY312" s="104"/>
      <c r="DZ312" s="104"/>
      <c r="EA312" s="104"/>
      <c r="EB312" s="104"/>
    </row>
    <row r="313" spans="1:132" s="181" customFormat="1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/>
      <c r="BE313" s="104"/>
      <c r="BF313" s="104"/>
      <c r="BG313" s="104"/>
      <c r="BH313" s="104"/>
      <c r="BI313" s="104"/>
      <c r="BJ313" s="104"/>
      <c r="BK313" s="104"/>
      <c r="BL313" s="104"/>
      <c r="BM313" s="104"/>
      <c r="BN313" s="104"/>
      <c r="BO313" s="104"/>
      <c r="BP313" s="104"/>
      <c r="BQ313" s="104"/>
      <c r="BR313"/>
      <c r="BS313" s="104"/>
      <c r="BT313" s="104"/>
      <c r="BU313" s="104"/>
      <c r="BV313" s="104"/>
      <c r="BW313" s="104"/>
      <c r="BX313" s="104"/>
      <c r="BY313" s="104"/>
      <c r="BZ313" s="104"/>
      <c r="CA313" s="104"/>
      <c r="CB313" s="104"/>
      <c r="CC313" s="104"/>
      <c r="CD313" s="104"/>
      <c r="CE313" s="104"/>
      <c r="CF313"/>
      <c r="CG313" s="104"/>
      <c r="CH313" s="104"/>
      <c r="CI313" s="104"/>
      <c r="CJ313" s="104"/>
      <c r="CK313" s="104"/>
      <c r="CL313" s="104"/>
      <c r="CM313" s="104"/>
      <c r="CN313" s="104"/>
      <c r="CO313" s="104"/>
      <c r="CP313" s="104"/>
      <c r="CQ313" s="104"/>
      <c r="CR313" s="104"/>
      <c r="CS313" s="104"/>
      <c r="CT313"/>
      <c r="CU313" s="104"/>
      <c r="CV313" s="104"/>
      <c r="CW313" s="104"/>
      <c r="CX313" s="104"/>
      <c r="CY313" s="104"/>
      <c r="CZ313" s="104"/>
      <c r="DA313" s="104"/>
      <c r="DB313" s="104"/>
      <c r="DC313" s="104"/>
      <c r="DD313" s="104"/>
      <c r="DE313" s="104"/>
      <c r="DF313" s="104"/>
      <c r="DG313" s="104"/>
      <c r="DH313"/>
      <c r="DI313" s="104"/>
      <c r="DJ313" s="104"/>
      <c r="DK313" s="104"/>
      <c r="DL313" s="104"/>
      <c r="DM313" s="104"/>
      <c r="DN313" s="104"/>
      <c r="DO313" s="104"/>
      <c r="DP313" s="104"/>
      <c r="DQ313" s="104"/>
      <c r="DR313" s="104"/>
      <c r="DS313" s="104"/>
      <c r="DT313" s="104"/>
      <c r="DU313" s="104"/>
      <c r="DV313" s="104"/>
      <c r="DW313" s="104"/>
      <c r="DX313" s="104"/>
      <c r="DY313" s="104"/>
      <c r="DZ313" s="104"/>
      <c r="EA313" s="104"/>
      <c r="EB313" s="104"/>
    </row>
    <row r="314" spans="1:132" s="181" customFormat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/>
      <c r="BE314" s="104"/>
      <c r="BF314" s="104"/>
      <c r="BG314" s="104"/>
      <c r="BH314" s="104"/>
      <c r="BI314" s="104"/>
      <c r="BJ314" s="104"/>
      <c r="BK314" s="104"/>
      <c r="BL314" s="104"/>
      <c r="BM314" s="104"/>
      <c r="BN314" s="104"/>
      <c r="BO314" s="104"/>
      <c r="BP314" s="104"/>
      <c r="BQ314" s="104"/>
      <c r="BR314"/>
      <c r="BS314" s="104"/>
      <c r="BT314" s="104"/>
      <c r="BU314" s="104"/>
      <c r="BV314" s="104"/>
      <c r="BW314" s="104"/>
      <c r="BX314" s="104"/>
      <c r="BY314" s="104"/>
      <c r="BZ314" s="104"/>
      <c r="CA314" s="104"/>
      <c r="CB314" s="104"/>
      <c r="CC314" s="104"/>
      <c r="CD314" s="104"/>
      <c r="CE314" s="104"/>
      <c r="CF314"/>
      <c r="CG314" s="104"/>
      <c r="CH314" s="104"/>
      <c r="CI314" s="104"/>
      <c r="CJ314" s="104"/>
      <c r="CK314" s="104"/>
      <c r="CL314" s="104"/>
      <c r="CM314" s="104"/>
      <c r="CN314" s="104"/>
      <c r="CO314" s="104"/>
      <c r="CP314" s="104"/>
      <c r="CQ314" s="104"/>
      <c r="CR314" s="104"/>
      <c r="CS314" s="104"/>
      <c r="CT314"/>
      <c r="CU314" s="104"/>
      <c r="CV314" s="104"/>
      <c r="CW314" s="104"/>
      <c r="CX314" s="104"/>
      <c r="CY314" s="104"/>
      <c r="CZ314" s="104"/>
      <c r="DA314" s="104"/>
      <c r="DB314" s="104"/>
      <c r="DC314" s="104"/>
      <c r="DD314" s="104"/>
      <c r="DE314" s="104"/>
      <c r="DF314" s="104"/>
      <c r="DG314" s="104"/>
      <c r="DH314"/>
      <c r="DI314" s="104"/>
      <c r="DJ314" s="104"/>
      <c r="DK314" s="104"/>
      <c r="DL314" s="104"/>
      <c r="DM314" s="104"/>
      <c r="DN314" s="104"/>
      <c r="DO314" s="104"/>
      <c r="DP314" s="104"/>
      <c r="DQ314" s="104"/>
      <c r="DR314" s="104"/>
      <c r="DS314" s="104"/>
      <c r="DT314" s="104"/>
      <c r="DU314" s="104"/>
      <c r="DV314" s="104"/>
      <c r="DW314" s="104"/>
      <c r="DX314" s="104"/>
      <c r="DY314" s="104"/>
      <c r="DZ314" s="104"/>
      <c r="EA314" s="104"/>
      <c r="EB314" s="104"/>
    </row>
    <row r="315" spans="1:132" s="181" customFormat="1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  <c r="CE315" s="104"/>
      <c r="CF315"/>
      <c r="CG315" s="104"/>
      <c r="CH315" s="104"/>
      <c r="CI315" s="104"/>
      <c r="CJ315" s="104"/>
      <c r="CK315" s="104"/>
      <c r="CL315" s="104"/>
      <c r="CM315" s="104"/>
      <c r="CN315" s="104"/>
      <c r="CO315" s="104"/>
      <c r="CP315" s="104"/>
      <c r="CQ315" s="104"/>
      <c r="CR315" s="104"/>
      <c r="CS315" s="104"/>
      <c r="CT315"/>
      <c r="CU315" s="104"/>
      <c r="CV315" s="104"/>
      <c r="CW315" s="104"/>
      <c r="CX315" s="104"/>
      <c r="CY315" s="104"/>
      <c r="CZ315" s="104"/>
      <c r="DA315" s="104"/>
      <c r="DB315" s="104"/>
      <c r="DC315" s="104"/>
      <c r="DD315" s="104"/>
      <c r="DE315" s="104"/>
      <c r="DF315" s="104"/>
      <c r="DG315" s="104"/>
      <c r="DH315"/>
      <c r="DI315" s="104"/>
      <c r="DJ315" s="104"/>
      <c r="DK315" s="104"/>
      <c r="DL315" s="104"/>
      <c r="DM315" s="104"/>
      <c r="DN315" s="104"/>
      <c r="DO315" s="104"/>
      <c r="DP315" s="104"/>
      <c r="DQ315" s="104"/>
      <c r="DR315" s="104"/>
      <c r="DS315" s="104"/>
      <c r="DT315" s="104"/>
      <c r="DU315" s="104"/>
      <c r="DV315" s="104"/>
      <c r="DW315" s="104"/>
      <c r="DX315" s="104"/>
      <c r="DY315" s="104"/>
      <c r="DZ315" s="104"/>
      <c r="EA315" s="104"/>
      <c r="EB315" s="104"/>
    </row>
    <row r="316" spans="1:132" s="181" customFormat="1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/>
      <c r="BE316" s="104"/>
      <c r="BF316" s="104"/>
      <c r="BG316" s="104"/>
      <c r="BH316" s="104"/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/>
      <c r="BS316" s="104"/>
      <c r="BT316" s="104"/>
      <c r="BU316" s="104"/>
      <c r="BV316" s="104"/>
      <c r="BW316" s="104"/>
      <c r="BX316" s="104"/>
      <c r="BY316" s="104"/>
      <c r="BZ316" s="104"/>
      <c r="CA316" s="104"/>
      <c r="CB316" s="104"/>
      <c r="CC316" s="104"/>
      <c r="CD316" s="104"/>
      <c r="CE316" s="104"/>
      <c r="CF316"/>
      <c r="CG316" s="104"/>
      <c r="CH316" s="104"/>
      <c r="CI316" s="104"/>
      <c r="CJ316" s="104"/>
      <c r="CK316" s="104"/>
      <c r="CL316" s="104"/>
      <c r="CM316" s="104"/>
      <c r="CN316" s="104"/>
      <c r="CO316" s="104"/>
      <c r="CP316" s="104"/>
      <c r="CQ316" s="104"/>
      <c r="CR316" s="104"/>
      <c r="CS316" s="104"/>
      <c r="CT316"/>
      <c r="CU316" s="104"/>
      <c r="CV316" s="104"/>
      <c r="CW316" s="104"/>
      <c r="CX316" s="104"/>
      <c r="CY316" s="104"/>
      <c r="CZ316" s="104"/>
      <c r="DA316" s="104"/>
      <c r="DB316" s="104"/>
      <c r="DC316" s="104"/>
      <c r="DD316" s="104"/>
      <c r="DE316" s="104"/>
      <c r="DF316" s="104"/>
      <c r="DG316" s="104"/>
      <c r="DH316"/>
      <c r="DI316" s="104"/>
      <c r="DJ316" s="104"/>
      <c r="DK316" s="104"/>
      <c r="DL316" s="104"/>
      <c r="DM316" s="104"/>
      <c r="DN316" s="104"/>
      <c r="DO316" s="104"/>
      <c r="DP316" s="104"/>
      <c r="DQ316" s="104"/>
      <c r="DR316" s="104"/>
      <c r="DS316" s="104"/>
      <c r="DT316" s="104"/>
      <c r="DU316" s="104"/>
      <c r="DV316" s="104"/>
      <c r="DW316" s="104"/>
      <c r="DX316" s="104"/>
      <c r="DY316" s="104"/>
      <c r="DZ316" s="104"/>
      <c r="EA316" s="104"/>
      <c r="EB316" s="104"/>
    </row>
    <row r="317" spans="1:132" s="181" customFormat="1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/>
      <c r="BE317" s="104"/>
      <c r="BF317" s="104"/>
      <c r="BG317" s="104"/>
      <c r="BH317" s="104"/>
      <c r="BI317" s="104"/>
      <c r="BJ317" s="104"/>
      <c r="BK317" s="104"/>
      <c r="BL317" s="104"/>
      <c r="BM317" s="104"/>
      <c r="BN317" s="104"/>
      <c r="BO317" s="104"/>
      <c r="BP317" s="104"/>
      <c r="BQ317" s="104"/>
      <c r="BR317"/>
      <c r="BS317" s="104"/>
      <c r="BT317" s="104"/>
      <c r="BU317" s="104"/>
      <c r="BV317" s="104"/>
      <c r="BW317" s="104"/>
      <c r="BX317" s="104"/>
      <c r="BY317" s="104"/>
      <c r="BZ317" s="104"/>
      <c r="CA317" s="104"/>
      <c r="CB317" s="104"/>
      <c r="CC317" s="104"/>
      <c r="CD317" s="104"/>
      <c r="CE317" s="104"/>
      <c r="CF317"/>
      <c r="CG317" s="104"/>
      <c r="CH317" s="104"/>
      <c r="CI317" s="104"/>
      <c r="CJ317" s="104"/>
      <c r="CK317" s="104"/>
      <c r="CL317" s="104"/>
      <c r="CM317" s="104"/>
      <c r="CN317" s="104"/>
      <c r="CO317" s="104"/>
      <c r="CP317" s="104"/>
      <c r="CQ317" s="104"/>
      <c r="CR317" s="104"/>
      <c r="CS317" s="104"/>
      <c r="CT317"/>
      <c r="CU317" s="104"/>
      <c r="CV317" s="104"/>
      <c r="CW317" s="104"/>
      <c r="CX317" s="104"/>
      <c r="CY317" s="104"/>
      <c r="CZ317" s="104"/>
      <c r="DA317" s="104"/>
      <c r="DB317" s="104"/>
      <c r="DC317" s="104"/>
      <c r="DD317" s="104"/>
      <c r="DE317" s="104"/>
      <c r="DF317" s="104"/>
      <c r="DG317" s="104"/>
      <c r="DH317"/>
      <c r="DI317" s="104"/>
      <c r="DJ317" s="104"/>
      <c r="DK317" s="104"/>
      <c r="DL317" s="104"/>
      <c r="DM317" s="104"/>
      <c r="DN317" s="104"/>
      <c r="DO317" s="104"/>
      <c r="DP317" s="104"/>
      <c r="DQ317" s="104"/>
      <c r="DR317" s="104"/>
      <c r="DS317" s="104"/>
      <c r="DT317" s="104"/>
      <c r="DU317" s="104"/>
      <c r="DV317" s="104"/>
      <c r="DW317" s="104"/>
      <c r="DX317" s="104"/>
      <c r="DY317" s="104"/>
      <c r="DZ317" s="104"/>
      <c r="EA317" s="104"/>
      <c r="EB317" s="104"/>
    </row>
    <row r="318" spans="1:132" s="181" customForma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/>
      <c r="BE318" s="104"/>
      <c r="BF318" s="104"/>
      <c r="BG318" s="104"/>
      <c r="BH318" s="104"/>
      <c r="BI318" s="104"/>
      <c r="BJ318" s="104"/>
      <c r="BK318" s="104"/>
      <c r="BL318" s="104"/>
      <c r="BM318" s="104"/>
      <c r="BN318" s="104"/>
      <c r="BO318" s="104"/>
      <c r="BP318" s="104"/>
      <c r="BQ318" s="104"/>
      <c r="BR318"/>
      <c r="BS318" s="104"/>
      <c r="BT318" s="104"/>
      <c r="BU318" s="104"/>
      <c r="BV318" s="104"/>
      <c r="BW318" s="104"/>
      <c r="BX318" s="104"/>
      <c r="BY318" s="104"/>
      <c r="BZ318" s="104"/>
      <c r="CA318" s="104"/>
      <c r="CB318" s="104"/>
      <c r="CC318" s="104"/>
      <c r="CD318" s="104"/>
      <c r="CE318" s="104"/>
      <c r="CF318"/>
      <c r="CG318" s="104"/>
      <c r="CH318" s="104"/>
      <c r="CI318" s="104"/>
      <c r="CJ318" s="104"/>
      <c r="CK318" s="104"/>
      <c r="CL318" s="104"/>
      <c r="CM318" s="104"/>
      <c r="CN318" s="104"/>
      <c r="CO318" s="104"/>
      <c r="CP318" s="104"/>
      <c r="CQ318" s="104"/>
      <c r="CR318" s="104"/>
      <c r="CS318" s="104"/>
      <c r="CT318"/>
      <c r="CU318" s="104"/>
      <c r="CV318" s="104"/>
      <c r="CW318" s="104"/>
      <c r="CX318" s="104"/>
      <c r="CY318" s="104"/>
      <c r="CZ318" s="104"/>
      <c r="DA318" s="104"/>
      <c r="DB318" s="104"/>
      <c r="DC318" s="104"/>
      <c r="DD318" s="104"/>
      <c r="DE318" s="104"/>
      <c r="DF318" s="104"/>
      <c r="DG318" s="104"/>
      <c r="DH318"/>
      <c r="DI318" s="104"/>
      <c r="DJ318" s="104"/>
      <c r="DK318" s="104"/>
      <c r="DL318" s="104"/>
      <c r="DM318" s="104"/>
      <c r="DN318" s="104"/>
      <c r="DO318" s="104"/>
      <c r="DP318" s="104"/>
      <c r="DQ318" s="104"/>
      <c r="DR318" s="104"/>
      <c r="DS318" s="104"/>
      <c r="DT318" s="104"/>
      <c r="DU318" s="104"/>
      <c r="DV318" s="104"/>
      <c r="DW318" s="104"/>
      <c r="DX318" s="104"/>
      <c r="DY318" s="104"/>
      <c r="DZ318" s="104"/>
      <c r="EA318" s="104"/>
      <c r="EB318" s="104"/>
    </row>
    <row r="319" spans="1:132" s="181" customForma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/>
      <c r="BE319" s="104"/>
      <c r="BF319" s="104"/>
      <c r="BG319" s="104"/>
      <c r="BH319" s="104"/>
      <c r="BI319" s="104"/>
      <c r="BJ319" s="104"/>
      <c r="BK319" s="104"/>
      <c r="BL319" s="104"/>
      <c r="BM319" s="104"/>
      <c r="BN319" s="104"/>
      <c r="BO319" s="104"/>
      <c r="BP319" s="104"/>
      <c r="BQ319" s="104"/>
      <c r="BR319"/>
      <c r="BS319" s="104"/>
      <c r="BT319" s="104"/>
      <c r="BU319" s="104"/>
      <c r="BV319" s="104"/>
      <c r="BW319" s="104"/>
      <c r="BX319" s="104"/>
      <c r="BY319" s="104"/>
      <c r="BZ319" s="104"/>
      <c r="CA319" s="104"/>
      <c r="CB319" s="104"/>
      <c r="CC319" s="104"/>
      <c r="CD319" s="104"/>
      <c r="CE319" s="104"/>
      <c r="CF319"/>
      <c r="CG319" s="104"/>
      <c r="CH319" s="104"/>
      <c r="CI319" s="104"/>
      <c r="CJ319" s="104"/>
      <c r="CK319" s="104"/>
      <c r="CL319" s="104"/>
      <c r="CM319" s="104"/>
      <c r="CN319" s="104"/>
      <c r="CO319" s="104"/>
      <c r="CP319" s="104"/>
      <c r="CQ319" s="104"/>
      <c r="CR319" s="104"/>
      <c r="CS319" s="104"/>
      <c r="CT319"/>
      <c r="CU319" s="104"/>
      <c r="CV319" s="104"/>
      <c r="CW319" s="104"/>
      <c r="CX319" s="104"/>
      <c r="CY319" s="104"/>
      <c r="CZ319" s="104"/>
      <c r="DA319" s="104"/>
      <c r="DB319" s="104"/>
      <c r="DC319" s="104"/>
      <c r="DD319" s="104"/>
      <c r="DE319" s="104"/>
      <c r="DF319" s="104"/>
      <c r="DG319" s="104"/>
      <c r="DH319"/>
      <c r="DI319" s="104"/>
      <c r="DJ319" s="104"/>
      <c r="DK319" s="104"/>
      <c r="DL319" s="104"/>
      <c r="DM319" s="104"/>
      <c r="DN319" s="104"/>
      <c r="DO319" s="104"/>
      <c r="DP319" s="104"/>
      <c r="DQ319" s="104"/>
      <c r="DR319" s="104"/>
      <c r="DS319" s="104"/>
      <c r="DT319" s="104"/>
      <c r="DU319" s="104"/>
      <c r="DV319" s="104"/>
      <c r="DW319" s="104"/>
      <c r="DX319" s="104"/>
      <c r="DY319" s="104"/>
      <c r="DZ319" s="104"/>
      <c r="EA319" s="104"/>
      <c r="EB319" s="104"/>
    </row>
    <row r="320" spans="1:132" s="181" customFormat="1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/>
      <c r="BE320" s="104"/>
      <c r="BF320" s="104"/>
      <c r="BG320" s="104"/>
      <c r="BH320" s="104"/>
      <c r="BI320" s="104"/>
      <c r="BJ320" s="104"/>
      <c r="BK320" s="104"/>
      <c r="BL320" s="104"/>
      <c r="BM320" s="104"/>
      <c r="BN320" s="104"/>
      <c r="BO320" s="104"/>
      <c r="BP320" s="104"/>
      <c r="BQ320" s="104"/>
      <c r="BR320"/>
      <c r="BS320" s="104"/>
      <c r="BT320" s="104"/>
      <c r="BU320" s="104"/>
      <c r="BV320" s="104"/>
      <c r="BW320" s="104"/>
      <c r="BX320" s="104"/>
      <c r="BY320" s="104"/>
      <c r="BZ320" s="104"/>
      <c r="CA320" s="104"/>
      <c r="CB320" s="104"/>
      <c r="CC320" s="104"/>
      <c r="CD320" s="104"/>
      <c r="CE320" s="104"/>
      <c r="CF320"/>
      <c r="CG320" s="104"/>
      <c r="CH320" s="104"/>
      <c r="CI320" s="104"/>
      <c r="CJ320" s="104"/>
      <c r="CK320" s="104"/>
      <c r="CL320" s="104"/>
      <c r="CM320" s="104"/>
      <c r="CN320" s="104"/>
      <c r="CO320" s="104"/>
      <c r="CP320" s="104"/>
      <c r="CQ320" s="104"/>
      <c r="CR320" s="104"/>
      <c r="CS320" s="104"/>
      <c r="CT320"/>
      <c r="CU320" s="104"/>
      <c r="CV320" s="104"/>
      <c r="CW320" s="104"/>
      <c r="CX320" s="104"/>
      <c r="CY320" s="104"/>
      <c r="CZ320" s="104"/>
      <c r="DA320" s="104"/>
      <c r="DB320" s="104"/>
      <c r="DC320" s="104"/>
      <c r="DD320" s="104"/>
      <c r="DE320" s="104"/>
      <c r="DF320" s="104"/>
      <c r="DG320" s="104"/>
      <c r="DH320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4"/>
      <c r="DS320" s="104"/>
      <c r="DT320" s="104"/>
      <c r="DU320" s="104"/>
      <c r="DV320" s="104"/>
      <c r="DW320" s="104"/>
      <c r="DX320" s="104"/>
      <c r="DY320" s="104"/>
      <c r="DZ320" s="104"/>
      <c r="EA320" s="104"/>
      <c r="EB320" s="104"/>
    </row>
    <row r="321" spans="1:132" s="181" customFormat="1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/>
      <c r="BS321" s="104"/>
      <c r="BT321" s="104"/>
      <c r="BU321" s="104"/>
      <c r="BV321" s="104"/>
      <c r="BW321" s="104"/>
      <c r="BX321" s="104"/>
      <c r="BY321" s="104"/>
      <c r="BZ321" s="104"/>
      <c r="CA321" s="104"/>
      <c r="CB321" s="104"/>
      <c r="CC321" s="104"/>
      <c r="CD321" s="104"/>
      <c r="CE321" s="104"/>
      <c r="CF321"/>
      <c r="CG321" s="104"/>
      <c r="CH321" s="104"/>
      <c r="CI321" s="104"/>
      <c r="CJ321" s="104"/>
      <c r="CK321" s="104"/>
      <c r="CL321" s="104"/>
      <c r="CM321" s="104"/>
      <c r="CN321" s="104"/>
      <c r="CO321" s="104"/>
      <c r="CP321" s="104"/>
      <c r="CQ321" s="104"/>
      <c r="CR321" s="104"/>
      <c r="CS321" s="104"/>
      <c r="CT321"/>
      <c r="CU321" s="104"/>
      <c r="CV321" s="104"/>
      <c r="CW321" s="104"/>
      <c r="CX321" s="104"/>
      <c r="CY321" s="104"/>
      <c r="CZ321" s="104"/>
      <c r="DA321" s="104"/>
      <c r="DB321" s="104"/>
      <c r="DC321" s="104"/>
      <c r="DD321" s="104"/>
      <c r="DE321" s="104"/>
      <c r="DF321" s="104"/>
      <c r="DG321" s="104"/>
      <c r="DH321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4"/>
      <c r="DS321" s="104"/>
      <c r="DT321" s="104"/>
      <c r="DU321" s="104"/>
      <c r="DV321" s="104"/>
      <c r="DW321" s="104"/>
      <c r="DX321" s="104"/>
      <c r="DY321" s="104"/>
      <c r="DZ321" s="104"/>
      <c r="EA321" s="104"/>
      <c r="EB321" s="104"/>
    </row>
    <row r="322" spans="1:132" s="181" customFormat="1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/>
      <c r="BE322" s="104"/>
      <c r="BF322" s="104"/>
      <c r="BG322" s="104"/>
      <c r="BH322" s="104"/>
      <c r="BI322" s="104"/>
      <c r="BJ322" s="104"/>
      <c r="BK322" s="104"/>
      <c r="BL322" s="104"/>
      <c r="BM322" s="104"/>
      <c r="BN322" s="104"/>
      <c r="BO322" s="104"/>
      <c r="BP322" s="104"/>
      <c r="BQ322" s="104"/>
      <c r="BR322"/>
      <c r="BS322" s="104"/>
      <c r="BT322" s="104"/>
      <c r="BU322" s="104"/>
      <c r="BV322" s="104"/>
      <c r="BW322" s="104"/>
      <c r="BX322" s="104"/>
      <c r="BY322" s="104"/>
      <c r="BZ322" s="104"/>
      <c r="CA322" s="104"/>
      <c r="CB322" s="104"/>
      <c r="CC322" s="104"/>
      <c r="CD322" s="104"/>
      <c r="CE322" s="104"/>
      <c r="CF322"/>
      <c r="CG322" s="104"/>
      <c r="CH322" s="104"/>
      <c r="CI322" s="104"/>
      <c r="CJ322" s="104"/>
      <c r="CK322" s="104"/>
      <c r="CL322" s="104"/>
      <c r="CM322" s="104"/>
      <c r="CN322" s="104"/>
      <c r="CO322" s="104"/>
      <c r="CP322" s="104"/>
      <c r="CQ322" s="104"/>
      <c r="CR322" s="104"/>
      <c r="CS322" s="104"/>
      <c r="CT322"/>
      <c r="CU322" s="104"/>
      <c r="CV322" s="104"/>
      <c r="CW322" s="104"/>
      <c r="CX322" s="104"/>
      <c r="CY322" s="104"/>
      <c r="CZ322" s="104"/>
      <c r="DA322" s="104"/>
      <c r="DB322" s="104"/>
      <c r="DC322" s="104"/>
      <c r="DD322" s="104"/>
      <c r="DE322" s="104"/>
      <c r="DF322" s="104"/>
      <c r="DG322" s="104"/>
      <c r="DH322"/>
      <c r="DI322" s="104"/>
      <c r="DJ322" s="104"/>
      <c r="DK322" s="104"/>
      <c r="DL322" s="104"/>
      <c r="DM322" s="104"/>
      <c r="DN322" s="104"/>
      <c r="DO322" s="104"/>
      <c r="DP322" s="104"/>
      <c r="DQ322" s="104"/>
      <c r="DR322" s="104"/>
      <c r="DS322" s="104"/>
      <c r="DT322" s="104"/>
      <c r="DU322" s="104"/>
      <c r="DV322" s="104"/>
      <c r="DW322" s="104"/>
      <c r="DX322" s="104"/>
      <c r="DY322" s="104"/>
      <c r="DZ322" s="104"/>
      <c r="EA322" s="104"/>
      <c r="EB322" s="104"/>
    </row>
    <row r="323" spans="1:132" s="181" customFormat="1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/>
      <c r="BS323" s="104"/>
      <c r="BT323" s="104"/>
      <c r="BU323" s="104"/>
      <c r="BV323" s="104"/>
      <c r="BW323" s="104"/>
      <c r="BX323" s="104"/>
      <c r="BY323" s="104"/>
      <c r="BZ323" s="104"/>
      <c r="CA323" s="104"/>
      <c r="CB323" s="104"/>
      <c r="CC323" s="104"/>
      <c r="CD323" s="104"/>
      <c r="CE323" s="104"/>
      <c r="CF323"/>
      <c r="CG323" s="104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/>
      <c r="CU323" s="104"/>
      <c r="CV323" s="104"/>
      <c r="CW323" s="104"/>
      <c r="CX323" s="104"/>
      <c r="CY323" s="104"/>
      <c r="CZ323" s="104"/>
      <c r="DA323" s="104"/>
      <c r="DB323" s="104"/>
      <c r="DC323" s="104"/>
      <c r="DD323" s="104"/>
      <c r="DE323" s="104"/>
      <c r="DF323" s="104"/>
      <c r="DG323" s="104"/>
      <c r="DH323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4"/>
      <c r="DS323" s="104"/>
      <c r="DT323" s="104"/>
      <c r="DU323" s="104"/>
      <c r="DV323" s="104"/>
      <c r="DW323" s="104"/>
      <c r="DX323" s="104"/>
      <c r="DY323" s="104"/>
      <c r="DZ323" s="104"/>
      <c r="EA323" s="104"/>
      <c r="EB323" s="104"/>
    </row>
    <row r="324" spans="1:132" s="181" customFormat="1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/>
      <c r="BS324" s="104"/>
      <c r="BT324" s="104"/>
      <c r="BU324" s="104"/>
      <c r="BV324" s="104"/>
      <c r="BW324" s="104"/>
      <c r="BX324" s="104"/>
      <c r="BY324" s="104"/>
      <c r="BZ324" s="104"/>
      <c r="CA324" s="104"/>
      <c r="CB324" s="104"/>
      <c r="CC324" s="104"/>
      <c r="CD324" s="104"/>
      <c r="CE324" s="104"/>
      <c r="CF324"/>
      <c r="CG324" s="104"/>
      <c r="CH324" s="104"/>
      <c r="CI324" s="104"/>
      <c r="CJ324" s="104"/>
      <c r="CK324" s="104"/>
      <c r="CL324" s="104"/>
      <c r="CM324" s="104"/>
      <c r="CN324" s="104"/>
      <c r="CO324" s="104"/>
      <c r="CP324" s="104"/>
      <c r="CQ324" s="104"/>
      <c r="CR324" s="104"/>
      <c r="CS324" s="104"/>
      <c r="CT324"/>
      <c r="CU324" s="104"/>
      <c r="CV324" s="104"/>
      <c r="CW324" s="104"/>
      <c r="CX324" s="104"/>
      <c r="CY324" s="104"/>
      <c r="CZ324" s="104"/>
      <c r="DA324" s="104"/>
      <c r="DB324" s="104"/>
      <c r="DC324" s="104"/>
      <c r="DD324" s="104"/>
      <c r="DE324" s="104"/>
      <c r="DF324" s="104"/>
      <c r="DG324" s="104"/>
      <c r="DH32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4"/>
      <c r="DS324" s="104"/>
      <c r="DT324" s="104"/>
      <c r="DU324" s="104"/>
      <c r="DV324" s="104"/>
      <c r="DW324" s="104"/>
      <c r="DX324" s="104"/>
      <c r="DY324" s="104"/>
      <c r="DZ324" s="104"/>
      <c r="EA324" s="104"/>
      <c r="EB324" s="104"/>
    </row>
    <row r="325" spans="1:132" s="181" customFormat="1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/>
      <c r="BE325" s="104"/>
      <c r="BF325" s="104"/>
      <c r="BG325" s="104"/>
      <c r="BH325" s="104"/>
      <c r="BI325" s="104"/>
      <c r="BJ325" s="104"/>
      <c r="BK325" s="104"/>
      <c r="BL325" s="104"/>
      <c r="BM325" s="104"/>
      <c r="BN325" s="104"/>
      <c r="BO325" s="104"/>
      <c r="BP325" s="104"/>
      <c r="BQ325" s="104"/>
      <c r="BR325"/>
      <c r="BS325" s="104"/>
      <c r="BT325" s="104"/>
      <c r="BU325" s="104"/>
      <c r="BV325" s="104"/>
      <c r="BW325" s="104"/>
      <c r="BX325" s="104"/>
      <c r="BY325" s="104"/>
      <c r="BZ325" s="104"/>
      <c r="CA325" s="104"/>
      <c r="CB325" s="104"/>
      <c r="CC325" s="104"/>
      <c r="CD325" s="104"/>
      <c r="CE325" s="104"/>
      <c r="CF325"/>
      <c r="CG325" s="104"/>
      <c r="CH325" s="104"/>
      <c r="CI325" s="104"/>
      <c r="CJ325" s="104"/>
      <c r="CK325" s="104"/>
      <c r="CL325" s="104"/>
      <c r="CM325" s="104"/>
      <c r="CN325" s="104"/>
      <c r="CO325" s="104"/>
      <c r="CP325" s="104"/>
      <c r="CQ325" s="104"/>
      <c r="CR325" s="104"/>
      <c r="CS325" s="104"/>
      <c r="CT325"/>
      <c r="CU325" s="104"/>
      <c r="CV325" s="104"/>
      <c r="CW325" s="104"/>
      <c r="CX325" s="104"/>
      <c r="CY325" s="104"/>
      <c r="CZ325" s="104"/>
      <c r="DA325" s="104"/>
      <c r="DB325" s="104"/>
      <c r="DC325" s="104"/>
      <c r="DD325" s="104"/>
      <c r="DE325" s="104"/>
      <c r="DF325" s="104"/>
      <c r="DG325" s="104"/>
      <c r="DH325"/>
      <c r="DI325" s="104"/>
      <c r="DJ325" s="104"/>
      <c r="DK325" s="104"/>
      <c r="DL325" s="104"/>
      <c r="DM325" s="104"/>
      <c r="DN325" s="104"/>
      <c r="DO325" s="104"/>
      <c r="DP325" s="104"/>
      <c r="DQ325" s="104"/>
      <c r="DR325" s="104"/>
      <c r="DS325" s="104"/>
      <c r="DT325" s="104"/>
      <c r="DU325" s="104"/>
      <c r="DV325" s="104"/>
      <c r="DW325" s="104"/>
      <c r="DX325" s="104"/>
      <c r="DY325" s="104"/>
      <c r="DZ325" s="104"/>
      <c r="EA325" s="104"/>
      <c r="EB325" s="104"/>
    </row>
    <row r="326" spans="1:132" s="181" customFormat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/>
      <c r="BE326" s="104"/>
      <c r="BF326" s="104"/>
      <c r="BG326" s="104"/>
      <c r="BH326" s="104"/>
      <c r="BI326" s="104"/>
      <c r="BJ326" s="104"/>
      <c r="BK326" s="104"/>
      <c r="BL326" s="104"/>
      <c r="BM326" s="104"/>
      <c r="BN326" s="104"/>
      <c r="BO326" s="104"/>
      <c r="BP326" s="104"/>
      <c r="BQ326" s="104"/>
      <c r="BR326"/>
      <c r="BS326" s="104"/>
      <c r="BT326" s="104"/>
      <c r="BU326" s="104"/>
      <c r="BV326" s="104"/>
      <c r="BW326" s="104"/>
      <c r="BX326" s="104"/>
      <c r="BY326" s="104"/>
      <c r="BZ326" s="104"/>
      <c r="CA326" s="104"/>
      <c r="CB326" s="104"/>
      <c r="CC326" s="104"/>
      <c r="CD326" s="104"/>
      <c r="CE326" s="104"/>
      <c r="CF326"/>
      <c r="CG326" s="104"/>
      <c r="CH326" s="104"/>
      <c r="CI326" s="104"/>
      <c r="CJ326" s="104"/>
      <c r="CK326" s="104"/>
      <c r="CL326" s="104"/>
      <c r="CM326" s="104"/>
      <c r="CN326" s="104"/>
      <c r="CO326" s="104"/>
      <c r="CP326" s="104"/>
      <c r="CQ326" s="104"/>
      <c r="CR326" s="104"/>
      <c r="CS326" s="104"/>
      <c r="CT326"/>
      <c r="CU326" s="104"/>
      <c r="CV326" s="104"/>
      <c r="CW326" s="104"/>
      <c r="CX326" s="104"/>
      <c r="CY326" s="104"/>
      <c r="CZ326" s="104"/>
      <c r="DA326" s="104"/>
      <c r="DB326" s="104"/>
      <c r="DC326" s="104"/>
      <c r="DD326" s="104"/>
      <c r="DE326" s="104"/>
      <c r="DF326" s="104"/>
      <c r="DG326" s="104"/>
      <c r="DH326"/>
      <c r="DI326" s="104"/>
      <c r="DJ326" s="104"/>
      <c r="DK326" s="104"/>
      <c r="DL326" s="104"/>
      <c r="DM326" s="104"/>
      <c r="DN326" s="104"/>
      <c r="DO326" s="104"/>
      <c r="DP326" s="104"/>
      <c r="DQ326" s="104"/>
      <c r="DR326" s="104"/>
      <c r="DS326" s="104"/>
      <c r="DT326" s="104"/>
      <c r="DU326" s="104"/>
      <c r="DV326" s="104"/>
      <c r="DW326" s="104"/>
      <c r="DX326" s="104"/>
      <c r="DY326" s="104"/>
      <c r="DZ326" s="104"/>
      <c r="EA326" s="104"/>
      <c r="EB326" s="104"/>
    </row>
    <row r="327" spans="1:132" s="181" customFormat="1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/>
      <c r="BE327" s="104"/>
      <c r="BF327" s="104"/>
      <c r="BG327" s="104"/>
      <c r="BH327" s="104"/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/>
      <c r="BS327" s="104"/>
      <c r="BT327" s="104"/>
      <c r="BU327" s="104"/>
      <c r="BV327" s="104"/>
      <c r="BW327" s="104"/>
      <c r="BX327" s="104"/>
      <c r="BY327" s="104"/>
      <c r="BZ327" s="104"/>
      <c r="CA327" s="104"/>
      <c r="CB327" s="104"/>
      <c r="CC327" s="104"/>
      <c r="CD327" s="104"/>
      <c r="CE327" s="104"/>
      <c r="CF327"/>
      <c r="CG327" s="104"/>
      <c r="CH327" s="104"/>
      <c r="CI327" s="104"/>
      <c r="CJ327" s="104"/>
      <c r="CK327" s="104"/>
      <c r="CL327" s="104"/>
      <c r="CM327" s="104"/>
      <c r="CN327" s="104"/>
      <c r="CO327" s="104"/>
      <c r="CP327" s="104"/>
      <c r="CQ327" s="104"/>
      <c r="CR327" s="104"/>
      <c r="CS327" s="104"/>
      <c r="CT327"/>
      <c r="CU327" s="104"/>
      <c r="CV327" s="104"/>
      <c r="CW327" s="104"/>
      <c r="CX327" s="104"/>
      <c r="CY327" s="104"/>
      <c r="CZ327" s="104"/>
      <c r="DA327" s="104"/>
      <c r="DB327" s="104"/>
      <c r="DC327" s="104"/>
      <c r="DD327" s="104"/>
      <c r="DE327" s="104"/>
      <c r="DF327" s="104"/>
      <c r="DG327" s="104"/>
      <c r="DH327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4"/>
      <c r="DS327" s="104"/>
      <c r="DT327" s="104"/>
      <c r="DU327" s="104"/>
      <c r="DV327" s="104"/>
      <c r="DW327" s="104"/>
      <c r="DX327" s="104"/>
      <c r="DY327" s="104"/>
      <c r="DZ327" s="104"/>
      <c r="EA327" s="104"/>
      <c r="EB327" s="104"/>
    </row>
    <row r="328" spans="1:132" s="181" customForma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/>
      <c r="BE328" s="104"/>
      <c r="BF328" s="104"/>
      <c r="BG328" s="104"/>
      <c r="BH328" s="104"/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/>
      <c r="BS328" s="104"/>
      <c r="BT328" s="104"/>
      <c r="BU328" s="104"/>
      <c r="BV328" s="104"/>
      <c r="BW328" s="104"/>
      <c r="BX328" s="104"/>
      <c r="BY328" s="104"/>
      <c r="BZ328" s="104"/>
      <c r="CA328" s="104"/>
      <c r="CB328" s="104"/>
      <c r="CC328" s="104"/>
      <c r="CD328" s="104"/>
      <c r="CE328" s="104"/>
      <c r="CF328"/>
      <c r="CG328" s="104"/>
      <c r="CH328" s="104"/>
      <c r="CI328" s="104"/>
      <c r="CJ328" s="104"/>
      <c r="CK328" s="104"/>
      <c r="CL328" s="104"/>
      <c r="CM328" s="104"/>
      <c r="CN328" s="104"/>
      <c r="CO328" s="104"/>
      <c r="CP328" s="104"/>
      <c r="CQ328" s="104"/>
      <c r="CR328" s="104"/>
      <c r="CS328" s="104"/>
      <c r="CT328"/>
      <c r="CU328" s="104"/>
      <c r="CV328" s="104"/>
      <c r="CW328" s="104"/>
      <c r="CX328" s="104"/>
      <c r="CY328" s="104"/>
      <c r="CZ328" s="104"/>
      <c r="DA328" s="104"/>
      <c r="DB328" s="104"/>
      <c r="DC328" s="104"/>
      <c r="DD328" s="104"/>
      <c r="DE328" s="104"/>
      <c r="DF328" s="104"/>
      <c r="DG328" s="104"/>
      <c r="DH328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4"/>
      <c r="DS328" s="104"/>
      <c r="DT328" s="104"/>
      <c r="DU328" s="104"/>
      <c r="DV328" s="104"/>
      <c r="DW328" s="104"/>
      <c r="DX328" s="104"/>
      <c r="DY328" s="104"/>
      <c r="DZ328" s="104"/>
      <c r="EA328" s="104"/>
      <c r="EB328" s="104"/>
    </row>
    <row r="329" spans="1:132" s="181" customFormat="1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/>
      <c r="BE329" s="104"/>
      <c r="BF329" s="104"/>
      <c r="BG329" s="104"/>
      <c r="BH329" s="104"/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/>
      <c r="BS329" s="104"/>
      <c r="BT329" s="104"/>
      <c r="BU329" s="104"/>
      <c r="BV329" s="104"/>
      <c r="BW329" s="104"/>
      <c r="BX329" s="104"/>
      <c r="BY329" s="104"/>
      <c r="BZ329" s="104"/>
      <c r="CA329" s="104"/>
      <c r="CB329" s="104"/>
      <c r="CC329" s="104"/>
      <c r="CD329" s="104"/>
      <c r="CE329" s="104"/>
      <c r="CF329"/>
      <c r="CG329" s="104"/>
      <c r="CH329" s="104"/>
      <c r="CI329" s="104"/>
      <c r="CJ329" s="104"/>
      <c r="CK329" s="104"/>
      <c r="CL329" s="104"/>
      <c r="CM329" s="104"/>
      <c r="CN329" s="104"/>
      <c r="CO329" s="104"/>
      <c r="CP329" s="104"/>
      <c r="CQ329" s="104"/>
      <c r="CR329" s="104"/>
      <c r="CS329" s="104"/>
      <c r="CT329"/>
      <c r="CU329" s="104"/>
      <c r="CV329" s="104"/>
      <c r="CW329" s="104"/>
      <c r="CX329" s="104"/>
      <c r="CY329" s="104"/>
      <c r="CZ329" s="104"/>
      <c r="DA329" s="104"/>
      <c r="DB329" s="104"/>
      <c r="DC329" s="104"/>
      <c r="DD329" s="104"/>
      <c r="DE329" s="104"/>
      <c r="DF329" s="104"/>
      <c r="DG329" s="104"/>
      <c r="DH329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4"/>
      <c r="DS329" s="104"/>
      <c r="DT329" s="104"/>
      <c r="DU329" s="104"/>
      <c r="DV329" s="104"/>
      <c r="DW329" s="104"/>
      <c r="DX329" s="104"/>
      <c r="DY329" s="104"/>
      <c r="DZ329" s="104"/>
      <c r="EA329" s="104"/>
      <c r="EB329" s="104"/>
    </row>
    <row r="330" spans="1:132" s="181" customFormat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/>
      <c r="BE330" s="104"/>
      <c r="BF330" s="104"/>
      <c r="BG330" s="104"/>
      <c r="BH330" s="104"/>
      <c r="BI330" s="104"/>
      <c r="BJ330" s="104"/>
      <c r="BK330" s="104"/>
      <c r="BL330" s="104"/>
      <c r="BM330" s="104"/>
      <c r="BN330" s="104"/>
      <c r="BO330" s="104"/>
      <c r="BP330" s="104"/>
      <c r="BQ330" s="104"/>
      <c r="BR330"/>
      <c r="BS330" s="104"/>
      <c r="BT330" s="104"/>
      <c r="BU330" s="104"/>
      <c r="BV330" s="104"/>
      <c r="BW330" s="104"/>
      <c r="BX330" s="104"/>
      <c r="BY330" s="104"/>
      <c r="BZ330" s="104"/>
      <c r="CA330" s="104"/>
      <c r="CB330" s="104"/>
      <c r="CC330" s="104"/>
      <c r="CD330" s="104"/>
      <c r="CE330" s="104"/>
      <c r="CF330"/>
      <c r="CG330" s="104"/>
      <c r="CH330" s="104"/>
      <c r="CI330" s="104"/>
      <c r="CJ330" s="104"/>
      <c r="CK330" s="104"/>
      <c r="CL330" s="104"/>
      <c r="CM330" s="104"/>
      <c r="CN330" s="104"/>
      <c r="CO330" s="104"/>
      <c r="CP330" s="104"/>
      <c r="CQ330" s="104"/>
      <c r="CR330" s="104"/>
      <c r="CS330" s="104"/>
      <c r="CT330"/>
      <c r="CU330" s="104"/>
      <c r="CV330" s="104"/>
      <c r="CW330" s="104"/>
      <c r="CX330" s="104"/>
      <c r="CY330" s="104"/>
      <c r="CZ330" s="104"/>
      <c r="DA330" s="104"/>
      <c r="DB330" s="104"/>
      <c r="DC330" s="104"/>
      <c r="DD330" s="104"/>
      <c r="DE330" s="104"/>
      <c r="DF330" s="104"/>
      <c r="DG330" s="104"/>
      <c r="DH330"/>
      <c r="DI330" s="104"/>
      <c r="DJ330" s="104"/>
      <c r="DK330" s="104"/>
      <c r="DL330" s="104"/>
      <c r="DM330" s="104"/>
      <c r="DN330" s="104"/>
      <c r="DO330" s="104"/>
      <c r="DP330" s="104"/>
      <c r="DQ330" s="104"/>
      <c r="DR330" s="104"/>
      <c r="DS330" s="104"/>
      <c r="DT330" s="104"/>
      <c r="DU330" s="104"/>
      <c r="DV330" s="104"/>
      <c r="DW330" s="104"/>
      <c r="DX330" s="104"/>
      <c r="DY330" s="104"/>
      <c r="DZ330" s="104"/>
      <c r="EA330" s="104"/>
      <c r="EB330" s="104"/>
    </row>
    <row r="331" spans="1:132" s="181" customFormat="1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/>
      <c r="BE331" s="104"/>
      <c r="BF331" s="104"/>
      <c r="BG331" s="104"/>
      <c r="BH331" s="104"/>
      <c r="BI331" s="104"/>
      <c r="BJ331" s="104"/>
      <c r="BK331" s="104"/>
      <c r="BL331" s="104"/>
      <c r="BM331" s="104"/>
      <c r="BN331" s="104"/>
      <c r="BO331" s="104"/>
      <c r="BP331" s="104"/>
      <c r="BQ331" s="104"/>
      <c r="BR331"/>
      <c r="BS331" s="104"/>
      <c r="BT331" s="104"/>
      <c r="BU331" s="104"/>
      <c r="BV331" s="104"/>
      <c r="BW331" s="104"/>
      <c r="BX331" s="104"/>
      <c r="BY331" s="104"/>
      <c r="BZ331" s="104"/>
      <c r="CA331" s="104"/>
      <c r="CB331" s="104"/>
      <c r="CC331" s="104"/>
      <c r="CD331" s="104"/>
      <c r="CE331" s="104"/>
      <c r="CF331"/>
      <c r="CG331" s="104"/>
      <c r="CH331" s="104"/>
      <c r="CI331" s="104"/>
      <c r="CJ331" s="104"/>
      <c r="CK331" s="104"/>
      <c r="CL331" s="104"/>
      <c r="CM331" s="104"/>
      <c r="CN331" s="104"/>
      <c r="CO331" s="104"/>
      <c r="CP331" s="104"/>
      <c r="CQ331" s="104"/>
      <c r="CR331" s="104"/>
      <c r="CS331" s="104"/>
      <c r="CT331"/>
      <c r="CU331" s="104"/>
      <c r="CV331" s="104"/>
      <c r="CW331" s="104"/>
      <c r="CX331" s="104"/>
      <c r="CY331" s="104"/>
      <c r="CZ331" s="104"/>
      <c r="DA331" s="104"/>
      <c r="DB331" s="104"/>
      <c r="DC331" s="104"/>
      <c r="DD331" s="104"/>
      <c r="DE331" s="104"/>
      <c r="DF331" s="104"/>
      <c r="DG331" s="104"/>
      <c r="DH331"/>
      <c r="DI331" s="104"/>
      <c r="DJ331" s="104"/>
      <c r="DK331" s="104"/>
      <c r="DL331" s="104"/>
      <c r="DM331" s="104"/>
      <c r="DN331" s="104"/>
      <c r="DO331" s="104"/>
      <c r="DP331" s="104"/>
      <c r="DQ331" s="104"/>
      <c r="DR331" s="104"/>
      <c r="DS331" s="104"/>
      <c r="DT331" s="104"/>
      <c r="DU331" s="104"/>
      <c r="DV331" s="104"/>
      <c r="DW331" s="104"/>
      <c r="DX331" s="104"/>
      <c r="DY331" s="104"/>
      <c r="DZ331" s="104"/>
      <c r="EA331" s="104"/>
      <c r="EB331" s="104"/>
    </row>
    <row r="332" spans="1:132" s="181" customFormat="1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/>
      <c r="BE332" s="104"/>
      <c r="BF332" s="104"/>
      <c r="BG332" s="104"/>
      <c r="BH332" s="104"/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/>
      <c r="BS332" s="104"/>
      <c r="BT332" s="104"/>
      <c r="BU332" s="104"/>
      <c r="BV332" s="104"/>
      <c r="BW332" s="104"/>
      <c r="BX332" s="104"/>
      <c r="BY332" s="104"/>
      <c r="BZ332" s="104"/>
      <c r="CA332" s="104"/>
      <c r="CB332" s="104"/>
      <c r="CC332" s="104"/>
      <c r="CD332" s="104"/>
      <c r="CE332" s="104"/>
      <c r="CF332"/>
      <c r="CG332" s="104"/>
      <c r="CH332" s="104"/>
      <c r="CI332" s="104"/>
      <c r="CJ332" s="104"/>
      <c r="CK332" s="104"/>
      <c r="CL332" s="104"/>
      <c r="CM332" s="104"/>
      <c r="CN332" s="104"/>
      <c r="CO332" s="104"/>
      <c r="CP332" s="104"/>
      <c r="CQ332" s="104"/>
      <c r="CR332" s="104"/>
      <c r="CS332" s="104"/>
      <c r="CT332"/>
      <c r="CU332" s="104"/>
      <c r="CV332" s="104"/>
      <c r="CW332" s="104"/>
      <c r="CX332" s="104"/>
      <c r="CY332" s="104"/>
      <c r="CZ332" s="104"/>
      <c r="DA332" s="104"/>
      <c r="DB332" s="104"/>
      <c r="DC332" s="104"/>
      <c r="DD332" s="104"/>
      <c r="DE332" s="104"/>
      <c r="DF332" s="104"/>
      <c r="DG332" s="104"/>
      <c r="DH332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4"/>
      <c r="DS332" s="104"/>
      <c r="DT332" s="104"/>
      <c r="DU332" s="104"/>
      <c r="DV332" s="104"/>
      <c r="DW332" s="104"/>
      <c r="DX332" s="104"/>
      <c r="DY332" s="104"/>
      <c r="DZ332" s="104"/>
      <c r="EA332" s="104"/>
      <c r="EB332" s="104"/>
    </row>
    <row r="333" spans="1:132" s="181" customFormat="1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/>
      <c r="BE333" s="104"/>
      <c r="BF333" s="104"/>
      <c r="BG333" s="104"/>
      <c r="BH333" s="104"/>
      <c r="BI333" s="104"/>
      <c r="BJ333" s="104"/>
      <c r="BK333" s="104"/>
      <c r="BL333" s="104"/>
      <c r="BM333" s="104"/>
      <c r="BN333" s="104"/>
      <c r="BO333" s="104"/>
      <c r="BP333" s="104"/>
      <c r="BQ333" s="104"/>
      <c r="BR333"/>
      <c r="BS333" s="104"/>
      <c r="BT333" s="104"/>
      <c r="BU333" s="104"/>
      <c r="BV333" s="104"/>
      <c r="BW333" s="104"/>
      <c r="BX333" s="104"/>
      <c r="BY333" s="104"/>
      <c r="BZ333" s="104"/>
      <c r="CA333" s="104"/>
      <c r="CB333" s="104"/>
      <c r="CC333" s="104"/>
      <c r="CD333" s="104"/>
      <c r="CE333" s="104"/>
      <c r="CF333"/>
      <c r="CG333" s="104"/>
      <c r="CH333" s="104"/>
      <c r="CI333" s="104"/>
      <c r="CJ333" s="104"/>
      <c r="CK333" s="104"/>
      <c r="CL333" s="104"/>
      <c r="CM333" s="104"/>
      <c r="CN333" s="104"/>
      <c r="CO333" s="104"/>
      <c r="CP333" s="104"/>
      <c r="CQ333" s="104"/>
      <c r="CR333" s="104"/>
      <c r="CS333" s="104"/>
      <c r="CT333"/>
      <c r="CU333" s="104"/>
      <c r="CV333" s="104"/>
      <c r="CW333" s="104"/>
      <c r="CX333" s="104"/>
      <c r="CY333" s="104"/>
      <c r="CZ333" s="104"/>
      <c r="DA333" s="104"/>
      <c r="DB333" s="104"/>
      <c r="DC333" s="104"/>
      <c r="DD333" s="104"/>
      <c r="DE333" s="104"/>
      <c r="DF333" s="104"/>
      <c r="DG333" s="104"/>
      <c r="DH333"/>
      <c r="DI333" s="104"/>
      <c r="DJ333" s="104"/>
      <c r="DK333" s="104"/>
      <c r="DL333" s="104"/>
      <c r="DM333" s="104"/>
      <c r="DN333" s="104"/>
      <c r="DO333" s="104"/>
      <c r="DP333" s="104"/>
      <c r="DQ333" s="104"/>
      <c r="DR333" s="104"/>
      <c r="DS333" s="104"/>
      <c r="DT333" s="104"/>
      <c r="DU333" s="104"/>
      <c r="DV333" s="104"/>
      <c r="DW333" s="104"/>
      <c r="DX333" s="104"/>
      <c r="DY333" s="104"/>
      <c r="DZ333" s="104"/>
      <c r="EA333" s="104"/>
      <c r="EB333" s="104"/>
    </row>
    <row r="334" spans="1:132" s="181" customFormat="1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/>
      <c r="BE334" s="104"/>
      <c r="BF334" s="104"/>
      <c r="BG334" s="104"/>
      <c r="BH334" s="104"/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/>
      <c r="BS334" s="104"/>
      <c r="BT334" s="104"/>
      <c r="BU334" s="104"/>
      <c r="BV334" s="104"/>
      <c r="BW334" s="104"/>
      <c r="BX334" s="104"/>
      <c r="BY334" s="104"/>
      <c r="BZ334" s="104"/>
      <c r="CA334" s="104"/>
      <c r="CB334" s="104"/>
      <c r="CC334" s="104"/>
      <c r="CD334" s="104"/>
      <c r="CE334" s="104"/>
      <c r="CF334"/>
      <c r="CG334" s="104"/>
      <c r="CH334" s="104"/>
      <c r="CI334" s="104"/>
      <c r="CJ334" s="104"/>
      <c r="CK334" s="104"/>
      <c r="CL334" s="104"/>
      <c r="CM334" s="104"/>
      <c r="CN334" s="104"/>
      <c r="CO334" s="104"/>
      <c r="CP334" s="104"/>
      <c r="CQ334" s="104"/>
      <c r="CR334" s="104"/>
      <c r="CS334" s="104"/>
      <c r="CT334"/>
      <c r="CU334" s="104"/>
      <c r="CV334" s="104"/>
      <c r="CW334" s="104"/>
      <c r="CX334" s="104"/>
      <c r="CY334" s="104"/>
      <c r="CZ334" s="104"/>
      <c r="DA334" s="104"/>
      <c r="DB334" s="104"/>
      <c r="DC334" s="104"/>
      <c r="DD334" s="104"/>
      <c r="DE334" s="104"/>
      <c r="DF334" s="104"/>
      <c r="DG334" s="104"/>
      <c r="DH33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4"/>
      <c r="DS334" s="104"/>
      <c r="DT334" s="104"/>
      <c r="DU334" s="104"/>
      <c r="DV334" s="104"/>
      <c r="DW334" s="104"/>
      <c r="DX334" s="104"/>
      <c r="DY334" s="104"/>
      <c r="DZ334" s="104"/>
      <c r="EA334" s="104"/>
      <c r="EB334" s="104"/>
    </row>
    <row r="335" spans="1:132" s="181" customFormat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/>
      <c r="BE335" s="104"/>
      <c r="BF335" s="104"/>
      <c r="BG335" s="104"/>
      <c r="BH335" s="104"/>
      <c r="BI335" s="104"/>
      <c r="BJ335" s="104"/>
      <c r="BK335" s="104"/>
      <c r="BL335" s="104"/>
      <c r="BM335" s="104"/>
      <c r="BN335" s="104"/>
      <c r="BO335" s="104"/>
      <c r="BP335" s="104"/>
      <c r="BQ335" s="104"/>
      <c r="BR335"/>
      <c r="BS335" s="104"/>
      <c r="BT335" s="104"/>
      <c r="BU335" s="104"/>
      <c r="BV335" s="104"/>
      <c r="BW335" s="104"/>
      <c r="BX335" s="104"/>
      <c r="BY335" s="104"/>
      <c r="BZ335" s="104"/>
      <c r="CA335" s="104"/>
      <c r="CB335" s="104"/>
      <c r="CC335" s="104"/>
      <c r="CD335" s="104"/>
      <c r="CE335" s="104"/>
      <c r="CF335"/>
      <c r="CG335" s="104"/>
      <c r="CH335" s="104"/>
      <c r="CI335" s="104"/>
      <c r="CJ335" s="104"/>
      <c r="CK335" s="104"/>
      <c r="CL335" s="104"/>
      <c r="CM335" s="104"/>
      <c r="CN335" s="104"/>
      <c r="CO335" s="104"/>
      <c r="CP335" s="104"/>
      <c r="CQ335" s="104"/>
      <c r="CR335" s="104"/>
      <c r="CS335" s="104"/>
      <c r="CT335"/>
      <c r="CU335" s="104"/>
      <c r="CV335" s="104"/>
      <c r="CW335" s="104"/>
      <c r="CX335" s="104"/>
      <c r="CY335" s="104"/>
      <c r="CZ335" s="104"/>
      <c r="DA335" s="104"/>
      <c r="DB335" s="104"/>
      <c r="DC335" s="104"/>
      <c r="DD335" s="104"/>
      <c r="DE335" s="104"/>
      <c r="DF335" s="104"/>
      <c r="DG335" s="104"/>
      <c r="DH335"/>
      <c r="DI335" s="104"/>
      <c r="DJ335" s="104"/>
      <c r="DK335" s="104"/>
      <c r="DL335" s="104"/>
      <c r="DM335" s="104"/>
      <c r="DN335" s="104"/>
      <c r="DO335" s="104"/>
      <c r="DP335" s="104"/>
      <c r="DQ335" s="104"/>
      <c r="DR335" s="104"/>
      <c r="DS335" s="104"/>
      <c r="DT335" s="104"/>
      <c r="DU335" s="104"/>
      <c r="DV335" s="104"/>
      <c r="DW335" s="104"/>
      <c r="DX335" s="104"/>
      <c r="DY335" s="104"/>
      <c r="DZ335" s="104"/>
      <c r="EA335" s="104"/>
      <c r="EB335" s="104"/>
    </row>
    <row r="336" spans="1:132" s="181" customFormat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/>
      <c r="BE336" s="104"/>
      <c r="BF336" s="104"/>
      <c r="BG336" s="104"/>
      <c r="BH336" s="104"/>
      <c r="BI336" s="104"/>
      <c r="BJ336" s="104"/>
      <c r="BK336" s="104"/>
      <c r="BL336" s="104"/>
      <c r="BM336" s="104"/>
      <c r="BN336" s="104"/>
      <c r="BO336" s="104"/>
      <c r="BP336" s="104"/>
      <c r="BQ336" s="104"/>
      <c r="BR336"/>
      <c r="BS336" s="104"/>
      <c r="BT336" s="104"/>
      <c r="BU336" s="104"/>
      <c r="BV336" s="104"/>
      <c r="BW336" s="104"/>
      <c r="BX336" s="104"/>
      <c r="BY336" s="104"/>
      <c r="BZ336" s="104"/>
      <c r="CA336" s="104"/>
      <c r="CB336" s="104"/>
      <c r="CC336" s="104"/>
      <c r="CD336" s="104"/>
      <c r="CE336" s="104"/>
      <c r="CF336"/>
      <c r="CG336" s="104"/>
      <c r="CH336" s="104"/>
      <c r="CI336" s="104"/>
      <c r="CJ336" s="104"/>
      <c r="CK336" s="104"/>
      <c r="CL336" s="104"/>
      <c r="CM336" s="104"/>
      <c r="CN336" s="104"/>
      <c r="CO336" s="104"/>
      <c r="CP336" s="104"/>
      <c r="CQ336" s="104"/>
      <c r="CR336" s="104"/>
      <c r="CS336" s="104"/>
      <c r="CT336"/>
      <c r="CU336" s="104"/>
      <c r="CV336" s="104"/>
      <c r="CW336" s="104"/>
      <c r="CX336" s="104"/>
      <c r="CY336" s="104"/>
      <c r="CZ336" s="104"/>
      <c r="DA336" s="104"/>
      <c r="DB336" s="104"/>
      <c r="DC336" s="104"/>
      <c r="DD336" s="104"/>
      <c r="DE336" s="104"/>
      <c r="DF336" s="104"/>
      <c r="DG336" s="104"/>
      <c r="DH336"/>
      <c r="DI336" s="104"/>
      <c r="DJ336" s="104"/>
      <c r="DK336" s="104"/>
      <c r="DL336" s="104"/>
      <c r="DM336" s="104"/>
      <c r="DN336" s="104"/>
      <c r="DO336" s="104"/>
      <c r="DP336" s="104"/>
      <c r="DQ336" s="104"/>
      <c r="DR336" s="104"/>
      <c r="DS336" s="104"/>
      <c r="DT336" s="104"/>
      <c r="DU336" s="104"/>
      <c r="DV336" s="104"/>
      <c r="DW336" s="104"/>
      <c r="DX336" s="104"/>
      <c r="DY336" s="104"/>
      <c r="DZ336" s="104"/>
      <c r="EA336" s="104"/>
      <c r="EB336" s="104"/>
    </row>
    <row r="337" spans="1:132" s="181" customForma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/>
      <c r="BE337" s="104"/>
      <c r="BF337" s="104"/>
      <c r="BG337" s="104"/>
      <c r="BH337" s="104"/>
      <c r="BI337" s="104"/>
      <c r="BJ337" s="104"/>
      <c r="BK337" s="104"/>
      <c r="BL337" s="104"/>
      <c r="BM337" s="104"/>
      <c r="BN337" s="104"/>
      <c r="BO337" s="104"/>
      <c r="BP337" s="104"/>
      <c r="BQ337" s="104"/>
      <c r="BR337"/>
      <c r="BS337" s="104"/>
      <c r="BT337" s="104"/>
      <c r="BU337" s="104"/>
      <c r="BV337" s="104"/>
      <c r="BW337" s="104"/>
      <c r="BX337" s="104"/>
      <c r="BY337" s="104"/>
      <c r="BZ337" s="104"/>
      <c r="CA337" s="104"/>
      <c r="CB337" s="104"/>
      <c r="CC337" s="104"/>
      <c r="CD337" s="104"/>
      <c r="CE337" s="104"/>
      <c r="CF337"/>
      <c r="CG337" s="104"/>
      <c r="CH337" s="104"/>
      <c r="CI337" s="104"/>
      <c r="CJ337" s="104"/>
      <c r="CK337" s="104"/>
      <c r="CL337" s="104"/>
      <c r="CM337" s="104"/>
      <c r="CN337" s="104"/>
      <c r="CO337" s="104"/>
      <c r="CP337" s="104"/>
      <c r="CQ337" s="104"/>
      <c r="CR337" s="104"/>
      <c r="CS337" s="104"/>
      <c r="CT337"/>
      <c r="CU337" s="104"/>
      <c r="CV337" s="104"/>
      <c r="CW337" s="104"/>
      <c r="CX337" s="104"/>
      <c r="CY337" s="104"/>
      <c r="CZ337" s="104"/>
      <c r="DA337" s="104"/>
      <c r="DB337" s="104"/>
      <c r="DC337" s="104"/>
      <c r="DD337" s="104"/>
      <c r="DE337" s="104"/>
      <c r="DF337" s="104"/>
      <c r="DG337" s="104"/>
      <c r="DH337"/>
      <c r="DI337" s="104"/>
      <c r="DJ337" s="104"/>
      <c r="DK337" s="104"/>
      <c r="DL337" s="104"/>
      <c r="DM337" s="104"/>
      <c r="DN337" s="104"/>
      <c r="DO337" s="104"/>
      <c r="DP337" s="104"/>
      <c r="DQ337" s="104"/>
      <c r="DR337" s="104"/>
      <c r="DS337" s="104"/>
      <c r="DT337" s="104"/>
      <c r="DU337" s="104"/>
      <c r="DV337" s="104"/>
      <c r="DW337" s="104"/>
      <c r="DX337" s="104"/>
      <c r="DY337" s="104"/>
      <c r="DZ337" s="104"/>
      <c r="EA337" s="104"/>
      <c r="EB337" s="104"/>
    </row>
    <row r="338" spans="1:132" s="181" customFormat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/>
      <c r="BE338" s="104"/>
      <c r="BF338" s="104"/>
      <c r="BG338" s="104"/>
      <c r="BH338" s="104"/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/>
      <c r="BS338" s="104"/>
      <c r="BT338" s="104"/>
      <c r="BU338" s="104"/>
      <c r="BV338" s="104"/>
      <c r="BW338" s="104"/>
      <c r="BX338" s="104"/>
      <c r="BY338" s="104"/>
      <c r="BZ338" s="104"/>
      <c r="CA338" s="104"/>
      <c r="CB338" s="104"/>
      <c r="CC338" s="104"/>
      <c r="CD338" s="104"/>
      <c r="CE338" s="104"/>
      <c r="CF338"/>
      <c r="CG338" s="104"/>
      <c r="CH338" s="104"/>
      <c r="CI338" s="104"/>
      <c r="CJ338" s="104"/>
      <c r="CK338" s="104"/>
      <c r="CL338" s="104"/>
      <c r="CM338" s="104"/>
      <c r="CN338" s="104"/>
      <c r="CO338" s="104"/>
      <c r="CP338" s="104"/>
      <c r="CQ338" s="104"/>
      <c r="CR338" s="104"/>
      <c r="CS338" s="104"/>
      <c r="CT338"/>
      <c r="CU338" s="104"/>
      <c r="CV338" s="104"/>
      <c r="CW338" s="104"/>
      <c r="CX338" s="104"/>
      <c r="CY338" s="104"/>
      <c r="CZ338" s="104"/>
      <c r="DA338" s="104"/>
      <c r="DB338" s="104"/>
      <c r="DC338" s="104"/>
      <c r="DD338" s="104"/>
      <c r="DE338" s="104"/>
      <c r="DF338" s="104"/>
      <c r="DG338" s="104"/>
      <c r="DH338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4"/>
      <c r="DS338" s="104"/>
      <c r="DT338" s="104"/>
      <c r="DU338" s="104"/>
      <c r="DV338" s="104"/>
      <c r="DW338" s="104"/>
      <c r="DX338" s="104"/>
      <c r="DY338" s="104"/>
      <c r="DZ338" s="104"/>
      <c r="EA338" s="104"/>
      <c r="EB338" s="104"/>
    </row>
    <row r="339" spans="1:132" s="181" customFormat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/>
      <c r="BE339" s="104"/>
      <c r="BF339" s="104"/>
      <c r="BG339" s="104"/>
      <c r="BH339" s="104"/>
      <c r="BI339" s="104"/>
      <c r="BJ339" s="104"/>
      <c r="BK339" s="104"/>
      <c r="BL339" s="104"/>
      <c r="BM339" s="104"/>
      <c r="BN339" s="104"/>
      <c r="BO339" s="104"/>
      <c r="BP339" s="104"/>
      <c r="BQ339" s="104"/>
      <c r="BR339"/>
      <c r="BS339" s="104"/>
      <c r="BT339" s="104"/>
      <c r="BU339" s="104"/>
      <c r="BV339" s="104"/>
      <c r="BW339" s="104"/>
      <c r="BX339" s="104"/>
      <c r="BY339" s="104"/>
      <c r="BZ339" s="104"/>
      <c r="CA339" s="104"/>
      <c r="CB339" s="104"/>
      <c r="CC339" s="104"/>
      <c r="CD339" s="104"/>
      <c r="CE339" s="104"/>
      <c r="CF339"/>
      <c r="CG339" s="104"/>
      <c r="CH339" s="104"/>
      <c r="CI339" s="104"/>
      <c r="CJ339" s="104"/>
      <c r="CK339" s="104"/>
      <c r="CL339" s="104"/>
      <c r="CM339" s="104"/>
      <c r="CN339" s="104"/>
      <c r="CO339" s="104"/>
      <c r="CP339" s="104"/>
      <c r="CQ339" s="104"/>
      <c r="CR339" s="104"/>
      <c r="CS339" s="104"/>
      <c r="CT339"/>
      <c r="CU339" s="104"/>
      <c r="CV339" s="104"/>
      <c r="CW339" s="104"/>
      <c r="CX339" s="104"/>
      <c r="CY339" s="104"/>
      <c r="CZ339" s="104"/>
      <c r="DA339" s="104"/>
      <c r="DB339" s="104"/>
      <c r="DC339" s="104"/>
      <c r="DD339" s="104"/>
      <c r="DE339" s="104"/>
      <c r="DF339" s="104"/>
      <c r="DG339" s="104"/>
      <c r="DH339"/>
      <c r="DI339" s="104"/>
      <c r="DJ339" s="104"/>
      <c r="DK339" s="104"/>
      <c r="DL339" s="104"/>
      <c r="DM339" s="104"/>
      <c r="DN339" s="104"/>
      <c r="DO339" s="104"/>
      <c r="DP339" s="104"/>
      <c r="DQ339" s="104"/>
      <c r="DR339" s="104"/>
      <c r="DS339" s="104"/>
      <c r="DT339" s="104"/>
      <c r="DU339" s="104"/>
      <c r="DV339" s="104"/>
      <c r="DW339" s="104"/>
      <c r="DX339" s="104"/>
      <c r="DY339" s="104"/>
      <c r="DZ339" s="104"/>
      <c r="EA339" s="104"/>
      <c r="EB339" s="104"/>
    </row>
    <row r="340" spans="1:132" s="181" customFormat="1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/>
      <c r="BE340" s="104"/>
      <c r="BF340" s="104"/>
      <c r="BG340" s="104"/>
      <c r="BH340" s="104"/>
      <c r="BI340" s="104"/>
      <c r="BJ340" s="104"/>
      <c r="BK340" s="104"/>
      <c r="BL340" s="104"/>
      <c r="BM340" s="104"/>
      <c r="BN340" s="104"/>
      <c r="BO340" s="104"/>
      <c r="BP340" s="104"/>
      <c r="BQ340" s="104"/>
      <c r="BR340"/>
      <c r="BS340" s="104"/>
      <c r="BT340" s="104"/>
      <c r="BU340" s="104"/>
      <c r="BV340" s="104"/>
      <c r="BW340" s="104"/>
      <c r="BX340" s="104"/>
      <c r="BY340" s="104"/>
      <c r="BZ340" s="104"/>
      <c r="CA340" s="104"/>
      <c r="CB340" s="104"/>
      <c r="CC340" s="104"/>
      <c r="CD340" s="104"/>
      <c r="CE340" s="104"/>
      <c r="CF340"/>
      <c r="CG340" s="104"/>
      <c r="CH340" s="104"/>
      <c r="CI340" s="104"/>
      <c r="CJ340" s="104"/>
      <c r="CK340" s="104"/>
      <c r="CL340" s="104"/>
      <c r="CM340" s="104"/>
      <c r="CN340" s="104"/>
      <c r="CO340" s="104"/>
      <c r="CP340" s="104"/>
      <c r="CQ340" s="104"/>
      <c r="CR340" s="104"/>
      <c r="CS340" s="104"/>
      <c r="CT340"/>
      <c r="CU340" s="104"/>
      <c r="CV340" s="104"/>
      <c r="CW340" s="104"/>
      <c r="CX340" s="104"/>
      <c r="CY340" s="104"/>
      <c r="CZ340" s="104"/>
      <c r="DA340" s="104"/>
      <c r="DB340" s="104"/>
      <c r="DC340" s="104"/>
      <c r="DD340" s="104"/>
      <c r="DE340" s="104"/>
      <c r="DF340" s="104"/>
      <c r="DG340" s="104"/>
      <c r="DH340"/>
      <c r="DI340" s="104"/>
      <c r="DJ340" s="104"/>
      <c r="DK340" s="104"/>
      <c r="DL340" s="104"/>
      <c r="DM340" s="104"/>
      <c r="DN340" s="104"/>
      <c r="DO340" s="104"/>
      <c r="DP340" s="104"/>
      <c r="DQ340" s="104"/>
      <c r="DR340" s="104"/>
      <c r="DS340" s="104"/>
      <c r="DT340" s="104"/>
      <c r="DU340" s="104"/>
      <c r="DV340" s="104"/>
      <c r="DW340" s="104"/>
      <c r="DX340" s="104"/>
      <c r="DY340" s="104"/>
      <c r="DZ340" s="104"/>
      <c r="EA340" s="104"/>
      <c r="EB340" s="104"/>
    </row>
    <row r="341" spans="1:132" s="181" customFormat="1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/>
      <c r="BE341" s="104"/>
      <c r="BF341" s="104"/>
      <c r="BG341" s="104"/>
      <c r="BH341" s="104"/>
      <c r="BI341" s="104"/>
      <c r="BJ341" s="104"/>
      <c r="BK341" s="104"/>
      <c r="BL341" s="104"/>
      <c r="BM341" s="104"/>
      <c r="BN341" s="104"/>
      <c r="BO341" s="104"/>
      <c r="BP341" s="104"/>
      <c r="BQ341" s="104"/>
      <c r="BR341"/>
      <c r="BS341" s="104"/>
      <c r="BT341" s="104"/>
      <c r="BU341" s="104"/>
      <c r="BV341" s="104"/>
      <c r="BW341" s="104"/>
      <c r="BX341" s="104"/>
      <c r="BY341" s="104"/>
      <c r="BZ341" s="104"/>
      <c r="CA341" s="104"/>
      <c r="CB341" s="104"/>
      <c r="CC341" s="104"/>
      <c r="CD341" s="104"/>
      <c r="CE341" s="104"/>
      <c r="CF341"/>
      <c r="CG341" s="104"/>
      <c r="CH341" s="104"/>
      <c r="CI341" s="104"/>
      <c r="CJ341" s="104"/>
      <c r="CK341" s="104"/>
      <c r="CL341" s="104"/>
      <c r="CM341" s="104"/>
      <c r="CN341" s="104"/>
      <c r="CO341" s="104"/>
      <c r="CP341" s="104"/>
      <c r="CQ341" s="104"/>
      <c r="CR341" s="104"/>
      <c r="CS341" s="104"/>
      <c r="CT341"/>
      <c r="CU341" s="104"/>
      <c r="CV341" s="104"/>
      <c r="CW341" s="104"/>
      <c r="CX341" s="104"/>
      <c r="CY341" s="104"/>
      <c r="CZ341" s="104"/>
      <c r="DA341" s="104"/>
      <c r="DB341" s="104"/>
      <c r="DC341" s="104"/>
      <c r="DD341" s="104"/>
      <c r="DE341" s="104"/>
      <c r="DF341" s="104"/>
      <c r="DG341" s="104"/>
      <c r="DH341"/>
      <c r="DI341" s="104"/>
      <c r="DJ341" s="104"/>
      <c r="DK341" s="104"/>
      <c r="DL341" s="104"/>
      <c r="DM341" s="104"/>
      <c r="DN341" s="104"/>
      <c r="DO341" s="104"/>
      <c r="DP341" s="104"/>
      <c r="DQ341" s="104"/>
      <c r="DR341" s="104"/>
      <c r="DS341" s="104"/>
      <c r="DT341" s="104"/>
      <c r="DU341" s="104"/>
      <c r="DV341" s="104"/>
      <c r="DW341" s="104"/>
      <c r="DX341" s="104"/>
      <c r="DY341" s="104"/>
      <c r="DZ341" s="104"/>
      <c r="EA341" s="104"/>
      <c r="EB341" s="104"/>
    </row>
    <row r="342" spans="1:132" s="181" customFormat="1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/>
      <c r="BE342" s="104"/>
      <c r="BF342" s="104"/>
      <c r="BG342" s="104"/>
      <c r="BH342" s="104"/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  <c r="CE342" s="104"/>
      <c r="CF342"/>
      <c r="CG342" s="104"/>
      <c r="CH342" s="104"/>
      <c r="CI342" s="104"/>
      <c r="CJ342" s="104"/>
      <c r="CK342" s="104"/>
      <c r="CL342" s="104"/>
      <c r="CM342" s="104"/>
      <c r="CN342" s="104"/>
      <c r="CO342" s="104"/>
      <c r="CP342" s="104"/>
      <c r="CQ342" s="104"/>
      <c r="CR342" s="104"/>
      <c r="CS342" s="104"/>
      <c r="CT342"/>
      <c r="CU342" s="104"/>
      <c r="CV342" s="104"/>
      <c r="CW342" s="104"/>
      <c r="CX342" s="104"/>
      <c r="CY342" s="104"/>
      <c r="CZ342" s="104"/>
      <c r="DA342" s="104"/>
      <c r="DB342" s="104"/>
      <c r="DC342" s="104"/>
      <c r="DD342" s="104"/>
      <c r="DE342" s="104"/>
      <c r="DF342" s="104"/>
      <c r="DG342" s="104"/>
      <c r="DH342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4"/>
      <c r="DS342" s="104"/>
      <c r="DT342" s="104"/>
      <c r="DU342" s="104"/>
      <c r="DV342" s="104"/>
      <c r="DW342" s="104"/>
      <c r="DX342" s="104"/>
      <c r="DY342" s="104"/>
      <c r="DZ342" s="104"/>
      <c r="EA342" s="104"/>
      <c r="EB342" s="104"/>
    </row>
    <row r="343" spans="1:132" s="181" customFormat="1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/>
      <c r="BE343" s="104"/>
      <c r="BF343" s="104"/>
      <c r="BG343" s="104"/>
      <c r="BH343" s="104"/>
      <c r="BI343" s="104"/>
      <c r="BJ343" s="104"/>
      <c r="BK343" s="104"/>
      <c r="BL343" s="104"/>
      <c r="BM343" s="104"/>
      <c r="BN343" s="104"/>
      <c r="BO343" s="104"/>
      <c r="BP343" s="104"/>
      <c r="BQ343" s="104"/>
      <c r="BR343"/>
      <c r="BS343" s="104"/>
      <c r="BT343" s="104"/>
      <c r="BU343" s="104"/>
      <c r="BV343" s="104"/>
      <c r="BW343" s="104"/>
      <c r="BX343" s="104"/>
      <c r="BY343" s="104"/>
      <c r="BZ343" s="104"/>
      <c r="CA343" s="104"/>
      <c r="CB343" s="104"/>
      <c r="CC343" s="104"/>
      <c r="CD343" s="104"/>
      <c r="CE343" s="104"/>
      <c r="CF343"/>
      <c r="CG343" s="104"/>
      <c r="CH343" s="104"/>
      <c r="CI343" s="104"/>
      <c r="CJ343" s="104"/>
      <c r="CK343" s="104"/>
      <c r="CL343" s="104"/>
      <c r="CM343" s="104"/>
      <c r="CN343" s="104"/>
      <c r="CO343" s="104"/>
      <c r="CP343" s="104"/>
      <c r="CQ343" s="104"/>
      <c r="CR343" s="104"/>
      <c r="CS343" s="104"/>
      <c r="CT343"/>
      <c r="CU343" s="104"/>
      <c r="CV343" s="104"/>
      <c r="CW343" s="104"/>
      <c r="CX343" s="104"/>
      <c r="CY343" s="104"/>
      <c r="CZ343" s="104"/>
      <c r="DA343" s="104"/>
      <c r="DB343" s="104"/>
      <c r="DC343" s="104"/>
      <c r="DD343" s="104"/>
      <c r="DE343" s="104"/>
      <c r="DF343" s="104"/>
      <c r="DG343" s="104"/>
      <c r="DH343"/>
      <c r="DI343" s="104"/>
      <c r="DJ343" s="104"/>
      <c r="DK343" s="104"/>
      <c r="DL343" s="104"/>
      <c r="DM343" s="104"/>
      <c r="DN343" s="104"/>
      <c r="DO343" s="104"/>
      <c r="DP343" s="104"/>
      <c r="DQ343" s="104"/>
      <c r="DR343" s="104"/>
      <c r="DS343" s="104"/>
      <c r="DT343" s="104"/>
      <c r="DU343" s="104"/>
      <c r="DV343" s="104"/>
      <c r="DW343" s="104"/>
      <c r="DX343" s="104"/>
      <c r="DY343" s="104"/>
      <c r="DZ343" s="104"/>
      <c r="EA343" s="104"/>
      <c r="EB343" s="104"/>
    </row>
    <row r="344" spans="1:132" s="181" customFormat="1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/>
      <c r="BE344" s="104"/>
      <c r="BF344" s="104"/>
      <c r="BG344" s="104"/>
      <c r="BH344" s="104"/>
      <c r="BI344" s="104"/>
      <c r="BJ344" s="104"/>
      <c r="BK344" s="104"/>
      <c r="BL344" s="104"/>
      <c r="BM344" s="104"/>
      <c r="BN344" s="104"/>
      <c r="BO344" s="104"/>
      <c r="BP344" s="104"/>
      <c r="BQ344" s="104"/>
      <c r="BR344"/>
      <c r="BS344" s="104"/>
      <c r="BT344" s="104"/>
      <c r="BU344" s="104"/>
      <c r="BV344" s="104"/>
      <c r="BW344" s="104"/>
      <c r="BX344" s="104"/>
      <c r="BY344" s="104"/>
      <c r="BZ344" s="104"/>
      <c r="CA344" s="104"/>
      <c r="CB344" s="104"/>
      <c r="CC344" s="104"/>
      <c r="CD344" s="104"/>
      <c r="CE344" s="104"/>
      <c r="CF344"/>
      <c r="CG344" s="104"/>
      <c r="CH344" s="104"/>
      <c r="CI344" s="104"/>
      <c r="CJ344" s="104"/>
      <c r="CK344" s="104"/>
      <c r="CL344" s="104"/>
      <c r="CM344" s="104"/>
      <c r="CN344" s="104"/>
      <c r="CO344" s="104"/>
      <c r="CP344" s="104"/>
      <c r="CQ344" s="104"/>
      <c r="CR344" s="104"/>
      <c r="CS344" s="104"/>
      <c r="CT344"/>
      <c r="CU344" s="104"/>
      <c r="CV344" s="104"/>
      <c r="CW344" s="104"/>
      <c r="CX344" s="104"/>
      <c r="CY344" s="104"/>
      <c r="CZ344" s="104"/>
      <c r="DA344" s="104"/>
      <c r="DB344" s="104"/>
      <c r="DC344" s="104"/>
      <c r="DD344" s="104"/>
      <c r="DE344" s="104"/>
      <c r="DF344" s="104"/>
      <c r="DG344" s="104"/>
      <c r="DH344"/>
      <c r="DI344" s="104"/>
      <c r="DJ344" s="104"/>
      <c r="DK344" s="104"/>
      <c r="DL344" s="104"/>
      <c r="DM344" s="104"/>
      <c r="DN344" s="104"/>
      <c r="DO344" s="104"/>
      <c r="DP344" s="104"/>
      <c r="DQ344" s="104"/>
      <c r="DR344" s="104"/>
      <c r="DS344" s="104"/>
      <c r="DT344" s="104"/>
      <c r="DU344" s="104"/>
      <c r="DV344" s="104"/>
      <c r="DW344" s="104"/>
      <c r="DX344" s="104"/>
      <c r="DY344" s="104"/>
      <c r="DZ344" s="104"/>
      <c r="EA344" s="104"/>
      <c r="EB344" s="104"/>
    </row>
    <row r="345" spans="1:132" s="181" customFormat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/>
      <c r="BE345" s="104"/>
      <c r="BF345" s="104"/>
      <c r="BG345" s="104"/>
      <c r="BH345" s="104"/>
      <c r="BI345" s="104"/>
      <c r="BJ345" s="104"/>
      <c r="BK345" s="104"/>
      <c r="BL345" s="104"/>
      <c r="BM345" s="104"/>
      <c r="BN345" s="104"/>
      <c r="BO345" s="104"/>
      <c r="BP345" s="104"/>
      <c r="BQ345" s="104"/>
      <c r="BR345"/>
      <c r="BS345" s="104"/>
      <c r="BT345" s="104"/>
      <c r="BU345" s="104"/>
      <c r="BV345" s="104"/>
      <c r="BW345" s="104"/>
      <c r="BX345" s="104"/>
      <c r="BY345" s="104"/>
      <c r="BZ345" s="104"/>
      <c r="CA345" s="104"/>
      <c r="CB345" s="104"/>
      <c r="CC345" s="104"/>
      <c r="CD345" s="104"/>
      <c r="CE345" s="104"/>
      <c r="CF345"/>
      <c r="CG345" s="104"/>
      <c r="CH345" s="104"/>
      <c r="CI345" s="104"/>
      <c r="CJ345" s="104"/>
      <c r="CK345" s="104"/>
      <c r="CL345" s="104"/>
      <c r="CM345" s="104"/>
      <c r="CN345" s="104"/>
      <c r="CO345" s="104"/>
      <c r="CP345" s="104"/>
      <c r="CQ345" s="104"/>
      <c r="CR345" s="104"/>
      <c r="CS345" s="104"/>
      <c r="CT345"/>
      <c r="CU345" s="104"/>
      <c r="CV345" s="104"/>
      <c r="CW345" s="104"/>
      <c r="CX345" s="104"/>
      <c r="CY345" s="104"/>
      <c r="CZ345" s="104"/>
      <c r="DA345" s="104"/>
      <c r="DB345" s="104"/>
      <c r="DC345" s="104"/>
      <c r="DD345" s="104"/>
      <c r="DE345" s="104"/>
      <c r="DF345" s="104"/>
      <c r="DG345" s="104"/>
      <c r="DH345"/>
      <c r="DI345" s="104"/>
      <c r="DJ345" s="104"/>
      <c r="DK345" s="104"/>
      <c r="DL345" s="104"/>
      <c r="DM345" s="104"/>
      <c r="DN345" s="104"/>
      <c r="DO345" s="104"/>
      <c r="DP345" s="104"/>
      <c r="DQ345" s="104"/>
      <c r="DR345" s="104"/>
      <c r="DS345" s="104"/>
      <c r="DT345" s="104"/>
      <c r="DU345" s="104"/>
      <c r="DV345" s="104"/>
      <c r="DW345" s="104"/>
      <c r="DX345" s="104"/>
      <c r="DY345" s="104"/>
      <c r="DZ345" s="104"/>
      <c r="EA345" s="104"/>
      <c r="EB345" s="104"/>
    </row>
    <row r="346" spans="1:132" s="181" customForma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/>
      <c r="BE346" s="104"/>
      <c r="BF346" s="104"/>
      <c r="BG346" s="104"/>
      <c r="BH346" s="104"/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  <c r="CE346" s="104"/>
      <c r="CF346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/>
      <c r="CU346" s="104"/>
      <c r="CV346" s="104"/>
      <c r="CW346" s="104"/>
      <c r="CX346" s="104"/>
      <c r="CY346" s="104"/>
      <c r="CZ346" s="104"/>
      <c r="DA346" s="104"/>
      <c r="DB346" s="104"/>
      <c r="DC346" s="104"/>
      <c r="DD346" s="104"/>
      <c r="DE346" s="104"/>
      <c r="DF346" s="104"/>
      <c r="DG346" s="104"/>
      <c r="DH346"/>
      <c r="DI346" s="104"/>
      <c r="DJ346" s="104"/>
      <c r="DK346" s="104"/>
      <c r="DL346" s="104"/>
      <c r="DM346" s="104"/>
      <c r="DN346" s="104"/>
      <c r="DO346" s="104"/>
      <c r="DP346" s="104"/>
      <c r="DQ346" s="104"/>
      <c r="DR346" s="104"/>
      <c r="DS346" s="104"/>
      <c r="DT346" s="104"/>
      <c r="DU346" s="104"/>
      <c r="DV346" s="104"/>
      <c r="DW346" s="104"/>
      <c r="DX346" s="104"/>
      <c r="DY346" s="104"/>
      <c r="DZ346" s="104"/>
      <c r="EA346" s="104"/>
      <c r="EB346" s="104"/>
    </row>
    <row r="347" spans="1:132" s="181" customForma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/>
      <c r="BE347" s="104"/>
      <c r="BF347" s="104"/>
      <c r="BG347" s="104"/>
      <c r="BH347" s="104"/>
      <c r="BI347" s="104"/>
      <c r="BJ347" s="104"/>
      <c r="BK347" s="104"/>
      <c r="BL347" s="104"/>
      <c r="BM347" s="104"/>
      <c r="BN347" s="104"/>
      <c r="BO347" s="104"/>
      <c r="BP347" s="104"/>
      <c r="BQ347" s="104"/>
      <c r="BR347"/>
      <c r="BS347" s="104"/>
      <c r="BT347" s="104"/>
      <c r="BU347" s="104"/>
      <c r="BV347" s="104"/>
      <c r="BW347" s="104"/>
      <c r="BX347" s="104"/>
      <c r="BY347" s="104"/>
      <c r="BZ347" s="104"/>
      <c r="CA347" s="104"/>
      <c r="CB347" s="104"/>
      <c r="CC347" s="104"/>
      <c r="CD347" s="104"/>
      <c r="CE347" s="104"/>
      <c r="CF347"/>
      <c r="CG347" s="104"/>
      <c r="CH347" s="104"/>
      <c r="CI347" s="104"/>
      <c r="CJ347" s="104"/>
      <c r="CK347" s="104"/>
      <c r="CL347" s="104"/>
      <c r="CM347" s="104"/>
      <c r="CN347" s="104"/>
      <c r="CO347" s="104"/>
      <c r="CP347" s="104"/>
      <c r="CQ347" s="104"/>
      <c r="CR347" s="104"/>
      <c r="CS347" s="104"/>
      <c r="CT347"/>
      <c r="CU347" s="104"/>
      <c r="CV347" s="104"/>
      <c r="CW347" s="104"/>
      <c r="CX347" s="104"/>
      <c r="CY347" s="104"/>
      <c r="CZ347" s="104"/>
      <c r="DA347" s="104"/>
      <c r="DB347" s="104"/>
      <c r="DC347" s="104"/>
      <c r="DD347" s="104"/>
      <c r="DE347" s="104"/>
      <c r="DF347" s="104"/>
      <c r="DG347" s="104"/>
      <c r="DH347"/>
      <c r="DI347" s="104"/>
      <c r="DJ347" s="104"/>
      <c r="DK347" s="104"/>
      <c r="DL347" s="104"/>
      <c r="DM347" s="104"/>
      <c r="DN347" s="104"/>
      <c r="DO347" s="104"/>
      <c r="DP347" s="104"/>
      <c r="DQ347" s="104"/>
      <c r="DR347" s="104"/>
      <c r="DS347" s="104"/>
      <c r="DT347" s="104"/>
      <c r="DU347" s="104"/>
      <c r="DV347" s="104"/>
      <c r="DW347" s="104"/>
      <c r="DX347" s="104"/>
      <c r="DY347" s="104"/>
      <c r="DZ347" s="104"/>
      <c r="EA347" s="104"/>
      <c r="EB347" s="104"/>
    </row>
    <row r="348" spans="1:132" s="181" customForma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/>
      <c r="BE348" s="104"/>
      <c r="BF348" s="104"/>
      <c r="BG348" s="104"/>
      <c r="BH348" s="104"/>
      <c r="BI348" s="104"/>
      <c r="BJ348" s="104"/>
      <c r="BK348" s="104"/>
      <c r="BL348" s="104"/>
      <c r="BM348" s="104"/>
      <c r="BN348" s="104"/>
      <c r="BO348" s="104"/>
      <c r="BP348" s="104"/>
      <c r="BQ348" s="104"/>
      <c r="BR348"/>
      <c r="BS348" s="104"/>
      <c r="BT348" s="104"/>
      <c r="BU348" s="104"/>
      <c r="BV348" s="104"/>
      <c r="BW348" s="104"/>
      <c r="BX348" s="104"/>
      <c r="BY348" s="104"/>
      <c r="BZ348" s="104"/>
      <c r="CA348" s="104"/>
      <c r="CB348" s="104"/>
      <c r="CC348" s="104"/>
      <c r="CD348" s="104"/>
      <c r="CE348" s="104"/>
      <c r="CF348"/>
      <c r="CG348" s="104"/>
      <c r="CH348" s="104"/>
      <c r="CI348" s="104"/>
      <c r="CJ348" s="104"/>
      <c r="CK348" s="104"/>
      <c r="CL348" s="104"/>
      <c r="CM348" s="104"/>
      <c r="CN348" s="104"/>
      <c r="CO348" s="104"/>
      <c r="CP348" s="104"/>
      <c r="CQ348" s="104"/>
      <c r="CR348" s="104"/>
      <c r="CS348" s="104"/>
      <c r="CT348"/>
      <c r="CU348" s="104"/>
      <c r="CV348" s="104"/>
      <c r="CW348" s="104"/>
      <c r="CX348" s="104"/>
      <c r="CY348" s="104"/>
      <c r="CZ348" s="104"/>
      <c r="DA348" s="104"/>
      <c r="DB348" s="104"/>
      <c r="DC348" s="104"/>
      <c r="DD348" s="104"/>
      <c r="DE348" s="104"/>
      <c r="DF348" s="104"/>
      <c r="DG348" s="104"/>
      <c r="DH348"/>
      <c r="DI348" s="104"/>
      <c r="DJ348" s="104"/>
      <c r="DK348" s="104"/>
      <c r="DL348" s="104"/>
      <c r="DM348" s="104"/>
      <c r="DN348" s="104"/>
      <c r="DO348" s="104"/>
      <c r="DP348" s="104"/>
      <c r="DQ348" s="104"/>
      <c r="DR348" s="104"/>
      <c r="DS348" s="104"/>
      <c r="DT348" s="104"/>
      <c r="DU348" s="104"/>
      <c r="DV348" s="104"/>
      <c r="DW348" s="104"/>
      <c r="DX348" s="104"/>
      <c r="DY348" s="104"/>
      <c r="DZ348" s="104"/>
      <c r="EA348" s="104"/>
      <c r="EB348" s="104"/>
    </row>
    <row r="349" spans="1:132" s="181" customForma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/>
      <c r="BE349" s="104"/>
      <c r="BF349" s="104"/>
      <c r="BG349" s="104"/>
      <c r="BH349" s="104"/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/>
      <c r="BS349" s="104"/>
      <c r="BT349" s="104"/>
      <c r="BU349" s="104"/>
      <c r="BV349" s="104"/>
      <c r="BW349" s="104"/>
      <c r="BX349" s="104"/>
      <c r="BY349" s="104"/>
      <c r="BZ349" s="104"/>
      <c r="CA349" s="104"/>
      <c r="CB349" s="104"/>
      <c r="CC349" s="104"/>
      <c r="CD349" s="104"/>
      <c r="CE349" s="104"/>
      <c r="CF349"/>
      <c r="CG349" s="104"/>
      <c r="CH349" s="104"/>
      <c r="CI349" s="104"/>
      <c r="CJ349" s="104"/>
      <c r="CK349" s="104"/>
      <c r="CL349" s="104"/>
      <c r="CM349" s="104"/>
      <c r="CN349" s="104"/>
      <c r="CO349" s="104"/>
      <c r="CP349" s="104"/>
      <c r="CQ349" s="104"/>
      <c r="CR349" s="104"/>
      <c r="CS349" s="104"/>
      <c r="CT349"/>
      <c r="CU349" s="104"/>
      <c r="CV349" s="104"/>
      <c r="CW349" s="104"/>
      <c r="CX349" s="104"/>
      <c r="CY349" s="104"/>
      <c r="CZ349" s="104"/>
      <c r="DA349" s="104"/>
      <c r="DB349" s="104"/>
      <c r="DC349" s="104"/>
      <c r="DD349" s="104"/>
      <c r="DE349" s="104"/>
      <c r="DF349" s="104"/>
      <c r="DG349" s="104"/>
      <c r="DH349"/>
      <c r="DI349" s="104"/>
      <c r="DJ349" s="104"/>
      <c r="DK349" s="104"/>
      <c r="DL349" s="104"/>
      <c r="DM349" s="104"/>
      <c r="DN349" s="104"/>
      <c r="DO349" s="104"/>
      <c r="DP349" s="104"/>
      <c r="DQ349" s="104"/>
      <c r="DR349" s="104"/>
      <c r="DS349" s="104"/>
      <c r="DT349" s="104"/>
      <c r="DU349" s="104"/>
      <c r="DV349" s="104"/>
      <c r="DW349" s="104"/>
      <c r="DX349" s="104"/>
      <c r="DY349" s="104"/>
      <c r="DZ349" s="104"/>
      <c r="EA349" s="104"/>
      <c r="EB349" s="104"/>
    </row>
    <row r="350" spans="1:132" s="181" customForma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/>
      <c r="BE350" s="104"/>
      <c r="BF350" s="104"/>
      <c r="BG350" s="104"/>
      <c r="BH350" s="104"/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/>
      <c r="BS350" s="104"/>
      <c r="BT350" s="104"/>
      <c r="BU350" s="104"/>
      <c r="BV350" s="104"/>
      <c r="BW350" s="104"/>
      <c r="BX350" s="104"/>
      <c r="BY350" s="104"/>
      <c r="BZ350" s="104"/>
      <c r="CA350" s="104"/>
      <c r="CB350" s="104"/>
      <c r="CC350" s="104"/>
      <c r="CD350" s="104"/>
      <c r="CE350" s="104"/>
      <c r="CF350"/>
      <c r="CG350" s="104"/>
      <c r="CH350" s="104"/>
      <c r="CI350" s="104"/>
      <c r="CJ350" s="104"/>
      <c r="CK350" s="104"/>
      <c r="CL350" s="104"/>
      <c r="CM350" s="104"/>
      <c r="CN350" s="104"/>
      <c r="CO350" s="104"/>
      <c r="CP350" s="104"/>
      <c r="CQ350" s="104"/>
      <c r="CR350" s="104"/>
      <c r="CS350" s="104"/>
      <c r="CT350"/>
      <c r="CU350" s="104"/>
      <c r="CV350" s="104"/>
      <c r="CW350" s="104"/>
      <c r="CX350" s="104"/>
      <c r="CY350" s="104"/>
      <c r="CZ350" s="104"/>
      <c r="DA350" s="104"/>
      <c r="DB350" s="104"/>
      <c r="DC350" s="104"/>
      <c r="DD350" s="104"/>
      <c r="DE350" s="104"/>
      <c r="DF350" s="104"/>
      <c r="DG350" s="104"/>
      <c r="DH350"/>
      <c r="DI350" s="104"/>
      <c r="DJ350" s="104"/>
      <c r="DK350" s="104"/>
      <c r="DL350" s="104"/>
      <c r="DM350" s="104"/>
      <c r="DN350" s="104"/>
      <c r="DO350" s="104"/>
      <c r="DP350" s="104"/>
      <c r="DQ350" s="104"/>
      <c r="DR350" s="104"/>
      <c r="DS350" s="104"/>
      <c r="DT350" s="104"/>
      <c r="DU350" s="104"/>
      <c r="DV350" s="104"/>
      <c r="DW350" s="104"/>
      <c r="DX350" s="104"/>
      <c r="DY350" s="104"/>
      <c r="DZ350" s="104"/>
      <c r="EA350" s="104"/>
      <c r="EB350" s="104"/>
    </row>
    <row r="351" spans="1:132" s="181" customFormat="1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/>
      <c r="BE351" s="104"/>
      <c r="BF351" s="104"/>
      <c r="BG351" s="104"/>
      <c r="BH351" s="104"/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/>
      <c r="BS351" s="104"/>
      <c r="BT351" s="104"/>
      <c r="BU351" s="104"/>
      <c r="BV351" s="104"/>
      <c r="BW351" s="104"/>
      <c r="BX351" s="104"/>
      <c r="BY351" s="104"/>
      <c r="BZ351" s="104"/>
      <c r="CA351" s="104"/>
      <c r="CB351" s="104"/>
      <c r="CC351" s="104"/>
      <c r="CD351" s="104"/>
      <c r="CE351" s="104"/>
      <c r="CF351"/>
      <c r="CG351" s="104"/>
      <c r="CH351" s="104"/>
      <c r="CI351" s="104"/>
      <c r="CJ351" s="104"/>
      <c r="CK351" s="104"/>
      <c r="CL351" s="104"/>
      <c r="CM351" s="104"/>
      <c r="CN351" s="104"/>
      <c r="CO351" s="104"/>
      <c r="CP351" s="104"/>
      <c r="CQ351" s="104"/>
      <c r="CR351" s="104"/>
      <c r="CS351" s="104"/>
      <c r="CT351"/>
      <c r="CU351" s="104"/>
      <c r="CV351" s="104"/>
      <c r="CW351" s="104"/>
      <c r="CX351" s="104"/>
      <c r="CY351" s="104"/>
      <c r="CZ351" s="104"/>
      <c r="DA351" s="104"/>
      <c r="DB351" s="104"/>
      <c r="DC351" s="104"/>
      <c r="DD351" s="104"/>
      <c r="DE351" s="104"/>
      <c r="DF351" s="104"/>
      <c r="DG351" s="104"/>
      <c r="DH351"/>
      <c r="DI351" s="104"/>
      <c r="DJ351" s="104"/>
      <c r="DK351" s="104"/>
      <c r="DL351" s="104"/>
      <c r="DM351" s="104"/>
      <c r="DN351" s="104"/>
      <c r="DO351" s="104"/>
      <c r="DP351" s="104"/>
      <c r="DQ351" s="104"/>
      <c r="DR351" s="104"/>
      <c r="DS351" s="104"/>
      <c r="DT351" s="104"/>
      <c r="DU351" s="104"/>
      <c r="DV351" s="104"/>
      <c r="DW351" s="104"/>
      <c r="DX351" s="104"/>
      <c r="DY351" s="104"/>
      <c r="DZ351" s="104"/>
      <c r="EA351" s="104"/>
      <c r="EB351" s="104"/>
    </row>
    <row r="352" spans="1:132" s="181" customFormat="1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/>
      <c r="BE352" s="104"/>
      <c r="BF352" s="104"/>
      <c r="BG352" s="104"/>
      <c r="BH352" s="104"/>
      <c r="BI352" s="104"/>
      <c r="BJ352" s="104"/>
      <c r="BK352" s="104"/>
      <c r="BL352" s="104"/>
      <c r="BM352" s="104"/>
      <c r="BN352" s="104"/>
      <c r="BO352" s="104"/>
      <c r="BP352" s="104"/>
      <c r="BQ352" s="104"/>
      <c r="BR352"/>
      <c r="BS352" s="104"/>
      <c r="BT352" s="104"/>
      <c r="BU352" s="104"/>
      <c r="BV352" s="104"/>
      <c r="BW352" s="104"/>
      <c r="BX352" s="104"/>
      <c r="BY352" s="104"/>
      <c r="BZ352" s="104"/>
      <c r="CA352" s="104"/>
      <c r="CB352" s="104"/>
      <c r="CC352" s="104"/>
      <c r="CD352" s="104"/>
      <c r="CE352" s="104"/>
      <c r="CF352"/>
      <c r="CG352" s="104"/>
      <c r="CH352" s="104"/>
      <c r="CI352" s="104"/>
      <c r="CJ352" s="104"/>
      <c r="CK352" s="104"/>
      <c r="CL352" s="104"/>
      <c r="CM352" s="104"/>
      <c r="CN352" s="104"/>
      <c r="CO352" s="104"/>
      <c r="CP352" s="104"/>
      <c r="CQ352" s="104"/>
      <c r="CR352" s="104"/>
      <c r="CS352" s="104"/>
      <c r="CT352"/>
      <c r="CU352" s="104"/>
      <c r="CV352" s="104"/>
      <c r="CW352" s="104"/>
      <c r="CX352" s="104"/>
      <c r="CY352" s="104"/>
      <c r="CZ352" s="104"/>
      <c r="DA352" s="104"/>
      <c r="DB352" s="104"/>
      <c r="DC352" s="104"/>
      <c r="DD352" s="104"/>
      <c r="DE352" s="104"/>
      <c r="DF352" s="104"/>
      <c r="DG352" s="104"/>
      <c r="DH352"/>
      <c r="DI352" s="104"/>
      <c r="DJ352" s="104"/>
      <c r="DK352" s="104"/>
      <c r="DL352" s="104"/>
      <c r="DM352" s="104"/>
      <c r="DN352" s="104"/>
      <c r="DO352" s="104"/>
      <c r="DP352" s="104"/>
      <c r="DQ352" s="104"/>
      <c r="DR352" s="104"/>
      <c r="DS352" s="104"/>
      <c r="DT352" s="104"/>
      <c r="DU352" s="104"/>
      <c r="DV352" s="104"/>
      <c r="DW352" s="104"/>
      <c r="DX352" s="104"/>
      <c r="DY352" s="104"/>
      <c r="DZ352" s="104"/>
      <c r="EA352" s="104"/>
      <c r="EB352" s="104"/>
    </row>
    <row r="353" spans="1:132" s="181" customFormat="1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/>
      <c r="BE353" s="104"/>
      <c r="BF353" s="104"/>
      <c r="BG353" s="104"/>
      <c r="BH353" s="104"/>
      <c r="BI353" s="104"/>
      <c r="BJ353" s="104"/>
      <c r="BK353" s="104"/>
      <c r="BL353" s="104"/>
      <c r="BM353" s="104"/>
      <c r="BN353" s="104"/>
      <c r="BO353" s="104"/>
      <c r="BP353" s="104"/>
      <c r="BQ353" s="104"/>
      <c r="BR353"/>
      <c r="BS353" s="104"/>
      <c r="BT353" s="104"/>
      <c r="BU353" s="104"/>
      <c r="BV353" s="104"/>
      <c r="BW353" s="104"/>
      <c r="BX353" s="104"/>
      <c r="BY353" s="104"/>
      <c r="BZ353" s="104"/>
      <c r="CA353" s="104"/>
      <c r="CB353" s="104"/>
      <c r="CC353" s="104"/>
      <c r="CD353" s="104"/>
      <c r="CE353" s="104"/>
      <c r="CF353"/>
      <c r="CG353" s="104"/>
      <c r="CH353" s="104"/>
      <c r="CI353" s="104"/>
      <c r="CJ353" s="104"/>
      <c r="CK353" s="104"/>
      <c r="CL353" s="104"/>
      <c r="CM353" s="104"/>
      <c r="CN353" s="104"/>
      <c r="CO353" s="104"/>
      <c r="CP353" s="104"/>
      <c r="CQ353" s="104"/>
      <c r="CR353" s="104"/>
      <c r="CS353" s="104"/>
      <c r="CT353"/>
      <c r="CU353" s="104"/>
      <c r="CV353" s="104"/>
      <c r="CW353" s="104"/>
      <c r="CX353" s="104"/>
      <c r="CY353" s="104"/>
      <c r="CZ353" s="104"/>
      <c r="DA353" s="104"/>
      <c r="DB353" s="104"/>
      <c r="DC353" s="104"/>
      <c r="DD353" s="104"/>
      <c r="DE353" s="104"/>
      <c r="DF353" s="104"/>
      <c r="DG353" s="104"/>
      <c r="DH353"/>
      <c r="DI353" s="104"/>
      <c r="DJ353" s="104"/>
      <c r="DK353" s="104"/>
      <c r="DL353" s="104"/>
      <c r="DM353" s="104"/>
      <c r="DN353" s="104"/>
      <c r="DO353" s="104"/>
      <c r="DP353" s="104"/>
      <c r="DQ353" s="104"/>
      <c r="DR353" s="104"/>
      <c r="DS353" s="104"/>
      <c r="DT353" s="104"/>
      <c r="DU353" s="104"/>
      <c r="DV353" s="104"/>
      <c r="DW353" s="104"/>
      <c r="DX353" s="104"/>
      <c r="DY353" s="104"/>
      <c r="DZ353" s="104"/>
      <c r="EA353" s="104"/>
      <c r="EB353" s="104"/>
    </row>
    <row r="354" spans="1:132" s="181" customFormat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/>
      <c r="BE354" s="104"/>
      <c r="BF354" s="104"/>
      <c r="BG354" s="104"/>
      <c r="BH354" s="104"/>
      <c r="BI354" s="104"/>
      <c r="BJ354" s="104"/>
      <c r="BK354" s="104"/>
      <c r="BL354" s="104"/>
      <c r="BM354" s="104"/>
      <c r="BN354" s="104"/>
      <c r="BO354" s="104"/>
      <c r="BP354" s="104"/>
      <c r="BQ354" s="104"/>
      <c r="BR354"/>
      <c r="BS354" s="104"/>
      <c r="BT354" s="104"/>
      <c r="BU354" s="104"/>
      <c r="BV354" s="104"/>
      <c r="BW354" s="104"/>
      <c r="BX354" s="104"/>
      <c r="BY354" s="104"/>
      <c r="BZ354" s="104"/>
      <c r="CA354" s="104"/>
      <c r="CB354" s="104"/>
      <c r="CC354" s="104"/>
      <c r="CD354" s="104"/>
      <c r="CE354" s="104"/>
      <c r="CF354"/>
      <c r="CG354" s="104"/>
      <c r="CH354" s="104"/>
      <c r="CI354" s="104"/>
      <c r="CJ354" s="104"/>
      <c r="CK354" s="104"/>
      <c r="CL354" s="104"/>
      <c r="CM354" s="104"/>
      <c r="CN354" s="104"/>
      <c r="CO354" s="104"/>
      <c r="CP354" s="104"/>
      <c r="CQ354" s="104"/>
      <c r="CR354" s="104"/>
      <c r="CS354" s="104"/>
      <c r="CT354"/>
      <c r="CU354" s="104"/>
      <c r="CV354" s="104"/>
      <c r="CW354" s="104"/>
      <c r="CX354" s="104"/>
      <c r="CY354" s="104"/>
      <c r="CZ354" s="104"/>
      <c r="DA354" s="104"/>
      <c r="DB354" s="104"/>
      <c r="DC354" s="104"/>
      <c r="DD354" s="104"/>
      <c r="DE354" s="104"/>
      <c r="DF354" s="104"/>
      <c r="DG354" s="104"/>
      <c r="DH354"/>
      <c r="DI354" s="104"/>
      <c r="DJ354" s="104"/>
      <c r="DK354" s="104"/>
      <c r="DL354" s="104"/>
      <c r="DM354" s="104"/>
      <c r="DN354" s="104"/>
      <c r="DO354" s="104"/>
      <c r="DP354" s="104"/>
      <c r="DQ354" s="104"/>
      <c r="DR354" s="104"/>
      <c r="DS354" s="104"/>
      <c r="DT354" s="104"/>
      <c r="DU354" s="104"/>
      <c r="DV354" s="104"/>
      <c r="DW354" s="104"/>
      <c r="DX354" s="104"/>
      <c r="DY354" s="104"/>
      <c r="DZ354" s="104"/>
      <c r="EA354" s="104"/>
      <c r="EB354" s="104"/>
    </row>
    <row r="355" spans="1:132" s="181" customFormat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/>
      <c r="BE355" s="104"/>
      <c r="BF355" s="104"/>
      <c r="BG355" s="104"/>
      <c r="BH355" s="104"/>
      <c r="BI355" s="104"/>
      <c r="BJ355" s="104"/>
      <c r="BK355" s="104"/>
      <c r="BL355" s="104"/>
      <c r="BM355" s="104"/>
      <c r="BN355" s="104"/>
      <c r="BO355" s="104"/>
      <c r="BP355" s="104"/>
      <c r="BQ355" s="104"/>
      <c r="BR355"/>
      <c r="BS355" s="104"/>
      <c r="BT355" s="104"/>
      <c r="BU355" s="104"/>
      <c r="BV355" s="104"/>
      <c r="BW355" s="104"/>
      <c r="BX355" s="104"/>
      <c r="BY355" s="104"/>
      <c r="BZ355" s="104"/>
      <c r="CA355" s="104"/>
      <c r="CB355" s="104"/>
      <c r="CC355" s="104"/>
      <c r="CD355" s="104"/>
      <c r="CE355" s="104"/>
      <c r="CF355"/>
      <c r="CG355" s="104"/>
      <c r="CH355" s="104"/>
      <c r="CI355" s="104"/>
      <c r="CJ355" s="104"/>
      <c r="CK355" s="104"/>
      <c r="CL355" s="104"/>
      <c r="CM355" s="104"/>
      <c r="CN355" s="104"/>
      <c r="CO355" s="104"/>
      <c r="CP355" s="104"/>
      <c r="CQ355" s="104"/>
      <c r="CR355" s="104"/>
      <c r="CS355" s="104"/>
      <c r="CT355"/>
      <c r="CU355" s="104"/>
      <c r="CV355" s="104"/>
      <c r="CW355" s="104"/>
      <c r="CX355" s="104"/>
      <c r="CY355" s="104"/>
      <c r="CZ355" s="104"/>
      <c r="DA355" s="104"/>
      <c r="DB355" s="104"/>
      <c r="DC355" s="104"/>
      <c r="DD355" s="104"/>
      <c r="DE355" s="104"/>
      <c r="DF355" s="104"/>
      <c r="DG355" s="104"/>
      <c r="DH355"/>
      <c r="DI355" s="104"/>
      <c r="DJ355" s="104"/>
      <c r="DK355" s="104"/>
      <c r="DL355" s="104"/>
      <c r="DM355" s="104"/>
      <c r="DN355" s="104"/>
      <c r="DO355" s="104"/>
      <c r="DP355" s="104"/>
      <c r="DQ355" s="104"/>
      <c r="DR355" s="104"/>
      <c r="DS355" s="104"/>
      <c r="DT355" s="104"/>
      <c r="DU355" s="104"/>
      <c r="DV355" s="104"/>
      <c r="DW355" s="104"/>
      <c r="DX355" s="104"/>
      <c r="DY355" s="104"/>
      <c r="DZ355" s="104"/>
      <c r="EA355" s="104"/>
      <c r="EB355" s="104"/>
    </row>
    <row r="356" spans="1:132" s="181" customFormat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/>
      <c r="BE356" s="104"/>
      <c r="BF356" s="104"/>
      <c r="BG356" s="104"/>
      <c r="BH356" s="104"/>
      <c r="BI356" s="104"/>
      <c r="BJ356" s="104"/>
      <c r="BK356" s="104"/>
      <c r="BL356" s="104"/>
      <c r="BM356" s="104"/>
      <c r="BN356" s="104"/>
      <c r="BO356" s="104"/>
      <c r="BP356" s="104"/>
      <c r="BQ356" s="104"/>
      <c r="BR356"/>
      <c r="BS356" s="104"/>
      <c r="BT356" s="104"/>
      <c r="BU356" s="104"/>
      <c r="BV356" s="104"/>
      <c r="BW356" s="104"/>
      <c r="BX356" s="104"/>
      <c r="BY356" s="104"/>
      <c r="BZ356" s="104"/>
      <c r="CA356" s="104"/>
      <c r="CB356" s="104"/>
      <c r="CC356" s="104"/>
      <c r="CD356" s="104"/>
      <c r="CE356" s="104"/>
      <c r="CF356"/>
      <c r="CG356" s="104"/>
      <c r="CH356" s="104"/>
      <c r="CI356" s="104"/>
      <c r="CJ356" s="104"/>
      <c r="CK356" s="104"/>
      <c r="CL356" s="104"/>
      <c r="CM356" s="104"/>
      <c r="CN356" s="104"/>
      <c r="CO356" s="104"/>
      <c r="CP356" s="104"/>
      <c r="CQ356" s="104"/>
      <c r="CR356" s="104"/>
      <c r="CS356" s="104"/>
      <c r="CT356"/>
      <c r="CU356" s="104"/>
      <c r="CV356" s="104"/>
      <c r="CW356" s="104"/>
      <c r="CX356" s="104"/>
      <c r="CY356" s="104"/>
      <c r="CZ356" s="104"/>
      <c r="DA356" s="104"/>
      <c r="DB356" s="104"/>
      <c r="DC356" s="104"/>
      <c r="DD356" s="104"/>
      <c r="DE356" s="104"/>
      <c r="DF356" s="104"/>
      <c r="DG356" s="104"/>
      <c r="DH356"/>
      <c r="DI356" s="104"/>
      <c r="DJ356" s="104"/>
      <c r="DK356" s="104"/>
      <c r="DL356" s="104"/>
      <c r="DM356" s="104"/>
      <c r="DN356" s="104"/>
      <c r="DO356" s="104"/>
      <c r="DP356" s="104"/>
      <c r="DQ356" s="104"/>
      <c r="DR356" s="104"/>
      <c r="DS356" s="104"/>
      <c r="DT356" s="104"/>
      <c r="DU356" s="104"/>
      <c r="DV356" s="104"/>
      <c r="DW356" s="104"/>
      <c r="DX356" s="104"/>
      <c r="DY356" s="104"/>
      <c r="DZ356" s="104"/>
      <c r="EA356" s="104"/>
      <c r="EB356" s="104"/>
    </row>
    <row r="357" spans="1:132" s="181" customForma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/>
      <c r="BE357" s="104"/>
      <c r="BF357" s="104"/>
      <c r="BG357" s="104"/>
      <c r="BH357" s="104"/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/>
      <c r="BS357" s="104"/>
      <c r="BT357" s="104"/>
      <c r="BU357" s="104"/>
      <c r="BV357" s="104"/>
      <c r="BW357" s="104"/>
      <c r="BX357" s="104"/>
      <c r="BY357" s="104"/>
      <c r="BZ357" s="104"/>
      <c r="CA357" s="104"/>
      <c r="CB357" s="104"/>
      <c r="CC357" s="104"/>
      <c r="CD357" s="104"/>
      <c r="CE357" s="104"/>
      <c r="CF357"/>
      <c r="CG357" s="104"/>
      <c r="CH357" s="104"/>
      <c r="CI357" s="104"/>
      <c r="CJ357" s="104"/>
      <c r="CK357" s="104"/>
      <c r="CL357" s="104"/>
      <c r="CM357" s="104"/>
      <c r="CN357" s="104"/>
      <c r="CO357" s="104"/>
      <c r="CP357" s="104"/>
      <c r="CQ357" s="104"/>
      <c r="CR357" s="104"/>
      <c r="CS357" s="104"/>
      <c r="CT357"/>
      <c r="CU357" s="104"/>
      <c r="CV357" s="104"/>
      <c r="CW357" s="104"/>
      <c r="CX357" s="104"/>
      <c r="CY357" s="104"/>
      <c r="CZ357" s="104"/>
      <c r="DA357" s="104"/>
      <c r="DB357" s="104"/>
      <c r="DC357" s="104"/>
      <c r="DD357" s="104"/>
      <c r="DE357" s="104"/>
      <c r="DF357" s="104"/>
      <c r="DG357" s="104"/>
      <c r="DH357"/>
      <c r="DI357" s="104"/>
      <c r="DJ357" s="104"/>
      <c r="DK357" s="104"/>
      <c r="DL357" s="104"/>
      <c r="DM357" s="104"/>
      <c r="DN357" s="104"/>
      <c r="DO357" s="104"/>
      <c r="DP357" s="104"/>
      <c r="DQ357" s="104"/>
      <c r="DR357" s="104"/>
      <c r="DS357" s="104"/>
      <c r="DT357" s="104"/>
      <c r="DU357" s="104"/>
      <c r="DV357" s="104"/>
      <c r="DW357" s="104"/>
      <c r="DX357" s="104"/>
      <c r="DY357" s="104"/>
      <c r="DZ357" s="104"/>
      <c r="EA357" s="104"/>
      <c r="EB357" s="104"/>
    </row>
    <row r="358" spans="1:132" s="181" customFormat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/>
      <c r="BE358" s="104"/>
      <c r="BF358" s="104"/>
      <c r="BG358" s="104"/>
      <c r="BH358" s="104"/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/>
      <c r="BS358" s="104"/>
      <c r="BT358" s="104"/>
      <c r="BU358" s="104"/>
      <c r="BV358" s="104"/>
      <c r="BW358" s="104"/>
      <c r="BX358" s="104"/>
      <c r="BY358" s="104"/>
      <c r="BZ358" s="104"/>
      <c r="CA358" s="104"/>
      <c r="CB358" s="104"/>
      <c r="CC358" s="104"/>
      <c r="CD358" s="104"/>
      <c r="CE358" s="104"/>
      <c r="CF358"/>
      <c r="CG358" s="104"/>
      <c r="CH358" s="104"/>
      <c r="CI358" s="104"/>
      <c r="CJ358" s="104"/>
      <c r="CK358" s="104"/>
      <c r="CL358" s="104"/>
      <c r="CM358" s="104"/>
      <c r="CN358" s="104"/>
      <c r="CO358" s="104"/>
      <c r="CP358" s="104"/>
      <c r="CQ358" s="104"/>
      <c r="CR358" s="104"/>
      <c r="CS358" s="104"/>
      <c r="CT358"/>
      <c r="CU358" s="104"/>
      <c r="CV358" s="104"/>
      <c r="CW358" s="104"/>
      <c r="CX358" s="104"/>
      <c r="CY358" s="104"/>
      <c r="CZ358" s="104"/>
      <c r="DA358" s="104"/>
      <c r="DB358" s="104"/>
      <c r="DC358" s="104"/>
      <c r="DD358" s="104"/>
      <c r="DE358" s="104"/>
      <c r="DF358" s="104"/>
      <c r="DG358" s="104"/>
      <c r="DH358"/>
      <c r="DI358" s="104"/>
      <c r="DJ358" s="104"/>
      <c r="DK358" s="104"/>
      <c r="DL358" s="104"/>
      <c r="DM358" s="104"/>
      <c r="DN358" s="104"/>
      <c r="DO358" s="104"/>
      <c r="DP358" s="104"/>
      <c r="DQ358" s="104"/>
      <c r="DR358" s="104"/>
      <c r="DS358" s="104"/>
      <c r="DT358" s="104"/>
      <c r="DU358" s="104"/>
      <c r="DV358" s="104"/>
      <c r="DW358" s="104"/>
      <c r="DX358" s="104"/>
      <c r="DY358" s="104"/>
      <c r="DZ358" s="104"/>
      <c r="EA358" s="104"/>
      <c r="EB358" s="104"/>
    </row>
    <row r="359" spans="1:132" s="181" customForma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/>
      <c r="BE359" s="104"/>
      <c r="BF359" s="104"/>
      <c r="BG359" s="104"/>
      <c r="BH359" s="104"/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/>
      <c r="BS359" s="104"/>
      <c r="BT359" s="104"/>
      <c r="BU359" s="104"/>
      <c r="BV359" s="104"/>
      <c r="BW359" s="104"/>
      <c r="BX359" s="104"/>
      <c r="BY359" s="104"/>
      <c r="BZ359" s="104"/>
      <c r="CA359" s="104"/>
      <c r="CB359" s="104"/>
      <c r="CC359" s="104"/>
      <c r="CD359" s="104"/>
      <c r="CE359" s="104"/>
      <c r="CF359"/>
      <c r="CG359" s="104"/>
      <c r="CH359" s="104"/>
      <c r="CI359" s="104"/>
      <c r="CJ359" s="104"/>
      <c r="CK359" s="104"/>
      <c r="CL359" s="104"/>
      <c r="CM359" s="104"/>
      <c r="CN359" s="104"/>
      <c r="CO359" s="104"/>
      <c r="CP359" s="104"/>
      <c r="CQ359" s="104"/>
      <c r="CR359" s="104"/>
      <c r="CS359" s="104"/>
      <c r="CT359"/>
      <c r="CU359" s="104"/>
      <c r="CV359" s="104"/>
      <c r="CW359" s="104"/>
      <c r="CX359" s="104"/>
      <c r="CY359" s="104"/>
      <c r="CZ359" s="104"/>
      <c r="DA359" s="104"/>
      <c r="DB359" s="104"/>
      <c r="DC359" s="104"/>
      <c r="DD359" s="104"/>
      <c r="DE359" s="104"/>
      <c r="DF359" s="104"/>
      <c r="DG359" s="104"/>
      <c r="DH359"/>
      <c r="DI359" s="104"/>
      <c r="DJ359" s="104"/>
      <c r="DK359" s="104"/>
      <c r="DL359" s="104"/>
      <c r="DM359" s="104"/>
      <c r="DN359" s="104"/>
      <c r="DO359" s="104"/>
      <c r="DP359" s="104"/>
      <c r="DQ359" s="104"/>
      <c r="DR359" s="104"/>
      <c r="DS359" s="104"/>
      <c r="DT359" s="104"/>
      <c r="DU359" s="104"/>
      <c r="DV359" s="104"/>
      <c r="DW359" s="104"/>
      <c r="DX359" s="104"/>
      <c r="DY359" s="104"/>
      <c r="DZ359" s="104"/>
      <c r="EA359" s="104"/>
      <c r="EB359" s="104"/>
    </row>
    <row r="360" spans="1:132" s="181" customForma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/>
      <c r="BE360" s="104"/>
      <c r="BF360" s="104"/>
      <c r="BG360" s="104"/>
      <c r="BH360" s="104"/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/>
      <c r="BS360" s="104"/>
      <c r="BT360" s="104"/>
      <c r="BU360" s="104"/>
      <c r="BV360" s="104"/>
      <c r="BW360" s="104"/>
      <c r="BX360" s="104"/>
      <c r="BY360" s="104"/>
      <c r="BZ360" s="104"/>
      <c r="CA360" s="104"/>
      <c r="CB360" s="104"/>
      <c r="CC360" s="104"/>
      <c r="CD360" s="104"/>
      <c r="CE360" s="104"/>
      <c r="CF360"/>
      <c r="CG360" s="104"/>
      <c r="CH360" s="104"/>
      <c r="CI360" s="104"/>
      <c r="CJ360" s="104"/>
      <c r="CK360" s="104"/>
      <c r="CL360" s="104"/>
      <c r="CM360" s="104"/>
      <c r="CN360" s="104"/>
      <c r="CO360" s="104"/>
      <c r="CP360" s="104"/>
      <c r="CQ360" s="104"/>
      <c r="CR360" s="104"/>
      <c r="CS360" s="104"/>
      <c r="CT360"/>
      <c r="CU360" s="104"/>
      <c r="CV360" s="104"/>
      <c r="CW360" s="104"/>
      <c r="CX360" s="104"/>
      <c r="CY360" s="104"/>
      <c r="CZ360" s="104"/>
      <c r="DA360" s="104"/>
      <c r="DB360" s="104"/>
      <c r="DC360" s="104"/>
      <c r="DD360" s="104"/>
      <c r="DE360" s="104"/>
      <c r="DF360" s="104"/>
      <c r="DG360" s="104"/>
      <c r="DH360"/>
      <c r="DI360" s="104"/>
      <c r="DJ360" s="104"/>
      <c r="DK360" s="104"/>
      <c r="DL360" s="104"/>
      <c r="DM360" s="104"/>
      <c r="DN360" s="104"/>
      <c r="DO360" s="104"/>
      <c r="DP360" s="104"/>
      <c r="DQ360" s="104"/>
      <c r="DR360" s="104"/>
      <c r="DS360" s="104"/>
      <c r="DT360" s="104"/>
      <c r="DU360" s="104"/>
      <c r="DV360" s="104"/>
      <c r="DW360" s="104"/>
      <c r="DX360" s="104"/>
      <c r="DY360" s="104"/>
      <c r="DZ360" s="104"/>
      <c r="EA360" s="104"/>
      <c r="EB360" s="104"/>
    </row>
    <row r="361" spans="1:132" s="181" customForma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/>
      <c r="BE361" s="104"/>
      <c r="BF361" s="104"/>
      <c r="BG361" s="104"/>
      <c r="BH361" s="104"/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/>
      <c r="BS361" s="104"/>
      <c r="BT361" s="104"/>
      <c r="BU361" s="104"/>
      <c r="BV361" s="104"/>
      <c r="BW361" s="104"/>
      <c r="BX361" s="104"/>
      <c r="BY361" s="104"/>
      <c r="BZ361" s="104"/>
      <c r="CA361" s="104"/>
      <c r="CB361" s="104"/>
      <c r="CC361" s="104"/>
      <c r="CD361" s="104"/>
      <c r="CE361" s="104"/>
      <c r="CF361"/>
      <c r="CG361" s="104"/>
      <c r="CH361" s="104"/>
      <c r="CI361" s="104"/>
      <c r="CJ361" s="104"/>
      <c r="CK361" s="104"/>
      <c r="CL361" s="104"/>
      <c r="CM361" s="104"/>
      <c r="CN361" s="104"/>
      <c r="CO361" s="104"/>
      <c r="CP361" s="104"/>
      <c r="CQ361" s="104"/>
      <c r="CR361" s="104"/>
      <c r="CS361" s="104"/>
      <c r="CT361"/>
      <c r="CU361" s="104"/>
      <c r="CV361" s="104"/>
      <c r="CW361" s="104"/>
      <c r="CX361" s="104"/>
      <c r="CY361" s="104"/>
      <c r="CZ361" s="104"/>
      <c r="DA361" s="104"/>
      <c r="DB361" s="104"/>
      <c r="DC361" s="104"/>
      <c r="DD361" s="104"/>
      <c r="DE361" s="104"/>
      <c r="DF361" s="104"/>
      <c r="DG361" s="104"/>
      <c r="DH361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4"/>
      <c r="DS361" s="104"/>
      <c r="DT361" s="104"/>
      <c r="DU361" s="104"/>
      <c r="DV361" s="104"/>
      <c r="DW361" s="104"/>
      <c r="DX361" s="104"/>
      <c r="DY361" s="104"/>
      <c r="DZ361" s="104"/>
      <c r="EA361" s="104"/>
      <c r="EB361" s="104"/>
    </row>
    <row r="362" spans="1:132" s="181" customFormat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/>
      <c r="BE362" s="104"/>
      <c r="BF362" s="104"/>
      <c r="BG362" s="104"/>
      <c r="BH362" s="104"/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/>
      <c r="BS362" s="104"/>
      <c r="BT362" s="104"/>
      <c r="BU362" s="104"/>
      <c r="BV362" s="104"/>
      <c r="BW362" s="104"/>
      <c r="BX362" s="104"/>
      <c r="BY362" s="104"/>
      <c r="BZ362" s="104"/>
      <c r="CA362" s="104"/>
      <c r="CB362" s="104"/>
      <c r="CC362" s="104"/>
      <c r="CD362" s="104"/>
      <c r="CE362" s="104"/>
      <c r="CF362"/>
      <c r="CG362" s="104"/>
      <c r="CH362" s="104"/>
      <c r="CI362" s="104"/>
      <c r="CJ362" s="104"/>
      <c r="CK362" s="104"/>
      <c r="CL362" s="104"/>
      <c r="CM362" s="104"/>
      <c r="CN362" s="104"/>
      <c r="CO362" s="104"/>
      <c r="CP362" s="104"/>
      <c r="CQ362" s="104"/>
      <c r="CR362" s="104"/>
      <c r="CS362" s="104"/>
      <c r="CT362"/>
      <c r="CU362" s="104"/>
      <c r="CV362" s="104"/>
      <c r="CW362" s="104"/>
      <c r="CX362" s="104"/>
      <c r="CY362" s="104"/>
      <c r="CZ362" s="104"/>
      <c r="DA362" s="104"/>
      <c r="DB362" s="104"/>
      <c r="DC362" s="104"/>
      <c r="DD362" s="104"/>
      <c r="DE362" s="104"/>
      <c r="DF362" s="104"/>
      <c r="DG362" s="104"/>
      <c r="DH362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4"/>
      <c r="DS362" s="104"/>
      <c r="DT362" s="104"/>
      <c r="DU362" s="104"/>
      <c r="DV362" s="104"/>
      <c r="DW362" s="104"/>
      <c r="DX362" s="104"/>
      <c r="DY362" s="104"/>
      <c r="DZ362" s="104"/>
      <c r="EA362" s="104"/>
      <c r="EB362" s="104"/>
    </row>
    <row r="363" spans="1:132" s="181" customFormat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/>
      <c r="BE363" s="104"/>
      <c r="BF363" s="104"/>
      <c r="BG363" s="104"/>
      <c r="BH363" s="104"/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/>
      <c r="BS363" s="104"/>
      <c r="BT363" s="104"/>
      <c r="BU363" s="104"/>
      <c r="BV363" s="104"/>
      <c r="BW363" s="104"/>
      <c r="BX363" s="104"/>
      <c r="BY363" s="104"/>
      <c r="BZ363" s="104"/>
      <c r="CA363" s="104"/>
      <c r="CB363" s="104"/>
      <c r="CC363" s="104"/>
      <c r="CD363" s="104"/>
      <c r="CE363" s="104"/>
      <c r="CF363"/>
      <c r="CG363" s="104"/>
      <c r="CH363" s="104"/>
      <c r="CI363" s="104"/>
      <c r="CJ363" s="104"/>
      <c r="CK363" s="104"/>
      <c r="CL363" s="104"/>
      <c r="CM363" s="104"/>
      <c r="CN363" s="104"/>
      <c r="CO363" s="104"/>
      <c r="CP363" s="104"/>
      <c r="CQ363" s="104"/>
      <c r="CR363" s="104"/>
      <c r="CS363" s="104"/>
      <c r="CT363"/>
      <c r="CU363" s="104"/>
      <c r="CV363" s="104"/>
      <c r="CW363" s="104"/>
      <c r="CX363" s="104"/>
      <c r="CY363" s="104"/>
      <c r="CZ363" s="104"/>
      <c r="DA363" s="104"/>
      <c r="DB363" s="104"/>
      <c r="DC363" s="104"/>
      <c r="DD363" s="104"/>
      <c r="DE363" s="104"/>
      <c r="DF363" s="104"/>
      <c r="DG363" s="104"/>
      <c r="DH363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4"/>
      <c r="DS363" s="104"/>
      <c r="DT363" s="104"/>
      <c r="DU363" s="104"/>
      <c r="DV363" s="104"/>
      <c r="DW363" s="104"/>
      <c r="DX363" s="104"/>
      <c r="DY363" s="104"/>
      <c r="DZ363" s="104"/>
      <c r="EA363" s="104"/>
      <c r="EB363" s="104"/>
    </row>
    <row r="364" spans="1:132" s="181" customForma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/>
      <c r="BE364" s="104"/>
      <c r="BF364" s="104"/>
      <c r="BG364" s="104"/>
      <c r="BH364" s="104"/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/>
      <c r="BS364" s="104"/>
      <c r="BT364" s="104"/>
      <c r="BU364" s="104"/>
      <c r="BV364" s="104"/>
      <c r="BW364" s="104"/>
      <c r="BX364" s="104"/>
      <c r="BY364" s="104"/>
      <c r="BZ364" s="104"/>
      <c r="CA364" s="104"/>
      <c r="CB364" s="104"/>
      <c r="CC364" s="104"/>
      <c r="CD364" s="104"/>
      <c r="CE364" s="104"/>
      <c r="CF364"/>
      <c r="CG364" s="104"/>
      <c r="CH364" s="104"/>
      <c r="CI364" s="104"/>
      <c r="CJ364" s="104"/>
      <c r="CK364" s="104"/>
      <c r="CL364" s="104"/>
      <c r="CM364" s="104"/>
      <c r="CN364" s="104"/>
      <c r="CO364" s="104"/>
      <c r="CP364" s="104"/>
      <c r="CQ364" s="104"/>
      <c r="CR364" s="104"/>
      <c r="CS364" s="104"/>
      <c r="CT364"/>
      <c r="CU364" s="104"/>
      <c r="CV364" s="104"/>
      <c r="CW364" s="104"/>
      <c r="CX364" s="104"/>
      <c r="CY364" s="104"/>
      <c r="CZ364" s="104"/>
      <c r="DA364" s="104"/>
      <c r="DB364" s="104"/>
      <c r="DC364" s="104"/>
      <c r="DD364" s="104"/>
      <c r="DE364" s="104"/>
      <c r="DF364" s="104"/>
      <c r="DG364" s="104"/>
      <c r="DH36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4"/>
      <c r="DS364" s="104"/>
      <c r="DT364" s="104"/>
      <c r="DU364" s="104"/>
      <c r="DV364" s="104"/>
      <c r="DW364" s="104"/>
      <c r="DX364" s="104"/>
      <c r="DY364" s="104"/>
      <c r="DZ364" s="104"/>
      <c r="EA364" s="104"/>
      <c r="EB364" s="104"/>
    </row>
    <row r="365" spans="1:132" s="181" customForma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/>
      <c r="BE365" s="104"/>
      <c r="BF365" s="104"/>
      <c r="BG365" s="104"/>
      <c r="BH365" s="104"/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/>
      <c r="BS365" s="104"/>
      <c r="BT365" s="104"/>
      <c r="BU365" s="104"/>
      <c r="BV365" s="104"/>
      <c r="BW365" s="104"/>
      <c r="BX365" s="104"/>
      <c r="BY365" s="104"/>
      <c r="BZ365" s="104"/>
      <c r="CA365" s="104"/>
      <c r="CB365" s="104"/>
      <c r="CC365" s="104"/>
      <c r="CD365" s="104"/>
      <c r="CE365" s="104"/>
      <c r="CF365"/>
      <c r="CG365" s="104"/>
      <c r="CH365" s="104"/>
      <c r="CI365" s="104"/>
      <c r="CJ365" s="104"/>
      <c r="CK365" s="104"/>
      <c r="CL365" s="104"/>
      <c r="CM365" s="104"/>
      <c r="CN365" s="104"/>
      <c r="CO365" s="104"/>
      <c r="CP365" s="104"/>
      <c r="CQ365" s="104"/>
      <c r="CR365" s="104"/>
      <c r="CS365" s="104"/>
      <c r="CT365"/>
      <c r="CU365" s="104"/>
      <c r="CV365" s="104"/>
      <c r="CW365" s="104"/>
      <c r="CX365" s="104"/>
      <c r="CY365" s="104"/>
      <c r="CZ365" s="104"/>
      <c r="DA365" s="104"/>
      <c r="DB365" s="104"/>
      <c r="DC365" s="104"/>
      <c r="DD365" s="104"/>
      <c r="DE365" s="104"/>
      <c r="DF365" s="104"/>
      <c r="DG365" s="104"/>
      <c r="DH365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4"/>
      <c r="DS365" s="104"/>
      <c r="DT365" s="104"/>
      <c r="DU365" s="104"/>
      <c r="DV365" s="104"/>
      <c r="DW365" s="104"/>
      <c r="DX365" s="104"/>
      <c r="DY365" s="104"/>
      <c r="DZ365" s="104"/>
      <c r="EA365" s="104"/>
      <c r="EB365" s="104"/>
    </row>
    <row r="366" spans="1:132" s="181" customFormat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/>
      <c r="BE366" s="104"/>
      <c r="BF366" s="104"/>
      <c r="BG366" s="104"/>
      <c r="BH366" s="104"/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/>
      <c r="BS366" s="104"/>
      <c r="BT366" s="104"/>
      <c r="BU366" s="104"/>
      <c r="BV366" s="104"/>
      <c r="BW366" s="104"/>
      <c r="BX366" s="104"/>
      <c r="BY366" s="104"/>
      <c r="BZ366" s="104"/>
      <c r="CA366" s="104"/>
      <c r="CB366" s="104"/>
      <c r="CC366" s="104"/>
      <c r="CD366" s="104"/>
      <c r="CE366" s="104"/>
      <c r="CF366"/>
      <c r="CG366" s="104"/>
      <c r="CH366" s="104"/>
      <c r="CI366" s="104"/>
      <c r="CJ366" s="104"/>
      <c r="CK366" s="104"/>
      <c r="CL366" s="104"/>
      <c r="CM366" s="104"/>
      <c r="CN366" s="104"/>
      <c r="CO366" s="104"/>
      <c r="CP366" s="104"/>
      <c r="CQ366" s="104"/>
      <c r="CR366" s="104"/>
      <c r="CS366" s="104"/>
      <c r="CT366"/>
      <c r="CU366" s="104"/>
      <c r="CV366" s="104"/>
      <c r="CW366" s="104"/>
      <c r="CX366" s="104"/>
      <c r="CY366" s="104"/>
      <c r="CZ366" s="104"/>
      <c r="DA366" s="104"/>
      <c r="DB366" s="104"/>
      <c r="DC366" s="104"/>
      <c r="DD366" s="104"/>
      <c r="DE366" s="104"/>
      <c r="DF366" s="104"/>
      <c r="DG366" s="104"/>
      <c r="DH366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4"/>
      <c r="DS366" s="104"/>
      <c r="DT366" s="104"/>
      <c r="DU366" s="104"/>
      <c r="DV366" s="104"/>
      <c r="DW366" s="104"/>
      <c r="DX366" s="104"/>
      <c r="DY366" s="104"/>
      <c r="DZ366" s="104"/>
      <c r="EA366" s="104"/>
      <c r="EB366" s="104"/>
    </row>
    <row r="367" spans="1:132" s="181" customFormat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/>
      <c r="BE367" s="104"/>
      <c r="BF367" s="104"/>
      <c r="BG367" s="104"/>
      <c r="BH367" s="104"/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/>
      <c r="BS367" s="104"/>
      <c r="BT367" s="104"/>
      <c r="BU367" s="104"/>
      <c r="BV367" s="104"/>
      <c r="BW367" s="104"/>
      <c r="BX367" s="104"/>
      <c r="BY367" s="104"/>
      <c r="BZ367" s="104"/>
      <c r="CA367" s="104"/>
      <c r="CB367" s="104"/>
      <c r="CC367" s="104"/>
      <c r="CD367" s="104"/>
      <c r="CE367" s="104"/>
      <c r="CF367"/>
      <c r="CG367" s="104"/>
      <c r="CH367" s="104"/>
      <c r="CI367" s="104"/>
      <c r="CJ367" s="104"/>
      <c r="CK367" s="104"/>
      <c r="CL367" s="104"/>
      <c r="CM367" s="104"/>
      <c r="CN367" s="104"/>
      <c r="CO367" s="104"/>
      <c r="CP367" s="104"/>
      <c r="CQ367" s="104"/>
      <c r="CR367" s="104"/>
      <c r="CS367" s="104"/>
      <c r="CT367"/>
      <c r="CU367" s="104"/>
      <c r="CV367" s="104"/>
      <c r="CW367" s="104"/>
      <c r="CX367" s="104"/>
      <c r="CY367" s="104"/>
      <c r="CZ367" s="104"/>
      <c r="DA367" s="104"/>
      <c r="DB367" s="104"/>
      <c r="DC367" s="104"/>
      <c r="DD367" s="104"/>
      <c r="DE367" s="104"/>
      <c r="DF367" s="104"/>
      <c r="DG367" s="104"/>
      <c r="DH367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4"/>
      <c r="DS367" s="104"/>
      <c r="DT367" s="104"/>
      <c r="DU367" s="104"/>
      <c r="DV367" s="104"/>
      <c r="DW367" s="104"/>
      <c r="DX367" s="104"/>
      <c r="DY367" s="104"/>
      <c r="DZ367" s="104"/>
      <c r="EA367" s="104"/>
      <c r="EB367" s="104"/>
    </row>
    <row r="368" spans="1:132" s="181" customForma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/>
      <c r="BE368" s="104"/>
      <c r="BF368" s="104"/>
      <c r="BG368" s="104"/>
      <c r="BH368" s="104"/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/>
      <c r="BS368" s="104"/>
      <c r="BT368" s="104"/>
      <c r="BU368" s="104"/>
      <c r="BV368" s="104"/>
      <c r="BW368" s="104"/>
      <c r="BX368" s="104"/>
      <c r="BY368" s="104"/>
      <c r="BZ368" s="104"/>
      <c r="CA368" s="104"/>
      <c r="CB368" s="104"/>
      <c r="CC368" s="104"/>
      <c r="CD368" s="104"/>
      <c r="CE368" s="104"/>
      <c r="CF368"/>
      <c r="CG368" s="104"/>
      <c r="CH368" s="104"/>
      <c r="CI368" s="104"/>
      <c r="CJ368" s="104"/>
      <c r="CK368" s="104"/>
      <c r="CL368" s="104"/>
      <c r="CM368" s="104"/>
      <c r="CN368" s="104"/>
      <c r="CO368" s="104"/>
      <c r="CP368" s="104"/>
      <c r="CQ368" s="104"/>
      <c r="CR368" s="104"/>
      <c r="CS368" s="104"/>
      <c r="CT368"/>
      <c r="CU368" s="104"/>
      <c r="CV368" s="104"/>
      <c r="CW368" s="104"/>
      <c r="CX368" s="104"/>
      <c r="CY368" s="104"/>
      <c r="CZ368" s="104"/>
      <c r="DA368" s="104"/>
      <c r="DB368" s="104"/>
      <c r="DC368" s="104"/>
      <c r="DD368" s="104"/>
      <c r="DE368" s="104"/>
      <c r="DF368" s="104"/>
      <c r="DG368" s="104"/>
      <c r="DH368"/>
      <c r="DI368" s="104"/>
      <c r="DJ368" s="104"/>
      <c r="DK368" s="104"/>
      <c r="DL368" s="104"/>
      <c r="DM368" s="104"/>
      <c r="DN368" s="104"/>
      <c r="DO368" s="104"/>
      <c r="DP368" s="104"/>
      <c r="DQ368" s="104"/>
      <c r="DR368" s="104"/>
      <c r="DS368" s="104"/>
      <c r="DT368" s="104"/>
      <c r="DU368" s="104"/>
      <c r="DV368" s="104"/>
      <c r="DW368" s="104"/>
      <c r="DX368" s="104"/>
      <c r="DY368" s="104"/>
      <c r="DZ368" s="104"/>
      <c r="EA368" s="104"/>
      <c r="EB368" s="104"/>
    </row>
    <row r="369" spans="1:132" s="181" customFormat="1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/>
      <c r="BE369" s="104"/>
      <c r="BF369" s="104"/>
      <c r="BG369" s="104"/>
      <c r="BH369" s="104"/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  <c r="CE369" s="104"/>
      <c r="CF369"/>
      <c r="CG369" s="104"/>
      <c r="CH369" s="104"/>
      <c r="CI369" s="104"/>
      <c r="CJ369" s="104"/>
      <c r="CK369" s="104"/>
      <c r="CL369" s="104"/>
      <c r="CM369" s="104"/>
      <c r="CN369" s="104"/>
      <c r="CO369" s="104"/>
      <c r="CP369" s="104"/>
      <c r="CQ369" s="104"/>
      <c r="CR369" s="104"/>
      <c r="CS369" s="104"/>
      <c r="CT369"/>
      <c r="CU369" s="104"/>
      <c r="CV369" s="104"/>
      <c r="CW369" s="104"/>
      <c r="CX369" s="104"/>
      <c r="CY369" s="104"/>
      <c r="CZ369" s="104"/>
      <c r="DA369" s="104"/>
      <c r="DB369" s="104"/>
      <c r="DC369" s="104"/>
      <c r="DD369" s="104"/>
      <c r="DE369" s="104"/>
      <c r="DF369" s="104"/>
      <c r="DG369" s="104"/>
      <c r="DH369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4"/>
      <c r="DS369" s="104"/>
      <c r="DT369" s="104"/>
      <c r="DU369" s="104"/>
      <c r="DV369" s="104"/>
      <c r="DW369" s="104"/>
      <c r="DX369" s="104"/>
      <c r="DY369" s="104"/>
      <c r="DZ369" s="104"/>
      <c r="EA369" s="104"/>
      <c r="EB369" s="104"/>
    </row>
    <row r="370" spans="1:132" s="181" customForma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/>
      <c r="BE370" s="104"/>
      <c r="BF370" s="104"/>
      <c r="BG370" s="104"/>
      <c r="BH370" s="104"/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/>
      <c r="BS370" s="104"/>
      <c r="BT370" s="104"/>
      <c r="BU370" s="104"/>
      <c r="BV370" s="104"/>
      <c r="BW370" s="104"/>
      <c r="BX370" s="104"/>
      <c r="BY370" s="104"/>
      <c r="BZ370" s="104"/>
      <c r="CA370" s="104"/>
      <c r="CB370" s="104"/>
      <c r="CC370" s="104"/>
      <c r="CD370" s="104"/>
      <c r="CE370" s="104"/>
      <c r="CF370"/>
      <c r="CG370" s="104"/>
      <c r="CH370" s="104"/>
      <c r="CI370" s="104"/>
      <c r="CJ370" s="104"/>
      <c r="CK370" s="104"/>
      <c r="CL370" s="104"/>
      <c r="CM370" s="104"/>
      <c r="CN370" s="104"/>
      <c r="CO370" s="104"/>
      <c r="CP370" s="104"/>
      <c r="CQ370" s="104"/>
      <c r="CR370" s="104"/>
      <c r="CS370" s="104"/>
      <c r="CT370"/>
      <c r="CU370" s="104"/>
      <c r="CV370" s="104"/>
      <c r="CW370" s="104"/>
      <c r="CX370" s="104"/>
      <c r="CY370" s="104"/>
      <c r="CZ370" s="104"/>
      <c r="DA370" s="104"/>
      <c r="DB370" s="104"/>
      <c r="DC370" s="104"/>
      <c r="DD370" s="104"/>
      <c r="DE370" s="104"/>
      <c r="DF370" s="104"/>
      <c r="DG370" s="104"/>
      <c r="DH370"/>
      <c r="DI370" s="104"/>
      <c r="DJ370" s="104"/>
      <c r="DK370" s="104"/>
      <c r="DL370" s="104"/>
      <c r="DM370" s="104"/>
      <c r="DN370" s="104"/>
      <c r="DO370" s="104"/>
      <c r="DP370" s="104"/>
      <c r="DQ370" s="104"/>
      <c r="DR370" s="104"/>
      <c r="DS370" s="104"/>
      <c r="DT370" s="104"/>
      <c r="DU370" s="104"/>
      <c r="DV370" s="104"/>
      <c r="DW370" s="104"/>
      <c r="DX370" s="104"/>
      <c r="DY370" s="104"/>
      <c r="DZ370" s="104"/>
      <c r="EA370" s="104"/>
      <c r="EB370" s="104"/>
    </row>
    <row r="371" spans="1:132" s="181" customForma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/>
      <c r="BE371" s="104"/>
      <c r="BF371" s="104"/>
      <c r="BG371" s="104"/>
      <c r="BH371" s="104"/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  <c r="CE371" s="104"/>
      <c r="CF371"/>
      <c r="CG371" s="104"/>
      <c r="CH371" s="104"/>
      <c r="CI371" s="104"/>
      <c r="CJ371" s="104"/>
      <c r="CK371" s="104"/>
      <c r="CL371" s="104"/>
      <c r="CM371" s="104"/>
      <c r="CN371" s="104"/>
      <c r="CO371" s="104"/>
      <c r="CP371" s="104"/>
      <c r="CQ371" s="104"/>
      <c r="CR371" s="104"/>
      <c r="CS371" s="104"/>
      <c r="CT371"/>
      <c r="CU371" s="104"/>
      <c r="CV371" s="104"/>
      <c r="CW371" s="104"/>
      <c r="CX371" s="104"/>
      <c r="CY371" s="104"/>
      <c r="CZ371" s="104"/>
      <c r="DA371" s="104"/>
      <c r="DB371" s="104"/>
      <c r="DC371" s="104"/>
      <c r="DD371" s="104"/>
      <c r="DE371" s="104"/>
      <c r="DF371" s="104"/>
      <c r="DG371" s="104"/>
      <c r="DH371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4"/>
      <c r="DS371" s="104"/>
      <c r="DT371" s="104"/>
      <c r="DU371" s="104"/>
      <c r="DV371" s="104"/>
      <c r="DW371" s="104"/>
      <c r="DX371" s="104"/>
      <c r="DY371" s="104"/>
      <c r="DZ371" s="104"/>
      <c r="EA371" s="104"/>
      <c r="EB371" s="104"/>
    </row>
    <row r="372" spans="1:132" s="181" customFormat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/>
      <c r="BE372" s="104"/>
      <c r="BF372" s="104"/>
      <c r="BG372" s="104"/>
      <c r="BH372" s="104"/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/>
      <c r="BS372" s="104"/>
      <c r="BT372" s="104"/>
      <c r="BU372" s="104"/>
      <c r="BV372" s="104"/>
      <c r="BW372" s="104"/>
      <c r="BX372" s="104"/>
      <c r="BY372" s="104"/>
      <c r="BZ372" s="104"/>
      <c r="CA372" s="104"/>
      <c r="CB372" s="104"/>
      <c r="CC372" s="104"/>
      <c r="CD372" s="104"/>
      <c r="CE372" s="104"/>
      <c r="CF372"/>
      <c r="CG372" s="104"/>
      <c r="CH372" s="104"/>
      <c r="CI372" s="104"/>
      <c r="CJ372" s="104"/>
      <c r="CK372" s="104"/>
      <c r="CL372" s="104"/>
      <c r="CM372" s="104"/>
      <c r="CN372" s="104"/>
      <c r="CO372" s="104"/>
      <c r="CP372" s="104"/>
      <c r="CQ372" s="104"/>
      <c r="CR372" s="104"/>
      <c r="CS372" s="104"/>
      <c r="CT372"/>
      <c r="CU372" s="104"/>
      <c r="CV372" s="104"/>
      <c r="CW372" s="104"/>
      <c r="CX372" s="104"/>
      <c r="CY372" s="104"/>
      <c r="CZ372" s="104"/>
      <c r="DA372" s="104"/>
      <c r="DB372" s="104"/>
      <c r="DC372" s="104"/>
      <c r="DD372" s="104"/>
      <c r="DE372" s="104"/>
      <c r="DF372" s="104"/>
      <c r="DG372" s="104"/>
      <c r="DH372"/>
      <c r="DI372" s="104"/>
      <c r="DJ372" s="104"/>
      <c r="DK372" s="104"/>
      <c r="DL372" s="104"/>
      <c r="DM372" s="104"/>
      <c r="DN372" s="104"/>
      <c r="DO372" s="104"/>
      <c r="DP372" s="104"/>
      <c r="DQ372" s="104"/>
      <c r="DR372" s="104"/>
      <c r="DS372" s="104"/>
      <c r="DT372" s="104"/>
      <c r="DU372" s="104"/>
      <c r="DV372" s="104"/>
      <c r="DW372" s="104"/>
      <c r="DX372" s="104"/>
      <c r="DY372" s="104"/>
      <c r="DZ372" s="104"/>
      <c r="EA372" s="104"/>
      <c r="EB372" s="104"/>
    </row>
    <row r="373" spans="1:132" s="181" customFormat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/>
      <c r="BE373" s="104"/>
      <c r="BF373" s="104"/>
      <c r="BG373" s="104"/>
      <c r="BH373" s="104"/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/>
      <c r="BS373" s="104"/>
      <c r="BT373" s="104"/>
      <c r="BU373" s="104"/>
      <c r="BV373" s="104"/>
      <c r="BW373" s="104"/>
      <c r="BX373" s="104"/>
      <c r="BY373" s="104"/>
      <c r="BZ373" s="104"/>
      <c r="CA373" s="104"/>
      <c r="CB373" s="104"/>
      <c r="CC373" s="104"/>
      <c r="CD373" s="104"/>
      <c r="CE373" s="104"/>
      <c r="CF373"/>
      <c r="CG373" s="104"/>
      <c r="CH373" s="104"/>
      <c r="CI373" s="104"/>
      <c r="CJ373" s="104"/>
      <c r="CK373" s="104"/>
      <c r="CL373" s="104"/>
      <c r="CM373" s="104"/>
      <c r="CN373" s="104"/>
      <c r="CO373" s="104"/>
      <c r="CP373" s="104"/>
      <c r="CQ373" s="104"/>
      <c r="CR373" s="104"/>
      <c r="CS373" s="104"/>
      <c r="CT373"/>
      <c r="CU373" s="104"/>
      <c r="CV373" s="104"/>
      <c r="CW373" s="104"/>
      <c r="CX373" s="104"/>
      <c r="CY373" s="104"/>
      <c r="CZ373" s="104"/>
      <c r="DA373" s="104"/>
      <c r="DB373" s="104"/>
      <c r="DC373" s="104"/>
      <c r="DD373" s="104"/>
      <c r="DE373" s="104"/>
      <c r="DF373" s="104"/>
      <c r="DG373" s="104"/>
      <c r="DH373"/>
      <c r="DI373" s="104"/>
      <c r="DJ373" s="104"/>
      <c r="DK373" s="104"/>
      <c r="DL373" s="104"/>
      <c r="DM373" s="104"/>
      <c r="DN373" s="104"/>
      <c r="DO373" s="104"/>
      <c r="DP373" s="104"/>
      <c r="DQ373" s="104"/>
      <c r="DR373" s="104"/>
      <c r="DS373" s="104"/>
      <c r="DT373" s="104"/>
      <c r="DU373" s="104"/>
      <c r="DV373" s="104"/>
      <c r="DW373" s="104"/>
      <c r="DX373" s="104"/>
      <c r="DY373" s="104"/>
      <c r="DZ373" s="104"/>
      <c r="EA373" s="104"/>
      <c r="EB373" s="104"/>
    </row>
    <row r="374" spans="1:132" s="181" customFormat="1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/>
      <c r="BE374" s="104"/>
      <c r="BF374" s="104"/>
      <c r="BG374" s="104"/>
      <c r="BH374" s="104"/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/>
      <c r="BS374" s="104"/>
      <c r="BT374" s="104"/>
      <c r="BU374" s="104"/>
      <c r="BV374" s="104"/>
      <c r="BW374" s="104"/>
      <c r="BX374" s="104"/>
      <c r="BY374" s="104"/>
      <c r="BZ374" s="104"/>
      <c r="CA374" s="104"/>
      <c r="CB374" s="104"/>
      <c r="CC374" s="104"/>
      <c r="CD374" s="104"/>
      <c r="CE374" s="104"/>
      <c r="CF374"/>
      <c r="CG374" s="104"/>
      <c r="CH374" s="104"/>
      <c r="CI374" s="104"/>
      <c r="CJ374" s="104"/>
      <c r="CK374" s="104"/>
      <c r="CL374" s="104"/>
      <c r="CM374" s="104"/>
      <c r="CN374" s="104"/>
      <c r="CO374" s="104"/>
      <c r="CP374" s="104"/>
      <c r="CQ374" s="104"/>
      <c r="CR374" s="104"/>
      <c r="CS374" s="104"/>
      <c r="CT374"/>
      <c r="CU374" s="104"/>
      <c r="CV374" s="104"/>
      <c r="CW374" s="104"/>
      <c r="CX374" s="104"/>
      <c r="CY374" s="104"/>
      <c r="CZ374" s="104"/>
      <c r="DA374" s="104"/>
      <c r="DB374" s="104"/>
      <c r="DC374" s="104"/>
      <c r="DD374" s="104"/>
      <c r="DE374" s="104"/>
      <c r="DF374" s="104"/>
      <c r="DG374" s="104"/>
      <c r="DH374"/>
      <c r="DI374" s="104"/>
      <c r="DJ374" s="104"/>
      <c r="DK374" s="104"/>
      <c r="DL374" s="104"/>
      <c r="DM374" s="104"/>
      <c r="DN374" s="104"/>
      <c r="DO374" s="104"/>
      <c r="DP374" s="104"/>
      <c r="DQ374" s="104"/>
      <c r="DR374" s="104"/>
      <c r="DS374" s="104"/>
      <c r="DT374" s="104"/>
      <c r="DU374" s="104"/>
      <c r="DV374" s="104"/>
      <c r="DW374" s="104"/>
      <c r="DX374" s="104"/>
      <c r="DY374" s="104"/>
      <c r="DZ374" s="104"/>
      <c r="EA374" s="104"/>
      <c r="EB374" s="104"/>
    </row>
    <row r="375" spans="1:132" s="181" customFormat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/>
      <c r="BE375" s="104"/>
      <c r="BF375" s="104"/>
      <c r="BG375" s="104"/>
      <c r="BH375" s="104"/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/>
      <c r="BS375" s="104"/>
      <c r="BT375" s="104"/>
      <c r="BU375" s="104"/>
      <c r="BV375" s="104"/>
      <c r="BW375" s="104"/>
      <c r="BX375" s="104"/>
      <c r="BY375" s="104"/>
      <c r="BZ375" s="104"/>
      <c r="CA375" s="104"/>
      <c r="CB375" s="104"/>
      <c r="CC375" s="104"/>
      <c r="CD375" s="104"/>
      <c r="CE375" s="104"/>
      <c r="CF375"/>
      <c r="CG375" s="104"/>
      <c r="CH375" s="104"/>
      <c r="CI375" s="104"/>
      <c r="CJ375" s="104"/>
      <c r="CK375" s="104"/>
      <c r="CL375" s="104"/>
      <c r="CM375" s="104"/>
      <c r="CN375" s="104"/>
      <c r="CO375" s="104"/>
      <c r="CP375" s="104"/>
      <c r="CQ375" s="104"/>
      <c r="CR375" s="104"/>
      <c r="CS375" s="104"/>
      <c r="CT375"/>
      <c r="CU375" s="104"/>
      <c r="CV375" s="104"/>
      <c r="CW375" s="104"/>
      <c r="CX375" s="104"/>
      <c r="CY375" s="104"/>
      <c r="CZ375" s="104"/>
      <c r="DA375" s="104"/>
      <c r="DB375" s="104"/>
      <c r="DC375" s="104"/>
      <c r="DD375" s="104"/>
      <c r="DE375" s="104"/>
      <c r="DF375" s="104"/>
      <c r="DG375" s="104"/>
      <c r="DH375"/>
      <c r="DI375" s="104"/>
      <c r="DJ375" s="104"/>
      <c r="DK375" s="104"/>
      <c r="DL375" s="104"/>
      <c r="DM375" s="104"/>
      <c r="DN375" s="104"/>
      <c r="DO375" s="104"/>
      <c r="DP375" s="104"/>
      <c r="DQ375" s="104"/>
      <c r="DR375" s="104"/>
      <c r="DS375" s="104"/>
      <c r="DT375" s="104"/>
      <c r="DU375" s="104"/>
      <c r="DV375" s="104"/>
      <c r="DW375" s="104"/>
      <c r="DX375" s="104"/>
      <c r="DY375" s="104"/>
      <c r="DZ375" s="104"/>
      <c r="EA375" s="104"/>
      <c r="EB375" s="104"/>
    </row>
    <row r="376" spans="1:132" s="181" customFormat="1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/>
      <c r="BE376" s="104"/>
      <c r="BF376" s="104"/>
      <c r="BG376" s="104"/>
      <c r="BH376" s="104"/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/>
      <c r="BS376" s="104"/>
      <c r="BT376" s="104"/>
      <c r="BU376" s="104"/>
      <c r="BV376" s="104"/>
      <c r="BW376" s="104"/>
      <c r="BX376" s="104"/>
      <c r="BY376" s="104"/>
      <c r="BZ376" s="104"/>
      <c r="CA376" s="104"/>
      <c r="CB376" s="104"/>
      <c r="CC376" s="104"/>
      <c r="CD376" s="104"/>
      <c r="CE376" s="104"/>
      <c r="CF376"/>
      <c r="CG376" s="104"/>
      <c r="CH376" s="104"/>
      <c r="CI376" s="104"/>
      <c r="CJ376" s="104"/>
      <c r="CK376" s="104"/>
      <c r="CL376" s="104"/>
      <c r="CM376" s="104"/>
      <c r="CN376" s="104"/>
      <c r="CO376" s="104"/>
      <c r="CP376" s="104"/>
      <c r="CQ376" s="104"/>
      <c r="CR376" s="104"/>
      <c r="CS376" s="104"/>
      <c r="CT376"/>
      <c r="CU376" s="104"/>
      <c r="CV376" s="104"/>
      <c r="CW376" s="104"/>
      <c r="CX376" s="104"/>
      <c r="CY376" s="104"/>
      <c r="CZ376" s="104"/>
      <c r="DA376" s="104"/>
      <c r="DB376" s="104"/>
      <c r="DC376" s="104"/>
      <c r="DD376" s="104"/>
      <c r="DE376" s="104"/>
      <c r="DF376" s="104"/>
      <c r="DG376" s="104"/>
      <c r="DH376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4"/>
      <c r="DS376" s="104"/>
      <c r="DT376" s="104"/>
      <c r="DU376" s="104"/>
      <c r="DV376" s="104"/>
      <c r="DW376" s="104"/>
      <c r="DX376" s="104"/>
      <c r="DY376" s="104"/>
      <c r="DZ376" s="104"/>
      <c r="EA376" s="104"/>
      <c r="EB376" s="104"/>
    </row>
    <row r="377" spans="1:132" s="181" customFormat="1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/>
      <c r="BE377" s="104"/>
      <c r="BF377" s="104"/>
      <c r="BG377" s="104"/>
      <c r="BH377" s="104"/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/>
      <c r="BS377" s="104"/>
      <c r="BT377" s="104"/>
      <c r="BU377" s="104"/>
      <c r="BV377" s="104"/>
      <c r="BW377" s="104"/>
      <c r="BX377" s="104"/>
      <c r="BY377" s="104"/>
      <c r="BZ377" s="104"/>
      <c r="CA377" s="104"/>
      <c r="CB377" s="104"/>
      <c r="CC377" s="104"/>
      <c r="CD377" s="104"/>
      <c r="CE377" s="104"/>
      <c r="CF377"/>
      <c r="CG377" s="104"/>
      <c r="CH377" s="104"/>
      <c r="CI377" s="104"/>
      <c r="CJ377" s="104"/>
      <c r="CK377" s="104"/>
      <c r="CL377" s="104"/>
      <c r="CM377" s="104"/>
      <c r="CN377" s="104"/>
      <c r="CO377" s="104"/>
      <c r="CP377" s="104"/>
      <c r="CQ377" s="104"/>
      <c r="CR377" s="104"/>
      <c r="CS377" s="104"/>
      <c r="CT377"/>
      <c r="CU377" s="104"/>
      <c r="CV377" s="104"/>
      <c r="CW377" s="104"/>
      <c r="CX377" s="104"/>
      <c r="CY377" s="104"/>
      <c r="CZ377" s="104"/>
      <c r="DA377" s="104"/>
      <c r="DB377" s="104"/>
      <c r="DC377" s="104"/>
      <c r="DD377" s="104"/>
      <c r="DE377" s="104"/>
      <c r="DF377" s="104"/>
      <c r="DG377" s="104"/>
      <c r="DH377"/>
      <c r="DI377" s="104"/>
      <c r="DJ377" s="104"/>
      <c r="DK377" s="104"/>
      <c r="DL377" s="104"/>
      <c r="DM377" s="104"/>
      <c r="DN377" s="104"/>
      <c r="DO377" s="104"/>
      <c r="DP377" s="104"/>
      <c r="DQ377" s="104"/>
      <c r="DR377" s="104"/>
      <c r="DS377" s="104"/>
      <c r="DT377" s="104"/>
      <c r="DU377" s="104"/>
      <c r="DV377" s="104"/>
      <c r="DW377" s="104"/>
      <c r="DX377" s="104"/>
      <c r="DY377" s="104"/>
      <c r="DZ377" s="104"/>
      <c r="EA377" s="104"/>
      <c r="EB377" s="104"/>
    </row>
    <row r="378" spans="1:132" s="181" customFormat="1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/>
      <c r="BE378" s="104"/>
      <c r="BF378" s="104"/>
      <c r="BG378" s="104"/>
      <c r="BH378" s="104"/>
      <c r="BI378" s="104"/>
      <c r="BJ378" s="104"/>
      <c r="BK378" s="104"/>
      <c r="BL378" s="104"/>
      <c r="BM378" s="104"/>
      <c r="BN378" s="104"/>
      <c r="BO378" s="104"/>
      <c r="BP378" s="104"/>
      <c r="BQ378" s="104"/>
      <c r="BR378"/>
      <c r="BS378" s="104"/>
      <c r="BT378" s="104"/>
      <c r="BU378" s="104"/>
      <c r="BV378" s="104"/>
      <c r="BW378" s="104"/>
      <c r="BX378" s="104"/>
      <c r="BY378" s="104"/>
      <c r="BZ378" s="104"/>
      <c r="CA378" s="104"/>
      <c r="CB378" s="104"/>
      <c r="CC378" s="104"/>
      <c r="CD378" s="104"/>
      <c r="CE378" s="104"/>
      <c r="CF378"/>
      <c r="CG378" s="104"/>
      <c r="CH378" s="104"/>
      <c r="CI378" s="104"/>
      <c r="CJ378" s="104"/>
      <c r="CK378" s="104"/>
      <c r="CL378" s="104"/>
      <c r="CM378" s="104"/>
      <c r="CN378" s="104"/>
      <c r="CO378" s="104"/>
      <c r="CP378" s="104"/>
      <c r="CQ378" s="104"/>
      <c r="CR378" s="104"/>
      <c r="CS378" s="104"/>
      <c r="CT378"/>
      <c r="CU378" s="104"/>
      <c r="CV378" s="104"/>
      <c r="CW378" s="104"/>
      <c r="CX378" s="104"/>
      <c r="CY378" s="104"/>
      <c r="CZ378" s="104"/>
      <c r="DA378" s="104"/>
      <c r="DB378" s="104"/>
      <c r="DC378" s="104"/>
      <c r="DD378" s="104"/>
      <c r="DE378" s="104"/>
      <c r="DF378" s="104"/>
      <c r="DG378" s="104"/>
      <c r="DH378"/>
      <c r="DI378" s="104"/>
      <c r="DJ378" s="104"/>
      <c r="DK378" s="104"/>
      <c r="DL378" s="104"/>
      <c r="DM378" s="104"/>
      <c r="DN378" s="104"/>
      <c r="DO378" s="104"/>
      <c r="DP378" s="104"/>
      <c r="DQ378" s="104"/>
      <c r="DR378" s="104"/>
      <c r="DS378" s="104"/>
      <c r="DT378" s="104"/>
      <c r="DU378" s="104"/>
      <c r="DV378" s="104"/>
      <c r="DW378" s="104"/>
      <c r="DX378" s="104"/>
      <c r="DY378" s="104"/>
      <c r="DZ378" s="104"/>
      <c r="EA378" s="104"/>
      <c r="EB378" s="104"/>
    </row>
    <row r="379" spans="1:132" s="181" customFormat="1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/>
      <c r="BE379" s="104"/>
      <c r="BF379" s="104"/>
      <c r="BG379" s="104"/>
      <c r="BH379" s="104"/>
      <c r="BI379" s="104"/>
      <c r="BJ379" s="104"/>
      <c r="BK379" s="104"/>
      <c r="BL379" s="104"/>
      <c r="BM379" s="104"/>
      <c r="BN379" s="104"/>
      <c r="BO379" s="104"/>
      <c r="BP379" s="104"/>
      <c r="BQ379" s="104"/>
      <c r="BR379"/>
      <c r="BS379" s="104"/>
      <c r="BT379" s="104"/>
      <c r="BU379" s="104"/>
      <c r="BV379" s="104"/>
      <c r="BW379" s="104"/>
      <c r="BX379" s="104"/>
      <c r="BY379" s="104"/>
      <c r="BZ379" s="104"/>
      <c r="CA379" s="104"/>
      <c r="CB379" s="104"/>
      <c r="CC379" s="104"/>
      <c r="CD379" s="104"/>
      <c r="CE379" s="104"/>
      <c r="CF379"/>
      <c r="CG379" s="104"/>
      <c r="CH379" s="104"/>
      <c r="CI379" s="104"/>
      <c r="CJ379" s="104"/>
      <c r="CK379" s="104"/>
      <c r="CL379" s="104"/>
      <c r="CM379" s="104"/>
      <c r="CN379" s="104"/>
      <c r="CO379" s="104"/>
      <c r="CP379" s="104"/>
      <c r="CQ379" s="104"/>
      <c r="CR379" s="104"/>
      <c r="CS379" s="104"/>
      <c r="CT379"/>
      <c r="CU379" s="104"/>
      <c r="CV379" s="104"/>
      <c r="CW379" s="104"/>
      <c r="CX379" s="104"/>
      <c r="CY379" s="104"/>
      <c r="CZ379" s="104"/>
      <c r="DA379" s="104"/>
      <c r="DB379" s="104"/>
      <c r="DC379" s="104"/>
      <c r="DD379" s="104"/>
      <c r="DE379" s="104"/>
      <c r="DF379" s="104"/>
      <c r="DG379" s="104"/>
      <c r="DH379"/>
      <c r="DI379" s="104"/>
      <c r="DJ379" s="104"/>
      <c r="DK379" s="104"/>
      <c r="DL379" s="104"/>
      <c r="DM379" s="104"/>
      <c r="DN379" s="104"/>
      <c r="DO379" s="104"/>
      <c r="DP379" s="104"/>
      <c r="DQ379" s="104"/>
      <c r="DR379" s="104"/>
      <c r="DS379" s="104"/>
      <c r="DT379" s="104"/>
      <c r="DU379" s="104"/>
      <c r="DV379" s="104"/>
      <c r="DW379" s="104"/>
      <c r="DX379" s="104"/>
      <c r="DY379" s="104"/>
      <c r="DZ379" s="104"/>
      <c r="EA379" s="104"/>
      <c r="EB379" s="104"/>
    </row>
    <row r="380" spans="1:132" s="181" customFormat="1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/>
      <c r="BE380" s="104"/>
      <c r="BF380" s="104"/>
      <c r="BG380" s="104"/>
      <c r="BH380" s="104"/>
      <c r="BI380" s="104"/>
      <c r="BJ380" s="104"/>
      <c r="BK380" s="104"/>
      <c r="BL380" s="104"/>
      <c r="BM380" s="104"/>
      <c r="BN380" s="104"/>
      <c r="BO380" s="104"/>
      <c r="BP380" s="104"/>
      <c r="BQ380" s="104"/>
      <c r="BR380"/>
      <c r="BS380" s="104"/>
      <c r="BT380" s="104"/>
      <c r="BU380" s="104"/>
      <c r="BV380" s="104"/>
      <c r="BW380" s="104"/>
      <c r="BX380" s="104"/>
      <c r="BY380" s="104"/>
      <c r="BZ380" s="104"/>
      <c r="CA380" s="104"/>
      <c r="CB380" s="104"/>
      <c r="CC380" s="104"/>
      <c r="CD380" s="104"/>
      <c r="CE380" s="104"/>
      <c r="CF380"/>
      <c r="CG380" s="104"/>
      <c r="CH380" s="104"/>
      <c r="CI380" s="104"/>
      <c r="CJ380" s="104"/>
      <c r="CK380" s="104"/>
      <c r="CL380" s="104"/>
      <c r="CM380" s="104"/>
      <c r="CN380" s="104"/>
      <c r="CO380" s="104"/>
      <c r="CP380" s="104"/>
      <c r="CQ380" s="104"/>
      <c r="CR380" s="104"/>
      <c r="CS380" s="104"/>
      <c r="CT380"/>
      <c r="CU380" s="104"/>
      <c r="CV380" s="104"/>
      <c r="CW380" s="104"/>
      <c r="CX380" s="104"/>
      <c r="CY380" s="104"/>
      <c r="CZ380" s="104"/>
      <c r="DA380" s="104"/>
      <c r="DB380" s="104"/>
      <c r="DC380" s="104"/>
      <c r="DD380" s="104"/>
      <c r="DE380" s="104"/>
      <c r="DF380" s="104"/>
      <c r="DG380" s="104"/>
      <c r="DH380"/>
      <c r="DI380" s="104"/>
      <c r="DJ380" s="104"/>
      <c r="DK380" s="104"/>
      <c r="DL380" s="104"/>
      <c r="DM380" s="104"/>
      <c r="DN380" s="104"/>
      <c r="DO380" s="104"/>
      <c r="DP380" s="104"/>
      <c r="DQ380" s="104"/>
      <c r="DR380" s="104"/>
      <c r="DS380" s="104"/>
      <c r="DT380" s="104"/>
      <c r="DU380" s="104"/>
      <c r="DV380" s="104"/>
      <c r="DW380" s="104"/>
      <c r="DX380" s="104"/>
      <c r="DY380" s="104"/>
      <c r="DZ380" s="104"/>
      <c r="EA380" s="104"/>
      <c r="EB380" s="104"/>
    </row>
    <row r="381" spans="1:132" s="181" customFormat="1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/>
      <c r="BE381" s="104"/>
      <c r="BF381" s="104"/>
      <c r="BG381" s="104"/>
      <c r="BH381" s="104"/>
      <c r="BI381" s="104"/>
      <c r="BJ381" s="104"/>
      <c r="BK381" s="104"/>
      <c r="BL381" s="104"/>
      <c r="BM381" s="104"/>
      <c r="BN381" s="104"/>
      <c r="BO381" s="104"/>
      <c r="BP381" s="104"/>
      <c r="BQ381" s="104"/>
      <c r="BR381"/>
      <c r="BS381" s="104"/>
      <c r="BT381" s="104"/>
      <c r="BU381" s="104"/>
      <c r="BV381" s="104"/>
      <c r="BW381" s="104"/>
      <c r="BX381" s="104"/>
      <c r="BY381" s="104"/>
      <c r="BZ381" s="104"/>
      <c r="CA381" s="104"/>
      <c r="CB381" s="104"/>
      <c r="CC381" s="104"/>
      <c r="CD381" s="104"/>
      <c r="CE381" s="104"/>
      <c r="CF381"/>
      <c r="CG381" s="104"/>
      <c r="CH381" s="104"/>
      <c r="CI381" s="104"/>
      <c r="CJ381" s="104"/>
      <c r="CK381" s="104"/>
      <c r="CL381" s="104"/>
      <c r="CM381" s="104"/>
      <c r="CN381" s="104"/>
      <c r="CO381" s="104"/>
      <c r="CP381" s="104"/>
      <c r="CQ381" s="104"/>
      <c r="CR381" s="104"/>
      <c r="CS381" s="104"/>
      <c r="CT381"/>
      <c r="CU381" s="104"/>
      <c r="CV381" s="104"/>
      <c r="CW381" s="104"/>
      <c r="CX381" s="104"/>
      <c r="CY381" s="104"/>
      <c r="CZ381" s="104"/>
      <c r="DA381" s="104"/>
      <c r="DB381" s="104"/>
      <c r="DC381" s="104"/>
      <c r="DD381" s="104"/>
      <c r="DE381" s="104"/>
      <c r="DF381" s="104"/>
      <c r="DG381" s="104"/>
      <c r="DH381"/>
      <c r="DI381" s="104"/>
      <c r="DJ381" s="104"/>
      <c r="DK381" s="104"/>
      <c r="DL381" s="104"/>
      <c r="DM381" s="104"/>
      <c r="DN381" s="104"/>
      <c r="DO381" s="104"/>
      <c r="DP381" s="104"/>
      <c r="DQ381" s="104"/>
      <c r="DR381" s="104"/>
      <c r="DS381" s="104"/>
      <c r="DT381" s="104"/>
      <c r="DU381" s="104"/>
      <c r="DV381" s="104"/>
      <c r="DW381" s="104"/>
      <c r="DX381" s="104"/>
      <c r="DY381" s="104"/>
      <c r="DZ381" s="104"/>
      <c r="EA381" s="104"/>
      <c r="EB381" s="104"/>
    </row>
    <row r="382" spans="1:132" s="181" customFormat="1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/>
      <c r="BE382" s="104"/>
      <c r="BF382" s="104"/>
      <c r="BG382" s="104"/>
      <c r="BH382" s="104"/>
      <c r="BI382" s="104"/>
      <c r="BJ382" s="104"/>
      <c r="BK382" s="104"/>
      <c r="BL382" s="104"/>
      <c r="BM382" s="104"/>
      <c r="BN382" s="104"/>
      <c r="BO382" s="104"/>
      <c r="BP382" s="104"/>
      <c r="BQ382" s="104"/>
      <c r="BR382"/>
      <c r="BS382" s="104"/>
      <c r="BT382" s="104"/>
      <c r="BU382" s="104"/>
      <c r="BV382" s="104"/>
      <c r="BW382" s="104"/>
      <c r="BX382" s="104"/>
      <c r="BY382" s="104"/>
      <c r="BZ382" s="104"/>
      <c r="CA382" s="104"/>
      <c r="CB382" s="104"/>
      <c r="CC382" s="104"/>
      <c r="CD382" s="104"/>
      <c r="CE382" s="104"/>
      <c r="CF382"/>
      <c r="CG382" s="104"/>
      <c r="CH382" s="104"/>
      <c r="CI382" s="104"/>
      <c r="CJ382" s="104"/>
      <c r="CK382" s="104"/>
      <c r="CL382" s="104"/>
      <c r="CM382" s="104"/>
      <c r="CN382" s="104"/>
      <c r="CO382" s="104"/>
      <c r="CP382" s="104"/>
      <c r="CQ382" s="104"/>
      <c r="CR382" s="104"/>
      <c r="CS382" s="104"/>
      <c r="CT382"/>
      <c r="CU382" s="104"/>
      <c r="CV382" s="104"/>
      <c r="CW382" s="104"/>
      <c r="CX382" s="104"/>
      <c r="CY382" s="104"/>
      <c r="CZ382" s="104"/>
      <c r="DA382" s="104"/>
      <c r="DB382" s="104"/>
      <c r="DC382" s="104"/>
      <c r="DD382" s="104"/>
      <c r="DE382" s="104"/>
      <c r="DF382" s="104"/>
      <c r="DG382" s="104"/>
      <c r="DH382"/>
      <c r="DI382" s="104"/>
      <c r="DJ382" s="104"/>
      <c r="DK382" s="104"/>
      <c r="DL382" s="104"/>
      <c r="DM382" s="104"/>
      <c r="DN382" s="104"/>
      <c r="DO382" s="104"/>
      <c r="DP382" s="104"/>
      <c r="DQ382" s="104"/>
      <c r="DR382" s="104"/>
      <c r="DS382" s="104"/>
      <c r="DT382" s="104"/>
      <c r="DU382" s="104"/>
      <c r="DV382" s="104"/>
      <c r="DW382" s="104"/>
      <c r="DX382" s="104"/>
      <c r="DY382" s="104"/>
      <c r="DZ382" s="104"/>
      <c r="EA382" s="104"/>
      <c r="EB382" s="104"/>
    </row>
    <row r="383" spans="1:132" s="181" customFormat="1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/>
      <c r="BE383" s="104"/>
      <c r="BF383" s="104"/>
      <c r="BG383" s="104"/>
      <c r="BH383" s="104"/>
      <c r="BI383" s="104"/>
      <c r="BJ383" s="104"/>
      <c r="BK383" s="104"/>
      <c r="BL383" s="104"/>
      <c r="BM383" s="104"/>
      <c r="BN383" s="104"/>
      <c r="BO383" s="104"/>
      <c r="BP383" s="104"/>
      <c r="BQ383" s="104"/>
      <c r="BR383"/>
      <c r="BS383" s="104"/>
      <c r="BT383" s="104"/>
      <c r="BU383" s="104"/>
      <c r="BV383" s="104"/>
      <c r="BW383" s="104"/>
      <c r="BX383" s="104"/>
      <c r="BY383" s="104"/>
      <c r="BZ383" s="104"/>
      <c r="CA383" s="104"/>
      <c r="CB383" s="104"/>
      <c r="CC383" s="104"/>
      <c r="CD383" s="104"/>
      <c r="CE383" s="104"/>
      <c r="CF383"/>
      <c r="CG383" s="104"/>
      <c r="CH383" s="104"/>
      <c r="CI383" s="104"/>
      <c r="CJ383" s="104"/>
      <c r="CK383" s="104"/>
      <c r="CL383" s="104"/>
      <c r="CM383" s="104"/>
      <c r="CN383" s="104"/>
      <c r="CO383" s="104"/>
      <c r="CP383" s="104"/>
      <c r="CQ383" s="104"/>
      <c r="CR383" s="104"/>
      <c r="CS383" s="104"/>
      <c r="CT383"/>
      <c r="CU383" s="104"/>
      <c r="CV383" s="104"/>
      <c r="CW383" s="104"/>
      <c r="CX383" s="104"/>
      <c r="CY383" s="104"/>
      <c r="CZ383" s="104"/>
      <c r="DA383" s="104"/>
      <c r="DB383" s="104"/>
      <c r="DC383" s="104"/>
      <c r="DD383" s="104"/>
      <c r="DE383" s="104"/>
      <c r="DF383" s="104"/>
      <c r="DG383" s="104"/>
      <c r="DH383"/>
      <c r="DI383" s="104"/>
      <c r="DJ383" s="104"/>
      <c r="DK383" s="104"/>
      <c r="DL383" s="104"/>
      <c r="DM383" s="104"/>
      <c r="DN383" s="104"/>
      <c r="DO383" s="104"/>
      <c r="DP383" s="104"/>
      <c r="DQ383" s="104"/>
      <c r="DR383" s="104"/>
      <c r="DS383" s="104"/>
      <c r="DT383" s="104"/>
      <c r="DU383" s="104"/>
      <c r="DV383" s="104"/>
      <c r="DW383" s="104"/>
      <c r="DX383" s="104"/>
      <c r="DY383" s="104"/>
      <c r="DZ383" s="104"/>
      <c r="EA383" s="104"/>
      <c r="EB383" s="104"/>
    </row>
    <row r="384" spans="1:132" s="181" customFormat="1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/>
      <c r="BE384" s="104"/>
      <c r="BF384" s="104"/>
      <c r="BG384" s="104"/>
      <c r="BH384" s="104"/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/>
      <c r="BS384" s="104"/>
      <c r="BT384" s="104"/>
      <c r="BU384" s="104"/>
      <c r="BV384" s="104"/>
      <c r="BW384" s="104"/>
      <c r="BX384" s="104"/>
      <c r="BY384" s="104"/>
      <c r="BZ384" s="104"/>
      <c r="CA384" s="104"/>
      <c r="CB384" s="104"/>
      <c r="CC384" s="104"/>
      <c r="CD384" s="104"/>
      <c r="CE384" s="104"/>
      <c r="CF384"/>
      <c r="CG384" s="104"/>
      <c r="CH384" s="104"/>
      <c r="CI384" s="104"/>
      <c r="CJ384" s="104"/>
      <c r="CK384" s="104"/>
      <c r="CL384" s="104"/>
      <c r="CM384" s="104"/>
      <c r="CN384" s="104"/>
      <c r="CO384" s="104"/>
      <c r="CP384" s="104"/>
      <c r="CQ384" s="104"/>
      <c r="CR384" s="104"/>
      <c r="CS384" s="104"/>
      <c r="CT384"/>
      <c r="CU384" s="104"/>
      <c r="CV384" s="104"/>
      <c r="CW384" s="104"/>
      <c r="CX384" s="104"/>
      <c r="CY384" s="104"/>
      <c r="CZ384" s="104"/>
      <c r="DA384" s="104"/>
      <c r="DB384" s="104"/>
      <c r="DC384" s="104"/>
      <c r="DD384" s="104"/>
      <c r="DE384" s="104"/>
      <c r="DF384" s="104"/>
      <c r="DG384" s="104"/>
      <c r="DH384"/>
      <c r="DI384" s="104"/>
      <c r="DJ384" s="104"/>
      <c r="DK384" s="104"/>
      <c r="DL384" s="104"/>
      <c r="DM384" s="104"/>
      <c r="DN384" s="104"/>
      <c r="DO384" s="104"/>
      <c r="DP384" s="104"/>
      <c r="DQ384" s="104"/>
      <c r="DR384" s="104"/>
      <c r="DS384" s="104"/>
      <c r="DT384" s="104"/>
      <c r="DU384" s="104"/>
      <c r="DV384" s="104"/>
      <c r="DW384" s="104"/>
      <c r="DX384" s="104"/>
      <c r="DY384" s="104"/>
      <c r="DZ384" s="104"/>
      <c r="EA384" s="104"/>
      <c r="EB384" s="104"/>
    </row>
    <row r="385" spans="1:132" s="181" customFormat="1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/>
      <c r="BE385" s="104"/>
      <c r="BF385" s="104"/>
      <c r="BG385" s="104"/>
      <c r="BH385" s="104"/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/>
      <c r="BS385" s="104"/>
      <c r="BT385" s="104"/>
      <c r="BU385" s="104"/>
      <c r="BV385" s="104"/>
      <c r="BW385" s="104"/>
      <c r="BX385" s="104"/>
      <c r="BY385" s="104"/>
      <c r="BZ385" s="104"/>
      <c r="CA385" s="104"/>
      <c r="CB385" s="104"/>
      <c r="CC385" s="104"/>
      <c r="CD385" s="104"/>
      <c r="CE385" s="104"/>
      <c r="CF385"/>
      <c r="CG385" s="104"/>
      <c r="CH385" s="104"/>
      <c r="CI385" s="104"/>
      <c r="CJ385" s="104"/>
      <c r="CK385" s="104"/>
      <c r="CL385" s="104"/>
      <c r="CM385" s="104"/>
      <c r="CN385" s="104"/>
      <c r="CO385" s="104"/>
      <c r="CP385" s="104"/>
      <c r="CQ385" s="104"/>
      <c r="CR385" s="104"/>
      <c r="CS385" s="104"/>
      <c r="CT385"/>
      <c r="CU385" s="104"/>
      <c r="CV385" s="104"/>
      <c r="CW385" s="104"/>
      <c r="CX385" s="104"/>
      <c r="CY385" s="104"/>
      <c r="CZ385" s="104"/>
      <c r="DA385" s="104"/>
      <c r="DB385" s="104"/>
      <c r="DC385" s="104"/>
      <c r="DD385" s="104"/>
      <c r="DE385" s="104"/>
      <c r="DF385" s="104"/>
      <c r="DG385" s="104"/>
      <c r="DH385"/>
      <c r="DI385" s="104"/>
      <c r="DJ385" s="104"/>
      <c r="DK385" s="104"/>
      <c r="DL385" s="104"/>
      <c r="DM385" s="104"/>
      <c r="DN385" s="104"/>
      <c r="DO385" s="104"/>
      <c r="DP385" s="104"/>
      <c r="DQ385" s="104"/>
      <c r="DR385" s="104"/>
      <c r="DS385" s="104"/>
      <c r="DT385" s="104"/>
      <c r="DU385" s="104"/>
      <c r="DV385" s="104"/>
      <c r="DW385" s="104"/>
      <c r="DX385" s="104"/>
      <c r="DY385" s="104"/>
      <c r="DZ385" s="104"/>
      <c r="EA385" s="104"/>
      <c r="EB385" s="104"/>
    </row>
    <row r="386" spans="1:132" s="181" customFormat="1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/>
      <c r="BE386" s="104"/>
      <c r="BF386" s="104"/>
      <c r="BG386" s="104"/>
      <c r="BH386" s="104"/>
      <c r="BI386" s="104"/>
      <c r="BJ386" s="104"/>
      <c r="BK386" s="104"/>
      <c r="BL386" s="104"/>
      <c r="BM386" s="104"/>
      <c r="BN386" s="104"/>
      <c r="BO386" s="104"/>
      <c r="BP386" s="104"/>
      <c r="BQ386" s="104"/>
      <c r="BR386"/>
      <c r="BS386" s="104"/>
      <c r="BT386" s="104"/>
      <c r="BU386" s="104"/>
      <c r="BV386" s="104"/>
      <c r="BW386" s="104"/>
      <c r="BX386" s="104"/>
      <c r="BY386" s="104"/>
      <c r="BZ386" s="104"/>
      <c r="CA386" s="104"/>
      <c r="CB386" s="104"/>
      <c r="CC386" s="104"/>
      <c r="CD386" s="104"/>
      <c r="CE386" s="104"/>
      <c r="CF386"/>
      <c r="CG386" s="104"/>
      <c r="CH386" s="104"/>
      <c r="CI386" s="104"/>
      <c r="CJ386" s="104"/>
      <c r="CK386" s="104"/>
      <c r="CL386" s="104"/>
      <c r="CM386" s="104"/>
      <c r="CN386" s="104"/>
      <c r="CO386" s="104"/>
      <c r="CP386" s="104"/>
      <c r="CQ386" s="104"/>
      <c r="CR386" s="104"/>
      <c r="CS386" s="104"/>
      <c r="CT386"/>
      <c r="CU386" s="104"/>
      <c r="CV386" s="104"/>
      <c r="CW386" s="104"/>
      <c r="CX386" s="104"/>
      <c r="CY386" s="104"/>
      <c r="CZ386" s="104"/>
      <c r="DA386" s="104"/>
      <c r="DB386" s="104"/>
      <c r="DC386" s="104"/>
      <c r="DD386" s="104"/>
      <c r="DE386" s="104"/>
      <c r="DF386" s="104"/>
      <c r="DG386" s="104"/>
      <c r="DH386"/>
      <c r="DI386" s="104"/>
      <c r="DJ386" s="104"/>
      <c r="DK386" s="104"/>
      <c r="DL386" s="104"/>
      <c r="DM386" s="104"/>
      <c r="DN386" s="104"/>
      <c r="DO386" s="104"/>
      <c r="DP386" s="104"/>
      <c r="DQ386" s="104"/>
      <c r="DR386" s="104"/>
      <c r="DS386" s="104"/>
      <c r="DT386" s="104"/>
      <c r="DU386" s="104"/>
      <c r="DV386" s="104"/>
      <c r="DW386" s="104"/>
      <c r="DX386" s="104"/>
      <c r="DY386" s="104"/>
      <c r="DZ386" s="104"/>
      <c r="EA386" s="104"/>
      <c r="EB386" s="104"/>
    </row>
    <row r="387" spans="1:132" s="181" customFormat="1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/>
      <c r="BE387" s="104"/>
      <c r="BF387" s="104"/>
      <c r="BG387" s="104"/>
      <c r="BH387" s="104"/>
      <c r="BI387" s="104"/>
      <c r="BJ387" s="104"/>
      <c r="BK387" s="104"/>
      <c r="BL387" s="104"/>
      <c r="BM387" s="104"/>
      <c r="BN387" s="104"/>
      <c r="BO387" s="104"/>
      <c r="BP387" s="104"/>
      <c r="BQ387" s="104"/>
      <c r="BR387"/>
      <c r="BS387" s="104"/>
      <c r="BT387" s="104"/>
      <c r="BU387" s="104"/>
      <c r="BV387" s="104"/>
      <c r="BW387" s="104"/>
      <c r="BX387" s="104"/>
      <c r="BY387" s="104"/>
      <c r="BZ387" s="104"/>
      <c r="CA387" s="104"/>
      <c r="CB387" s="104"/>
      <c r="CC387" s="104"/>
      <c r="CD387" s="104"/>
      <c r="CE387" s="104"/>
      <c r="CF387"/>
      <c r="CG387" s="104"/>
      <c r="CH387" s="104"/>
      <c r="CI387" s="104"/>
      <c r="CJ387" s="104"/>
      <c r="CK387" s="104"/>
      <c r="CL387" s="104"/>
      <c r="CM387" s="104"/>
      <c r="CN387" s="104"/>
      <c r="CO387" s="104"/>
      <c r="CP387" s="104"/>
      <c r="CQ387" s="104"/>
      <c r="CR387" s="104"/>
      <c r="CS387" s="104"/>
      <c r="CT387"/>
      <c r="CU387" s="104"/>
      <c r="CV387" s="104"/>
      <c r="CW387" s="104"/>
      <c r="CX387" s="104"/>
      <c r="CY387" s="104"/>
      <c r="CZ387" s="104"/>
      <c r="DA387" s="104"/>
      <c r="DB387" s="104"/>
      <c r="DC387" s="104"/>
      <c r="DD387" s="104"/>
      <c r="DE387" s="104"/>
      <c r="DF387" s="104"/>
      <c r="DG387" s="104"/>
      <c r="DH387"/>
      <c r="DI387" s="104"/>
      <c r="DJ387" s="104"/>
      <c r="DK387" s="104"/>
      <c r="DL387" s="104"/>
      <c r="DM387" s="104"/>
      <c r="DN387" s="104"/>
      <c r="DO387" s="104"/>
      <c r="DP387" s="104"/>
      <c r="DQ387" s="104"/>
      <c r="DR387" s="104"/>
      <c r="DS387" s="104"/>
      <c r="DT387" s="104"/>
      <c r="DU387" s="104"/>
      <c r="DV387" s="104"/>
      <c r="DW387" s="104"/>
      <c r="DX387" s="104"/>
      <c r="DY387" s="104"/>
      <c r="DZ387" s="104"/>
      <c r="EA387" s="104"/>
      <c r="EB387" s="104"/>
    </row>
    <row r="388" spans="1:132" s="181" customFormat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/>
      <c r="BE388" s="104"/>
      <c r="BF388" s="104"/>
      <c r="BG388" s="104"/>
      <c r="BH388" s="104"/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  <c r="CE388" s="104"/>
      <c r="CF388"/>
      <c r="CG388" s="104"/>
      <c r="CH388" s="104"/>
      <c r="CI388" s="104"/>
      <c r="CJ388" s="104"/>
      <c r="CK388" s="104"/>
      <c r="CL388" s="104"/>
      <c r="CM388" s="104"/>
      <c r="CN388" s="104"/>
      <c r="CO388" s="104"/>
      <c r="CP388" s="104"/>
      <c r="CQ388" s="104"/>
      <c r="CR388" s="104"/>
      <c r="CS388" s="104"/>
      <c r="CT388"/>
      <c r="CU388" s="104"/>
      <c r="CV388" s="104"/>
      <c r="CW388" s="104"/>
      <c r="CX388" s="104"/>
      <c r="CY388" s="104"/>
      <c r="CZ388" s="104"/>
      <c r="DA388" s="104"/>
      <c r="DB388" s="104"/>
      <c r="DC388" s="104"/>
      <c r="DD388" s="104"/>
      <c r="DE388" s="104"/>
      <c r="DF388" s="104"/>
      <c r="DG388" s="104"/>
      <c r="DH388"/>
      <c r="DI388" s="104"/>
      <c r="DJ388" s="104"/>
      <c r="DK388" s="104"/>
      <c r="DL388" s="104"/>
      <c r="DM388" s="104"/>
      <c r="DN388" s="104"/>
      <c r="DO388" s="104"/>
      <c r="DP388" s="104"/>
      <c r="DQ388" s="104"/>
      <c r="DR388" s="104"/>
      <c r="DS388" s="104"/>
      <c r="DT388" s="104"/>
      <c r="DU388" s="104"/>
      <c r="DV388" s="104"/>
      <c r="DW388" s="104"/>
      <c r="DX388" s="104"/>
      <c r="DY388" s="104"/>
      <c r="DZ388" s="104"/>
      <c r="EA388" s="104"/>
      <c r="EB388" s="104"/>
    </row>
    <row r="389" spans="1:132" s="181" customFormat="1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  <c r="CE389" s="104"/>
      <c r="CF389"/>
      <c r="CG389" s="104"/>
      <c r="CH389" s="104"/>
      <c r="CI389" s="104"/>
      <c r="CJ389" s="104"/>
      <c r="CK389" s="104"/>
      <c r="CL389" s="104"/>
      <c r="CM389" s="104"/>
      <c r="CN389" s="104"/>
      <c r="CO389" s="104"/>
      <c r="CP389" s="104"/>
      <c r="CQ389" s="104"/>
      <c r="CR389" s="104"/>
      <c r="CS389" s="104"/>
      <c r="CT389"/>
      <c r="CU389" s="104"/>
      <c r="CV389" s="104"/>
      <c r="CW389" s="104"/>
      <c r="CX389" s="104"/>
      <c r="CY389" s="104"/>
      <c r="CZ389" s="104"/>
      <c r="DA389" s="104"/>
      <c r="DB389" s="104"/>
      <c r="DC389" s="104"/>
      <c r="DD389" s="104"/>
      <c r="DE389" s="104"/>
      <c r="DF389" s="104"/>
      <c r="DG389" s="104"/>
      <c r="DH389"/>
      <c r="DI389" s="104"/>
      <c r="DJ389" s="104"/>
      <c r="DK389" s="104"/>
      <c r="DL389" s="104"/>
      <c r="DM389" s="104"/>
      <c r="DN389" s="104"/>
      <c r="DO389" s="104"/>
      <c r="DP389" s="104"/>
      <c r="DQ389" s="104"/>
      <c r="DR389" s="104"/>
      <c r="DS389" s="104"/>
      <c r="DT389" s="104"/>
      <c r="DU389" s="104"/>
      <c r="DV389" s="104"/>
      <c r="DW389" s="104"/>
      <c r="DX389" s="104"/>
      <c r="DY389" s="104"/>
      <c r="DZ389" s="104"/>
      <c r="EA389" s="104"/>
      <c r="EB389" s="104"/>
    </row>
    <row r="390" spans="1:132" s="181" customFormat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/>
      <c r="BE390" s="104"/>
      <c r="BF390" s="104"/>
      <c r="BG390" s="104"/>
      <c r="BH390" s="104"/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/>
      <c r="BS390" s="104"/>
      <c r="BT390" s="104"/>
      <c r="BU390" s="104"/>
      <c r="BV390" s="104"/>
      <c r="BW390" s="104"/>
      <c r="BX390" s="104"/>
      <c r="BY390" s="104"/>
      <c r="BZ390" s="104"/>
      <c r="CA390" s="104"/>
      <c r="CB390" s="104"/>
      <c r="CC390" s="104"/>
      <c r="CD390" s="104"/>
      <c r="CE390" s="104"/>
      <c r="CF390"/>
      <c r="CG390" s="104"/>
      <c r="CH390" s="104"/>
      <c r="CI390" s="104"/>
      <c r="CJ390" s="104"/>
      <c r="CK390" s="104"/>
      <c r="CL390" s="104"/>
      <c r="CM390" s="104"/>
      <c r="CN390" s="104"/>
      <c r="CO390" s="104"/>
      <c r="CP390" s="104"/>
      <c r="CQ390" s="104"/>
      <c r="CR390" s="104"/>
      <c r="CS390" s="104"/>
      <c r="CT390"/>
      <c r="CU390" s="104"/>
      <c r="CV390" s="104"/>
      <c r="CW390" s="104"/>
      <c r="CX390" s="104"/>
      <c r="CY390" s="104"/>
      <c r="CZ390" s="104"/>
      <c r="DA390" s="104"/>
      <c r="DB390" s="104"/>
      <c r="DC390" s="104"/>
      <c r="DD390" s="104"/>
      <c r="DE390" s="104"/>
      <c r="DF390" s="104"/>
      <c r="DG390" s="104"/>
      <c r="DH390"/>
      <c r="DI390" s="104"/>
      <c r="DJ390" s="104"/>
      <c r="DK390" s="104"/>
      <c r="DL390" s="104"/>
      <c r="DM390" s="104"/>
      <c r="DN390" s="104"/>
      <c r="DO390" s="104"/>
      <c r="DP390" s="104"/>
      <c r="DQ390" s="104"/>
      <c r="DR390" s="104"/>
      <c r="DS390" s="104"/>
      <c r="DT390" s="104"/>
      <c r="DU390" s="104"/>
      <c r="DV390" s="104"/>
      <c r="DW390" s="104"/>
      <c r="DX390" s="104"/>
      <c r="DY390" s="104"/>
      <c r="DZ390" s="104"/>
      <c r="EA390" s="104"/>
      <c r="EB390" s="104"/>
    </row>
    <row r="391" spans="1:132" s="181" customFormat="1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/>
      <c r="BE391" s="104"/>
      <c r="BF391" s="104"/>
      <c r="BG391" s="104"/>
      <c r="BH391" s="104"/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/>
      <c r="BS391" s="104"/>
      <c r="BT391" s="104"/>
      <c r="BU391" s="104"/>
      <c r="BV391" s="104"/>
      <c r="BW391" s="104"/>
      <c r="BX391" s="104"/>
      <c r="BY391" s="104"/>
      <c r="BZ391" s="104"/>
      <c r="CA391" s="104"/>
      <c r="CB391" s="104"/>
      <c r="CC391" s="104"/>
      <c r="CD391" s="104"/>
      <c r="CE391" s="104"/>
      <c r="CF391"/>
      <c r="CG391" s="104"/>
      <c r="CH391" s="104"/>
      <c r="CI391" s="104"/>
      <c r="CJ391" s="104"/>
      <c r="CK391" s="104"/>
      <c r="CL391" s="104"/>
      <c r="CM391" s="104"/>
      <c r="CN391" s="104"/>
      <c r="CO391" s="104"/>
      <c r="CP391" s="104"/>
      <c r="CQ391" s="104"/>
      <c r="CR391" s="104"/>
      <c r="CS391" s="104"/>
      <c r="CT391"/>
      <c r="CU391" s="104"/>
      <c r="CV391" s="104"/>
      <c r="CW391" s="104"/>
      <c r="CX391" s="104"/>
      <c r="CY391" s="104"/>
      <c r="CZ391" s="104"/>
      <c r="DA391" s="104"/>
      <c r="DB391" s="104"/>
      <c r="DC391" s="104"/>
      <c r="DD391" s="104"/>
      <c r="DE391" s="104"/>
      <c r="DF391" s="104"/>
      <c r="DG391" s="104"/>
      <c r="DH391"/>
      <c r="DI391" s="104"/>
      <c r="DJ391" s="104"/>
      <c r="DK391" s="104"/>
      <c r="DL391" s="104"/>
      <c r="DM391" s="104"/>
      <c r="DN391" s="104"/>
      <c r="DO391" s="104"/>
      <c r="DP391" s="104"/>
      <c r="DQ391" s="104"/>
      <c r="DR391" s="104"/>
      <c r="DS391" s="104"/>
      <c r="DT391" s="104"/>
      <c r="DU391" s="104"/>
      <c r="DV391" s="104"/>
      <c r="DW391" s="104"/>
      <c r="DX391" s="104"/>
      <c r="DY391" s="104"/>
      <c r="DZ391" s="104"/>
      <c r="EA391" s="104"/>
      <c r="EB391" s="104"/>
    </row>
    <row r="392" spans="1:132" s="181" customFormat="1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/>
      <c r="BE392" s="104"/>
      <c r="BF392" s="104"/>
      <c r="BG392" s="104"/>
      <c r="BH392" s="104"/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/>
      <c r="BS392" s="104"/>
      <c r="BT392" s="104"/>
      <c r="BU392" s="104"/>
      <c r="BV392" s="104"/>
      <c r="BW392" s="104"/>
      <c r="BX392" s="104"/>
      <c r="BY392" s="104"/>
      <c r="BZ392" s="104"/>
      <c r="CA392" s="104"/>
      <c r="CB392" s="104"/>
      <c r="CC392" s="104"/>
      <c r="CD392" s="104"/>
      <c r="CE392" s="104"/>
      <c r="CF392"/>
      <c r="CG392" s="104"/>
      <c r="CH392" s="104"/>
      <c r="CI392" s="104"/>
      <c r="CJ392" s="104"/>
      <c r="CK392" s="104"/>
      <c r="CL392" s="104"/>
      <c r="CM392" s="104"/>
      <c r="CN392" s="104"/>
      <c r="CO392" s="104"/>
      <c r="CP392" s="104"/>
      <c r="CQ392" s="104"/>
      <c r="CR392" s="104"/>
      <c r="CS392" s="104"/>
      <c r="CT392"/>
      <c r="CU392" s="104"/>
      <c r="CV392" s="104"/>
      <c r="CW392" s="104"/>
      <c r="CX392" s="104"/>
      <c r="CY392" s="104"/>
      <c r="CZ392" s="104"/>
      <c r="DA392" s="104"/>
      <c r="DB392" s="104"/>
      <c r="DC392" s="104"/>
      <c r="DD392" s="104"/>
      <c r="DE392" s="104"/>
      <c r="DF392" s="104"/>
      <c r="DG392" s="104"/>
      <c r="DH392"/>
      <c r="DI392" s="104"/>
      <c r="DJ392" s="104"/>
      <c r="DK392" s="104"/>
      <c r="DL392" s="104"/>
      <c r="DM392" s="104"/>
      <c r="DN392" s="104"/>
      <c r="DO392" s="104"/>
      <c r="DP392" s="104"/>
      <c r="DQ392" s="104"/>
      <c r="DR392" s="104"/>
      <c r="DS392" s="104"/>
      <c r="DT392" s="104"/>
      <c r="DU392" s="104"/>
      <c r="DV392" s="104"/>
      <c r="DW392" s="104"/>
      <c r="DX392" s="104"/>
      <c r="DY392" s="104"/>
      <c r="DZ392" s="104"/>
      <c r="EA392" s="104"/>
      <c r="EB392" s="104"/>
    </row>
    <row r="393" spans="1:132" s="181" customFormat="1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/>
      <c r="BE393" s="104"/>
      <c r="BF393" s="104"/>
      <c r="BG393" s="104"/>
      <c r="BH393" s="104"/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/>
      <c r="BS393" s="104"/>
      <c r="BT393" s="104"/>
      <c r="BU393" s="104"/>
      <c r="BV393" s="104"/>
      <c r="BW393" s="104"/>
      <c r="BX393" s="104"/>
      <c r="BY393" s="104"/>
      <c r="BZ393" s="104"/>
      <c r="CA393" s="104"/>
      <c r="CB393" s="104"/>
      <c r="CC393" s="104"/>
      <c r="CD393" s="104"/>
      <c r="CE393" s="104"/>
      <c r="CF393"/>
      <c r="CG393" s="104"/>
      <c r="CH393" s="104"/>
      <c r="CI393" s="104"/>
      <c r="CJ393" s="104"/>
      <c r="CK393" s="104"/>
      <c r="CL393" s="104"/>
      <c r="CM393" s="104"/>
      <c r="CN393" s="104"/>
      <c r="CO393" s="104"/>
      <c r="CP393" s="104"/>
      <c r="CQ393" s="104"/>
      <c r="CR393" s="104"/>
      <c r="CS393" s="104"/>
      <c r="CT393"/>
      <c r="CU393" s="104"/>
      <c r="CV393" s="104"/>
      <c r="CW393" s="104"/>
      <c r="CX393" s="104"/>
      <c r="CY393" s="104"/>
      <c r="CZ393" s="104"/>
      <c r="DA393" s="104"/>
      <c r="DB393" s="104"/>
      <c r="DC393" s="104"/>
      <c r="DD393" s="104"/>
      <c r="DE393" s="104"/>
      <c r="DF393" s="104"/>
      <c r="DG393" s="104"/>
      <c r="DH393"/>
      <c r="DI393" s="104"/>
      <c r="DJ393" s="104"/>
      <c r="DK393" s="104"/>
      <c r="DL393" s="104"/>
      <c r="DM393" s="104"/>
      <c r="DN393" s="104"/>
      <c r="DO393" s="104"/>
      <c r="DP393" s="104"/>
      <c r="DQ393" s="104"/>
      <c r="DR393" s="104"/>
      <c r="DS393" s="104"/>
      <c r="DT393" s="104"/>
      <c r="DU393" s="104"/>
      <c r="DV393" s="104"/>
      <c r="DW393" s="104"/>
      <c r="DX393" s="104"/>
      <c r="DY393" s="104"/>
      <c r="DZ393" s="104"/>
      <c r="EA393" s="104"/>
      <c r="EB393" s="104"/>
    </row>
  </sheetData>
  <mergeCells count="8">
    <mergeCell ref="BX67:CB69"/>
    <mergeCell ref="CL67:CP69"/>
    <mergeCell ref="CZ67:DD69"/>
    <mergeCell ref="F67:J69"/>
    <mergeCell ref="T67:X69"/>
    <mergeCell ref="AH67:AL69"/>
    <mergeCell ref="AV67:AZ69"/>
    <mergeCell ref="BJ67:BN69"/>
  </mergeCells>
  <conditionalFormatting sqref="F67:J69">
    <cfRule type="expression" dxfId="31" priority="189">
      <formula>$F$67="Autorisation du Conseil d'administration requise"</formula>
    </cfRule>
  </conditionalFormatting>
  <conditionalFormatting sqref="K82">
    <cfRule type="expression" dxfId="30" priority="186">
      <formula>$K$82="Présidente"</formula>
    </cfRule>
  </conditionalFormatting>
  <conditionalFormatting sqref="K78:M78">
    <cfRule type="expression" dxfId="29" priority="177">
      <formula>$K$82="Présidente"</formula>
    </cfRule>
  </conditionalFormatting>
  <conditionalFormatting sqref="K83:M83 K80:M80 Y80:AA80 AM80:AO80 BA80:BC80 BO80:BQ80 CC80:CE80 CQ80:CS80 DE80:DG80">
    <cfRule type="expression" dxfId="28" priority="163">
      <formula>$K$82="Présidente"</formula>
    </cfRule>
  </conditionalFormatting>
  <conditionalFormatting sqref="T67:X69">
    <cfRule type="expression" dxfId="27" priority="28">
      <formula>$F$67="Autorisation du Conseil d'administration requise"</formula>
    </cfRule>
  </conditionalFormatting>
  <conditionalFormatting sqref="Y82">
    <cfRule type="expression" dxfId="26" priority="27">
      <formula>$K$82="Présidente"</formula>
    </cfRule>
  </conditionalFormatting>
  <conditionalFormatting sqref="Y78:AA78">
    <cfRule type="expression" dxfId="25" priority="26">
      <formula>$K$82="Présidente"</formula>
    </cfRule>
  </conditionalFormatting>
  <conditionalFormatting sqref="Y83:AA83">
    <cfRule type="expression" dxfId="24" priority="25">
      <formula>$K$82="Présidente"</formula>
    </cfRule>
  </conditionalFormatting>
  <conditionalFormatting sqref="AH67:AL69">
    <cfRule type="expression" dxfId="23" priority="24">
      <formula>$F$67="Autorisation du Conseil d'administration requise"</formula>
    </cfRule>
  </conditionalFormatting>
  <conditionalFormatting sqref="AM82">
    <cfRule type="expression" dxfId="22" priority="23">
      <formula>$K$82="Présidente"</formula>
    </cfRule>
  </conditionalFormatting>
  <conditionalFormatting sqref="AM78:AO78">
    <cfRule type="expression" dxfId="21" priority="22">
      <formula>$K$82="Présidente"</formula>
    </cfRule>
  </conditionalFormatting>
  <conditionalFormatting sqref="AM83:AO83">
    <cfRule type="expression" dxfId="20" priority="21">
      <formula>$K$82="Présidente"</formula>
    </cfRule>
  </conditionalFormatting>
  <conditionalFormatting sqref="AV67:AZ69">
    <cfRule type="expression" dxfId="19" priority="20">
      <formula>$F$67="Autorisation du Conseil d'administration requise"</formula>
    </cfRule>
  </conditionalFormatting>
  <conditionalFormatting sqref="BA82">
    <cfRule type="expression" dxfId="18" priority="19">
      <formula>$K$82="Présidente"</formula>
    </cfRule>
  </conditionalFormatting>
  <conditionalFormatting sqref="BA78:BC78">
    <cfRule type="expression" dxfId="17" priority="18">
      <formula>$K$82="Présidente"</formula>
    </cfRule>
  </conditionalFormatting>
  <conditionalFormatting sqref="BA83:BC83">
    <cfRule type="expression" dxfId="16" priority="17">
      <formula>$K$82="Présidente"</formula>
    </cfRule>
  </conditionalFormatting>
  <conditionalFormatting sqref="BJ67:BN69">
    <cfRule type="expression" dxfId="15" priority="16">
      <formula>$F$67="Autorisation du Conseil d'administration requise"</formula>
    </cfRule>
  </conditionalFormatting>
  <conditionalFormatting sqref="BO82">
    <cfRule type="expression" dxfId="14" priority="15">
      <formula>$K$82="Présidente"</formula>
    </cfRule>
  </conditionalFormatting>
  <conditionalFormatting sqref="BO78:BQ78">
    <cfRule type="expression" dxfId="13" priority="14">
      <formula>$K$82="Présidente"</formula>
    </cfRule>
  </conditionalFormatting>
  <conditionalFormatting sqref="BO83:BQ83">
    <cfRule type="expression" dxfId="12" priority="13">
      <formula>$K$82="Présidente"</formula>
    </cfRule>
  </conditionalFormatting>
  <conditionalFormatting sqref="BX67:CB69">
    <cfRule type="expression" dxfId="11" priority="12">
      <formula>$F$67="Autorisation du Conseil d'administration requise"</formula>
    </cfRule>
  </conditionalFormatting>
  <conditionalFormatting sqref="CC82">
    <cfRule type="expression" dxfId="10" priority="11">
      <formula>$K$82="Présidente"</formula>
    </cfRule>
  </conditionalFormatting>
  <conditionalFormatting sqref="CC78:CE78">
    <cfRule type="expression" dxfId="9" priority="10">
      <formula>$K$82="Présidente"</formula>
    </cfRule>
  </conditionalFormatting>
  <conditionalFormatting sqref="CC83:CE83">
    <cfRule type="expression" dxfId="8" priority="9">
      <formula>$K$82="Présidente"</formula>
    </cfRule>
  </conditionalFormatting>
  <conditionalFormatting sqref="CL67:CP69">
    <cfRule type="expression" dxfId="7" priority="8">
      <formula>$F$67="Autorisation du Conseil d'administration requise"</formula>
    </cfRule>
  </conditionalFormatting>
  <conditionalFormatting sqref="CQ82">
    <cfRule type="expression" dxfId="6" priority="7">
      <formula>$K$82="Présidente"</formula>
    </cfRule>
  </conditionalFormatting>
  <conditionalFormatting sqref="CQ78:CS78">
    <cfRule type="expression" dxfId="5" priority="6">
      <formula>$K$82="Présidente"</formula>
    </cfRule>
  </conditionalFormatting>
  <conditionalFormatting sqref="CQ83:CS83">
    <cfRule type="expression" dxfId="4" priority="5">
      <formula>$K$82="Présidente"</formula>
    </cfRule>
  </conditionalFormatting>
  <conditionalFormatting sqref="CZ67:DD69">
    <cfRule type="expression" dxfId="3" priority="4">
      <formula>$F$67="Autorisation du Conseil d'administration requise"</formula>
    </cfRule>
  </conditionalFormatting>
  <conditionalFormatting sqref="DE82">
    <cfRule type="expression" dxfId="2" priority="3">
      <formula>$K$82="Présidente"</formula>
    </cfRule>
  </conditionalFormatting>
  <conditionalFormatting sqref="DE78:DG78">
    <cfRule type="expression" dxfId="1" priority="2">
      <formula>$K$82="Présidente"</formula>
    </cfRule>
  </conditionalFormatting>
  <conditionalFormatting sqref="DE83:DG83">
    <cfRule type="expression" dxfId="0" priority="1">
      <formula>$K$82="Présidente"</formula>
    </cfRule>
  </conditionalFormatting>
  <printOptions horizontalCentered="1"/>
  <pageMargins left="0.196850393700787" right="0.196850393700787" top="0.59055118110236204" bottom="0.43307086614173201" header="0" footer="0.11811023622047198"/>
  <pageSetup scale="52" orientation="portrait" cellComments="atEnd" r:id="rId1"/>
  <headerFooter alignWithMargins="0">
    <oddFooter xml:space="preserve">&amp;L&amp;"Arial,Normal"&amp;10 &amp;F&amp;R&amp;"Arial,Normal"&amp;10 Imprimé le : &amp;D   -   &amp;T </oddFooter>
  </headerFooter>
  <colBreaks count="7" manualBreakCount="7">
    <brk id="14" max="1048575" man="1"/>
    <brk id="28" max="1048575" man="1"/>
    <brk id="42" max="1048575" man="1"/>
    <brk id="56" max="1048575" man="1"/>
    <brk id="70" max="1048575" man="1"/>
    <brk id="84" max="1048575" man="1"/>
    <brk id="9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Pict="0" macro="[0]!ImprimerPremierePage">
                <anchor moveWithCells="1" sizeWithCells="1">
                  <from>
                    <xdr:col>1</xdr:col>
                    <xdr:colOff>342900</xdr:colOff>
                    <xdr:row>93</xdr:row>
                    <xdr:rowOff>57150</xdr:rowOff>
                  </from>
                  <to>
                    <xdr:col>3</xdr:col>
                    <xdr:colOff>742950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Button 2">
              <controlPr defaultSize="0" print="0" autoFill="0" autoPict="0" macro="[0]!ImprimerToutesLesPages">
                <anchor moveWithCells="1" sizeWithCells="1">
                  <from>
                    <xdr:col>1</xdr:col>
                    <xdr:colOff>342900</xdr:colOff>
                    <xdr:row>96</xdr:row>
                    <xdr:rowOff>114300</xdr:rowOff>
                  </from>
                  <to>
                    <xdr:col>3</xdr:col>
                    <xdr:colOff>742950</xdr:colOff>
                    <xdr:row>98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3</Phase>
    <Sujet xmlns="a091097b-8ae3-4832-a2b2-51f9a78aeacd">Gaz Métro-9, Document 6, Annexe Q-4.2 – Fichier Excel 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2023-04-17T18:05:36+00:00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Métro-9, Document 6, Annexe Q-4.2 – Fichier Excel </Cote_x0020_de_x0020_déposant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11</Catégorie_x0020_de_x0020_document>
    <Date_x0020_de_x0020_confidentialité_x0020_relevée xmlns="a091097b-8ae3-4832-a2b2-51f9a78aeacd" xsi:nil="true"/>
    <Hidden_ApprovedAt xmlns="a091097b-8ae3-4832-a2b2-51f9a78aeacd">2023-04-17T18:05:36+00:00</Hidden_ApprovedAt>
    <Cote_x0020_de_x0020_piéce xmlns="a091097b-8ae3-4832-a2b2-51f9a78aeacd">B-0266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W2HFWTQUJJY6-787750937-1702</_dlc_DocId>
    <_dlc_DocIdUrl xmlns="a84ed267-86d5-4fa1-a3cb-2fed497fe84f">
      <Url>http://s10mtlweb:8081/997/_layouts/15/DocIdRedir.aspx?ID=W2HFWTQUJJY6-787750937-1702</Url>
      <Description>W2HFWTQUJJY6-787750937-1702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8DEAE0-D70C-4B55-B43A-A11D302C0641}"/>
</file>

<file path=customXml/itemProps2.xml><?xml version="1.0" encoding="utf-8"?>
<ds:datastoreItem xmlns:ds="http://schemas.openxmlformats.org/officeDocument/2006/customXml" ds:itemID="{13A117F6-5828-4D9F-A66E-3D27E9E46C99}"/>
</file>

<file path=customXml/itemProps3.xml><?xml version="1.0" encoding="utf-8"?>
<ds:datastoreItem xmlns:ds="http://schemas.openxmlformats.org/officeDocument/2006/customXml" ds:itemID="{1D913A58-C77E-4573-85F9-E8A172B235BF}"/>
</file>

<file path=customXml/itemProps4.xml><?xml version="1.0" encoding="utf-8"?>
<ds:datastoreItem xmlns:ds="http://schemas.openxmlformats.org/officeDocument/2006/customXml" ds:itemID="{AE49C405-63AE-4D59-B30A-2081FF871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GM-9Doc6-Annexe Q-4.2Modèle DaQ</vt:lpstr>
      <vt:lpstr>GM-9Doc6-Annexe Q-4.2Résultats</vt:lpstr>
      <vt:lpstr>'GM-9Doc6-Annexe Q-4.2Modèle DaQ'!Impression_des_titres</vt:lpstr>
      <vt:lpstr>'GM-9Doc6-Annexe Q-4.2Modèle DaQ'!Zone_d_impression</vt:lpstr>
      <vt:lpstr>'GM-9Doc6-Annexe Q-4.2Résultats'!Zone_d_impression</vt:lpstr>
    </vt:vector>
  </TitlesOfParts>
  <Company>GazMétro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Métro-9, Document 6, Annexe Q-4.2 – Fichier Excel </dc:subject>
  <dc:creator>jb00590</dc:creator>
  <cp:lastModifiedBy>Mireille Bérubé</cp:lastModifiedBy>
  <cp:lastPrinted>2017-06-19T14:22:59Z</cp:lastPrinted>
  <dcterms:created xsi:type="dcterms:W3CDTF">2012-09-12T12:10:12Z</dcterms:created>
  <dcterms:modified xsi:type="dcterms:W3CDTF">2017-06-19T14:23:27Z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3" name="Order">
    <vt:r8>2596200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dlc_DocIdItemGuid">
    <vt:lpwstr>e57f804f-f9ed-4bd2-9418-cff6cbae9e77</vt:lpwstr>
  </property>
</Properties>
</file>