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11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<sst xmlns="http://schemas.openxmlformats.org/spreadsheetml/2006/main" count="269" uniqueCount="188">
  <si>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</si>
  <si>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</si>
  <si>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</si>
  <si>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</si>
  <si>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</si>
  <si>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</si>
  <si>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</si>
  <si>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</si>
  <si>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</si>
  <si>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</si>
  <si>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</si>
  <si>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</si>
  <si>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</si>
  <si>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</si>
  <si>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</si>
  <si>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</si>
  <si>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</si>
  <si>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</si>
  <si>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</si>
  <si>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</si>
  <si>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</si>
  <si>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</si>
  <si>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</si>
  <si>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</si>
  <si>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</si>
  <si>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</si>
  <si>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</si>
  <si>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</si>
  <si>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</si>
  <si>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</si>
  <si>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</si>
  <si>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</si>
  <si>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</si>
  <si>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</si>
  <si>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</si>
  <si>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</si>
  <si>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</si>
  <si>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</si>
  <si>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</si>
  <si>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</si>
  <si>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</si>
  <si>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</si>
  <si>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</si>
  <si>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</si>
  <si>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</si>
  <si>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</si>
  <si>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</si>
  <si>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</si>
  <si>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</si>
  <si>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</si>
  <si>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</si>
  <si>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</si>
  <si>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</si>
  <si>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</si>
  <si>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</si>
  <si>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</si>
  <si>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</si>
  <si>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</si>
  <si>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</si>
  <si>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</si>
  <si>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</si>
  <si>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</si>
  <si>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</si>
  <si>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</si>
  <si>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</si>
  <si>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</si>
  <si>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</si>
  <si>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</si>
  <si>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</si>
  <si>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</si>
  <si>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</si>
  <si>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</si>
  <si>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</si>
  <si>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</si>
  <si>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</si>
  <si>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</si>
  <si>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</si>
  <si>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</si>
  <si>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</si>
  <si>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</si>
  <si>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</si>
  <si>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</si>
  <si>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</si>
  <si>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</si>
  <si>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</si>
  <si>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</si>
  <si>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</si>
  <si>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</si>
  <si>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</si>
  <si>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</si>
  <si>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</si>
  <si>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</si>
  <si>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</si>
  <si>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</si>
  <si>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</si>
  <si>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</si>
  <si>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</si>
  <si>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</si>
  <si>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</si>
  <si>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</si>
  <si>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</si>
  <si>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</si>
  <si>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</si>
  <si>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</si>
  <si>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</si>
  <si>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</si>
  <si>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</si>
  <si>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</si>
  <si>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</si>
  <si>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</si>
  <si>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</si>
  <si>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</si>
  <si>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</si>
  <si>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</si>
  <si>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</si>
  <si>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</si>
  <si>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</si>
  <si>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</si>
  <si>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</si>
  <si>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</si>
  <si>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</si>
  <si>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</si>
  <si>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</si>
  <si>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</si>
  <si>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</si>
  <si>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</si>
  <si>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</si>
  <si>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</si>
  <si>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</si>
  <si>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</si>
  <si>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</si>
  <si>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</si>
  <si>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</si>
  <si>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</si>
  <si>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</si>
  <si>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</si>
  <si>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</si>
  <si>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</si>
  <si>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</si>
  <si>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</si>
  <si>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</si>
  <si>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</si>
  <si>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</si>
  <si>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</si>
  <si>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</si>
  <si>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</si>
  <si>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</si>
  <si>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</si>
  <si>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</si>
  <si>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</si>
  <si>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</si>
  <si>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</si>
  <si>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</si>
  <si>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</si>
  <si>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</si>
  <si>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</si>
  <si>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</si>
  <si>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</si>
  <si>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</si>
  <si>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</si>
  <si>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</si>
  <si>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</si>
  <si>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</si>
  <si>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</si>
  <si>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</si>
  <si>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</si>
  <si>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</si>
  <si>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</si>
  <si>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</si>
  <si>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</si>
  <si>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</si>
  <si>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</si>
  <si>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 2B</t>
  </si>
  <si>
    <t>20 Novembre 2019 au 18 juin 2021</t>
  </si>
  <si>
    <t>L'Association des consommateurs industriels de gaz ("ACIG")</t>
  </si>
  <si>
    <t>oui</t>
  </si>
  <si>
    <t>Paule Hamelin</t>
  </si>
  <si>
    <t>15+</t>
  </si>
  <si>
    <t>Externe</t>
  </si>
  <si>
    <t>1, Place Ville Marie, 37e étage, Mtl (Qc)</t>
  </si>
  <si>
    <t>Nazim Sebaa</t>
  </si>
  <si>
    <t>11 à 15</t>
  </si>
  <si>
    <t xml:space="preserve">Externe </t>
  </si>
  <si>
    <t>3278 rue Fendall, H3T1N4 Montréal (Qc)</t>
  </si>
  <si>
    <t>N.Sebaa</t>
  </si>
  <si>
    <t>Montréal</t>
  </si>
  <si>
    <t>août</t>
  </si>
  <si>
    <t>(s) France Proulx #198,008</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</si>
</sst>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9">
      <selection activeCell="A17" sqref="A17: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300"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182</v>
      </c>
      <c r="D17" s="300" t="s">
        <v>183</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1" t="s">
        <v>17</v>
      </c>
      <c r="C22" s="301" t="s">
        <v>17</v>
      </c>
      <c r="D22" s="195"/>
      <c r="E22" s="9"/>
      <c r="F22" s="4"/>
      <c r="G22" s="4"/>
      <c r="H22" s="4"/>
      <c r="I22" s="4"/>
      <c r="J22" s="4"/>
      <c r="K22" s="4"/>
      <c r="L22" s="4"/>
      <c r="M22" s="4"/>
      <c r="N22" s="4"/>
      <c r="O22" s="4"/>
      <c r="P22" s="4"/>
    </row>
    <row r="23" spans="1:16" ht="27" customHeight="1">
      <c r="A23" s="194"/>
      <c r="B23" s="302"/>
      <c r="C23" s="302"/>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1" t="s">
        <v>17</v>
      </c>
      <c r="C25" s="199"/>
      <c r="D25" s="195"/>
      <c r="E25" s="9"/>
      <c r="F25" s="4"/>
      <c r="G25" s="4"/>
      <c r="H25" s="4"/>
      <c r="I25" s="4"/>
      <c r="J25" s="4"/>
      <c r="K25" s="4"/>
      <c r="L25" s="4"/>
      <c r="M25" s="4"/>
      <c r="N25" s="4"/>
      <c r="O25" s="4"/>
      <c r="P25" s="4"/>
    </row>
    <row r="26" spans="1:16" ht="27" customHeight="1">
      <c r="A26" s="198"/>
      <c r="B26" s="302"/>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6553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R-3867-2013, 2B</v>
      </c>
      <c r="C4" s="204" t="s">
        <v>16</v>
      </c>
      <c r="D4" s="127" t="str">
        <f>Identification!D5</f>
        <v>20 Novembre 2019 au 18 juin 2021</v>
      </c>
      <c r="E4" s="11"/>
      <c r="F4" s="4"/>
      <c r="G4" s="4"/>
      <c r="H4" s="4"/>
      <c r="I4" s="4"/>
      <c r="J4" s="4"/>
      <c r="K4" s="4"/>
      <c r="L4" s="4"/>
      <c r="M4" s="4"/>
      <c r="N4" s="4"/>
      <c r="O4" s="4"/>
      <c r="P4" s="4"/>
    </row>
    <row r="5" spans="1:16" ht="26.25" customHeight="1">
      <c r="A5" s="175" t="s">
        <v>1</v>
      </c>
      <c r="B5" s="321" t="str">
        <f>Identification!B6:D6</f>
        <v>L'Association des consommateurs industriels de gaz ("ACIG")</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5" t="s">
        <v>2</v>
      </c>
      <c r="B7" s="333" t="s">
        <v>131</v>
      </c>
      <c r="C7" s="33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139</v>
      </c>
      <c r="C9" s="296">
        <f>Honoraires!D14</f>
        <v>13</v>
      </c>
      <c r="D9" s="128">
        <f>Honoraires!H14</f>
        <v>45600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149.5</v>
      </c>
      <c r="C11" s="296">
        <f>Honoraires!D20</f>
        <v>13</v>
      </c>
      <c r="D11" s="128">
        <f>Honoraires!H20</f>
        <v>31687.5</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288.5</v>
      </c>
      <c r="C17" s="239">
        <f>C9+C11+C13+C15</f>
        <v>26</v>
      </c>
      <c r="D17" s="240">
        <f>D9+D11+D13+D15</f>
        <v>77287.5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8" t="s">
        <v>4</v>
      </c>
      <c r="E20" s="4"/>
      <c r="F20" s="4"/>
      <c r="G20" s="4"/>
      <c r="H20" s="4"/>
      <c r="I20" s="4"/>
      <c r="J20" s="4"/>
      <c r="K20" s="4"/>
      <c r="L20" s="4"/>
      <c r="M20" s="4"/>
      <c r="N20" s="4"/>
      <c r="O20" s="4"/>
      <c r="P20" s="4"/>
    </row>
    <row r="21" spans="1:16" ht="19.5" customHeight="1">
      <c r="A21" s="346" t="s">
        <v>22</v>
      </c>
      <c r="B21" s="347"/>
      <c r="C21" s="348"/>
      <c r="D21" s="129">
        <f>ROUND(0.03*D17,2)</f>
        <v>2318.63</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3" t="s">
        <v>59</v>
      </c>
      <c r="B27" s="344"/>
      <c r="C27" s="345"/>
      <c r="D27" s="241">
        <f>D21+D23+D25</f>
        <v>2318.63</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4" t="s">
        <v>126</v>
      </c>
      <c r="B29" s="325"/>
      <c r="C29" s="326"/>
      <c r="D29" s="241">
        <f>'Séances de travail'!G20</f>
        <v>5600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4" t="s">
        <v>111</v>
      </c>
      <c r="B31" s="355"/>
      <c r="C31" s="356"/>
      <c r="D31" s="242">
        <f>D17+D27+D29</f>
        <v>85206.13</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0" t="s">
        <v>137</v>
      </c>
      <c r="B33" s="341"/>
      <c r="C33" s="342"/>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3">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R-3867-2013, 2B</v>
      </c>
      <c r="D4" s="384" t="s">
        <v>16</v>
      </c>
      <c r="E4" s="385"/>
      <c r="F4" s="379" t="str">
        <f>Identification!D5</f>
        <v>20 Novembre 2019 au 18 juin 2021</v>
      </c>
      <c r="G4" s="380"/>
      <c r="H4" s="381"/>
      <c r="I4" s="11"/>
      <c r="J4" s="11"/>
      <c r="K4" s="11"/>
      <c r="L4" s="11"/>
      <c r="M4" s="11"/>
      <c r="N4" s="11"/>
      <c r="O4" s="11"/>
      <c r="P4" s="11"/>
      <c r="Q4" s="11"/>
    </row>
    <row r="5" spans="1:17" ht="26.25" customHeight="1">
      <c r="A5" s="131" t="s">
        <v>1</v>
      </c>
      <c r="B5" s="132"/>
      <c r="C5" s="321" t="str">
        <f>Identification!B6</f>
        <v>L'Association des consommateurs industriels de gaz ("ACIG")</v>
      </c>
      <c r="D5" s="382"/>
      <c r="E5" s="382"/>
      <c r="F5" s="382"/>
      <c r="G5" s="382"/>
      <c r="H5" s="383"/>
      <c r="I5" s="11"/>
      <c r="J5" s="11"/>
      <c r="K5" s="11"/>
      <c r="L5" s="11"/>
      <c r="M5" s="11"/>
      <c r="N5" s="11"/>
      <c r="O5" s="11"/>
      <c r="P5" s="11"/>
      <c r="Q5" s="11"/>
    </row>
    <row r="6" spans="1:17" ht="20.25" customHeight="1">
      <c r="A6" s="232"/>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Paule Hamelin</v>
      </c>
      <c r="C10" s="244">
        <v>139</v>
      </c>
      <c r="D10" s="244">
        <v>13</v>
      </c>
      <c r="E10" s="245">
        <v>300</v>
      </c>
      <c r="F10" s="169">
        <f>ROUND(((D10*E10)+(C10*E10)),2)</f>
        <v>45600</v>
      </c>
      <c r="G10" s="251"/>
      <c r="H10" s="166">
        <f>ROUND(F10+G10,2)</f>
        <v>45600</v>
      </c>
      <c r="I10" s="11"/>
      <c r="J10" s="11"/>
      <c r="K10" s="11"/>
      <c r="L10" s="11"/>
      <c r="M10" s="11"/>
      <c r="N10" s="11"/>
      <c r="O10" s="11"/>
      <c r="P10" s="11"/>
      <c r="Q10" s="11"/>
    </row>
    <row r="11" spans="1:17" ht="20.25" customHeight="1">
      <c r="A11" s="372"/>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2"/>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2"/>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3"/>
      <c r="B14" s="158" t="s">
        <v>18</v>
      </c>
      <c r="C14" s="159">
        <f>SUM(C10:C13)</f>
        <v>139</v>
      </c>
      <c r="D14" s="159">
        <f>SUM(D10:D13)</f>
        <v>13</v>
      </c>
      <c r="E14" s="359"/>
      <c r="F14" s="160">
        <f>F10+F11+F12+F13</f>
        <v>45600</v>
      </c>
      <c r="G14" s="160">
        <f>G10+G11+G12+G13</f>
        <v>0</v>
      </c>
      <c r="H14" s="161">
        <f>ROUND(F14+G14,2)</f>
        <v>45600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Nazim Sebaa</v>
      </c>
      <c r="C16" s="244">
        <v>149.5</v>
      </c>
      <c r="D16" s="244">
        <v>13</v>
      </c>
      <c r="E16" s="245">
        <v>195</v>
      </c>
      <c r="F16" s="169">
        <f>ROUND(((D16*E16)+(C16*E16)),2)</f>
        <v>31687.5</v>
      </c>
      <c r="G16" s="251"/>
      <c r="H16" s="166">
        <f>ROUND(F16+G16,2)</f>
        <v>31687.5</v>
      </c>
      <c r="I16" s="11"/>
      <c r="J16" s="11"/>
      <c r="K16" s="11"/>
      <c r="L16" s="11"/>
      <c r="M16" s="11"/>
      <c r="N16" s="11"/>
      <c r="O16" s="11"/>
      <c r="P16" s="11"/>
      <c r="Q16" s="11"/>
    </row>
    <row r="17" spans="1:17" ht="20.25" customHeight="1">
      <c r="A17" s="372"/>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2"/>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2"/>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3"/>
      <c r="B20" s="158" t="s">
        <v>18</v>
      </c>
      <c r="C20" s="159">
        <f>SUM(C16:C19)</f>
        <v>149.5</v>
      </c>
      <c r="D20" s="159">
        <f>SUM(D16:D19)</f>
        <v>13</v>
      </c>
      <c r="E20" s="359"/>
      <c r="F20" s="160">
        <f>F16+F17+F18+F19</f>
        <v>31687.5</v>
      </c>
      <c r="G20" s="160">
        <f>G16+G17+G18+G19</f>
        <v>0</v>
      </c>
      <c r="H20" s="161">
        <f>ROUND(F20+G20,2)</f>
        <v>31687.5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2"/>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2"/>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6">
        <f>F14+F20+F24+F28</f>
        <v>77287.5</v>
      </c>
      <c r="G30" s="236">
        <f>G14+G20+G24+G28</f>
        <v>0</v>
      </c>
      <c r="H30" s="237">
        <f>H14+H20+H24+H28</f>
        <v>77287.5</v>
      </c>
      <c r="I30" s="11"/>
      <c r="J30" s="11"/>
      <c r="K30" s="11"/>
      <c r="L30" s="11"/>
      <c r="M30" s="11"/>
      <c r="N30" s="11"/>
      <c r="O30" s="11"/>
      <c r="P30" s="11"/>
      <c r="Q30" s="11"/>
    </row>
    <row r="31" spans="1:17" ht="12" customHeight="1">
      <c r="A31" s="361"/>
      <c r="B31" s="362"/>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R-3867-2013, 2B</v>
      </c>
      <c r="C4" s="400" t="s">
        <v>16</v>
      </c>
      <c r="D4" s="401"/>
      <c r="E4" s="402" t="str">
        <f>Identification!D5</f>
        <v>20 Novembre 2019 au 18 juin 2021</v>
      </c>
      <c r="F4" s="403"/>
      <c r="G4" s="11"/>
      <c r="H4" s="11"/>
      <c r="I4" s="11"/>
      <c r="J4" s="11"/>
      <c r="K4" s="11"/>
      <c r="L4" s="11"/>
      <c r="M4" s="11"/>
      <c r="N4" s="11"/>
      <c r="O4" s="11"/>
      <c r="P4" s="11"/>
    </row>
    <row r="5" spans="1:16" ht="26.25" customHeight="1">
      <c r="A5" s="10" t="s">
        <v>1</v>
      </c>
      <c r="B5" s="404" t="str">
        <f>Identification!B6:D6</f>
        <v>L'Association des consommateurs industriels de gaz ("ACIG")</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7" t="s">
        <v>10</v>
      </c>
      <c r="C11" s="59"/>
      <c r="D11" s="258"/>
      <c r="E11" s="258"/>
      <c r="F11" s="37">
        <f>ROUND(D11+E11,2)</f>
        <v>0</v>
      </c>
      <c r="G11" s="11"/>
      <c r="H11" s="11"/>
      <c r="I11" s="11"/>
      <c r="J11" s="11"/>
      <c r="K11" s="11"/>
      <c r="L11" s="11"/>
      <c r="M11" s="11"/>
      <c r="N11" s="11"/>
      <c r="O11" s="11"/>
      <c r="P11" s="11"/>
    </row>
    <row r="12" spans="1:16" ht="27" customHeight="1">
      <c r="A12" s="44" t="s">
        <v>11</v>
      </c>
      <c r="B12" s="408"/>
      <c r="C12" s="60"/>
      <c r="D12" s="258"/>
      <c r="E12" s="258"/>
      <c r="F12" s="37">
        <f>ROUND(D12+E12,2)</f>
        <v>0</v>
      </c>
      <c r="G12" s="11"/>
      <c r="H12" s="11"/>
      <c r="I12" s="11"/>
      <c r="J12" s="11"/>
      <c r="K12" s="11"/>
      <c r="L12" s="11"/>
      <c r="M12" s="11"/>
      <c r="N12" s="11"/>
      <c r="O12" s="11"/>
      <c r="P12" s="11"/>
    </row>
    <row r="13" spans="1:16" ht="26.25" customHeight="1">
      <c r="A13" s="45" t="s">
        <v>12</v>
      </c>
      <c r="B13" s="40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24">
      <selection activeCell="E14" sqref="E14"/>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R-3867-2013, 2B</v>
      </c>
      <c r="D4" s="428" t="s">
        <v>16</v>
      </c>
      <c r="E4" s="429"/>
      <c r="F4" s="424" t="str">
        <f>Identification!D5</f>
        <v>20 Novembre 2019 au 18 juin 2021</v>
      </c>
      <c r="G4" s="425"/>
      <c r="H4" s="11"/>
      <c r="I4" s="4"/>
      <c r="J4" s="4"/>
      <c r="K4" s="4"/>
      <c r="L4" s="4"/>
      <c r="M4" s="4"/>
      <c r="N4" s="4"/>
      <c r="O4" s="4"/>
      <c r="P4" s="4"/>
    </row>
    <row r="5" spans="1:16" ht="26.25" customHeight="1">
      <c r="A5" s="416" t="s">
        <v>1</v>
      </c>
      <c r="B5" s="417"/>
      <c r="C5" s="418" t="str">
        <f>Identification!B6</f>
        <v>L'Association des consommateurs industriels de gaz ("ACIG")</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v>43874</v>
      </c>
      <c r="B9" s="265">
        <v>6</v>
      </c>
      <c r="C9" s="266" t="s">
        <v>184</v>
      </c>
      <c r="D9" s="267" t="s">
        <v>178</v>
      </c>
      <c r="E9" s="268">
        <v>1600</v>
      </c>
      <c r="F9" s="268"/>
      <c r="G9" s="269">
        <f>SUM(E9:F9)</f>
        <v>1600</v>
      </c>
      <c r="H9" s="11"/>
      <c r="I9" s="4"/>
      <c r="J9" s="4"/>
      <c r="K9" s="4"/>
      <c r="L9" s="4"/>
      <c r="M9" s="4"/>
      <c r="N9" s="4"/>
      <c r="O9" s="4"/>
      <c r="P9" s="4"/>
    </row>
    <row r="10" spans="1:16" ht="33" customHeight="1">
      <c r="A10" s="270">
        <v>44257</v>
      </c>
      <c r="B10" s="271">
        <v>3</v>
      </c>
      <c r="C10" s="266" t="s">
        <v>184</v>
      </c>
      <c r="D10" s="267" t="s">
        <v>178</v>
      </c>
      <c r="E10" s="274">
        <v>800</v>
      </c>
      <c r="F10" s="274"/>
      <c r="G10" s="275">
        <f>SUM(E10:F10)</f>
        <v>800</v>
      </c>
      <c r="H10" s="11"/>
      <c r="I10" s="4"/>
      <c r="J10" s="4"/>
      <c r="K10" s="4"/>
      <c r="L10" s="4"/>
      <c r="M10" s="4"/>
      <c r="N10" s="4"/>
      <c r="O10" s="4"/>
      <c r="P10" s="4"/>
    </row>
    <row r="11" spans="1:16" ht="33" customHeight="1">
      <c r="A11" s="276">
        <v>44165</v>
      </c>
      <c r="B11" s="271">
        <v>6</v>
      </c>
      <c r="C11" s="266" t="s">
        <v>184</v>
      </c>
      <c r="D11" s="267" t="s">
        <v>178</v>
      </c>
      <c r="E11" s="274">
        <v>1600</v>
      </c>
      <c r="F11" s="274"/>
      <c r="G11" s="275">
        <f aca="true" t="shared" si="0" ref="G11:G19">SUM(E11:F11)</f>
        <v>1600</v>
      </c>
      <c r="H11" s="11"/>
      <c r="I11" s="4"/>
      <c r="J11" s="4"/>
      <c r="K11" s="4"/>
      <c r="L11" s="4"/>
      <c r="M11" s="4"/>
      <c r="N11" s="4"/>
      <c r="O11" s="4"/>
      <c r="P11" s="4"/>
    </row>
    <row r="12" spans="1:16" ht="33" customHeight="1">
      <c r="A12" s="270">
        <v>44166</v>
      </c>
      <c r="B12" s="271">
        <v>3</v>
      </c>
      <c r="C12" s="266" t="s">
        <v>184</v>
      </c>
      <c r="D12" s="267" t="s">
        <v>178</v>
      </c>
      <c r="E12" s="274">
        <v>800</v>
      </c>
      <c r="F12" s="274"/>
      <c r="G12" s="275">
        <f t="shared" si="0"/>
        <v>800</v>
      </c>
      <c r="H12" s="11"/>
      <c r="I12" s="4"/>
      <c r="J12" s="4"/>
      <c r="K12" s="4"/>
      <c r="L12" s="4"/>
      <c r="M12" s="4"/>
      <c r="N12" s="4"/>
      <c r="O12" s="4"/>
      <c r="P12" s="4"/>
    </row>
    <row r="13" spans="1:16" ht="33" customHeight="1">
      <c r="A13" s="276">
        <v>44251</v>
      </c>
      <c r="B13" s="277">
        <v>3</v>
      </c>
      <c r="C13" s="266" t="s">
        <v>184</v>
      </c>
      <c r="D13" s="267" t="s">
        <v>178</v>
      </c>
      <c r="E13" s="274">
        <v>800</v>
      </c>
      <c r="F13" s="274"/>
      <c r="G13" s="275">
        <f t="shared" si="0"/>
        <v>800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5600</v>
      </c>
      <c r="F20" s="293">
        <f>SUM(F9:F19)</f>
        <v>0</v>
      </c>
      <c r="G20" s="294">
        <f>SUM(G9:G19)</f>
        <v>5600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R-3867-2013, 2B</v>
      </c>
      <c r="E2" s="442"/>
      <c r="F2" s="442"/>
      <c r="G2" s="442"/>
      <c r="H2" s="443"/>
      <c r="I2" s="443"/>
      <c r="J2" s="83"/>
      <c r="K2" s="93"/>
      <c r="L2" s="93"/>
      <c r="M2" s="93"/>
      <c r="N2" s="93"/>
      <c r="O2" s="93"/>
      <c r="P2" s="93"/>
    </row>
    <row r="3" spans="1:16" ht="21.75" customHeight="1">
      <c r="A3" s="82" t="s">
        <v>1</v>
      </c>
      <c r="B3" s="82"/>
      <c r="C3" s="94"/>
      <c r="D3" s="441" t="str">
        <f>Identification!B6</f>
        <v>L'Association des consommateurs industriels de gaz ("ACIG")</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176</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185</v>
      </c>
      <c r="C12" s="436"/>
      <c r="D12" s="436"/>
      <c r="E12" s="436"/>
      <c r="F12" s="87" t="s">
        <v>95</v>
      </c>
      <c r="G12" s="112"/>
      <c r="H12" s="112"/>
      <c r="I12" s="82"/>
      <c r="J12" s="82"/>
      <c r="K12" s="98"/>
      <c r="L12" s="98"/>
      <c r="M12" s="98"/>
      <c r="N12" s="98"/>
      <c r="O12" s="98"/>
      <c r="P12" s="98"/>
    </row>
    <row r="13" spans="1:16" ht="21" customHeight="1">
      <c r="A13" s="78" t="s">
        <v>96</v>
      </c>
      <c r="B13" s="91">
        <v>3</v>
      </c>
      <c r="C13" s="88" t="s">
        <v>97</v>
      </c>
      <c r="D13" s="113" t="s">
        <v>186</v>
      </c>
      <c r="E13" s="448">
        <v>2021</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187</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amendée de l'ACIG - Phase 2B</dc:subject>
  <dc:creator>Bouthillette, Annie</dc:creator>
  <cp:keywords/>
  <dc:description/>
  <cp:lastModifiedBy>Gowling</cp:lastModifiedBy>
  <cp:lastPrinted>2020-01-21T14:04:28Z</cp:lastPrinted>
  <dcterms:created xsi:type="dcterms:W3CDTF">2003-06-11T13:22:16Z</dcterms:created>
  <dcterms:modified xsi:type="dcterms:W3CDTF">2021-08-03T15:20:06Z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5946500.00000000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amendée de l'ACIG - Phase 2B</vt:lpwstr>
  </property>
  <property fmtid="{D5CDD505-2E9C-101B-9397-08002B2CF9AE}" pid="20" name="Numéroplumit">
    <vt:lpwstr>1873</vt:lpwstr>
  </property>
  <property fmtid="{D5CDD505-2E9C-101B-9397-08002B2CF9AE}" pid="21" name="Cotedepiè">
    <vt:lpwstr>C-ACIG-0156</vt:lpwstr>
  </property>
  <property fmtid="{D5CDD505-2E9C-101B-9397-08002B2CF9AE}" pid="22" name="Anciennomdudocume">
    <vt:lpwstr>R-3867-2013-C-ACIG-RembFrais-Dem-2021_08_03.xls</vt:lpwstr>
  </property>
  <property fmtid="{D5CDD505-2E9C-101B-9397-08002B2CF9AE}" pid="23" name="_dlc_Doc">
    <vt:lpwstr>W2HFWTQUJJY6-787750937-516</vt:lpwstr>
  </property>
  <property fmtid="{D5CDD505-2E9C-101B-9397-08002B2CF9AE}" pid="24" name="_dlc_DocIdItemGu">
    <vt:lpwstr>efc16fc2-6f9b-4195-9fe9-c65d34a70fd3</vt:lpwstr>
  </property>
  <property fmtid="{D5CDD505-2E9C-101B-9397-08002B2CF9AE}" pid="25" name="_dlc_DocIdU">
    <vt:lpwstr>http://s10mtlweb:8081/997/_layouts/15/DocIdRedir.aspx?ID=W2HFWTQUJJY6-787750937-516, W2HFWTQUJJY6-787750937-516</vt:lpwstr>
  </property>
  <property fmtid="{D5CDD505-2E9C-101B-9397-08002B2CF9AE}" pid="26" name="display_urn:schemas-microsoft-com:office:office#Edit">
    <vt:lpwstr>Lévesque, Claudette</vt:lpwstr>
  </property>
  <property fmtid="{D5CDD505-2E9C-101B-9397-08002B2CF9AE}" pid="27" name="Cote de pié">
    <vt:lpwstr>C-ACIG-0156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1873.00000000000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