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600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<sst xmlns="http://schemas.openxmlformats.org/spreadsheetml/2006/main" count="123" uniqueCount="91">
  <si>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</si>
  <si>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</si>
  <si>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</si>
  <si>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</si>
  <si>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</si>
  <si>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</si>
  <si>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</si>
  <si>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</si>
  <si>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</si>
  <si>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</si>
  <si>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</si>
  <si>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</si>
  <si>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</si>
  <si>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</si>
  <si>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</si>
  <si>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</si>
  <si>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</si>
  <si>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</si>
  <si>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</si>
  <si>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</si>
  <si>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</si>
  <si>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</si>
  <si>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</si>
  <si>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</si>
  <si>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</si>
  <si>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</si>
  <si>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</si>
  <si>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</si>
  <si>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</si>
  <si>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</si>
  <si>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</si>
  <si>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</si>
  <si>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</si>
  <si>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</si>
  <si>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</si>
  <si>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</si>
  <si>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</si>
  <si>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</si>
  <si>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</si>
  <si>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</si>
  <si>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</si>
  <si>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</si>
  <si>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</si>
  <si>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</si>
  <si>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</si>
  <si>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</si>
  <si>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</si>
  <si>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</si>
  <si>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</si>
  <si>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</si>
  <si>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</si>
  <si>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</si>
  <si>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</si>
  <si>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</si>
  <si>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</si>
  <si>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</si>
  <si>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</si>
  <si>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</si>
  <si>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</si>
  <si>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</si>
  <si>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</si>
  <si>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</si>
  <si>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</si>
  <si>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</si>
  <si>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</si>
  <si>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</si>
  <si>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</si>
  <si>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</si>
  <si>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</si>
  <si>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</si>
  <si>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</si>
  <si>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</si>
  <si>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</si>
  <si>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</si>
  <si>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</si>
  <si>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</si>
  <si>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</si>
  <si>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</si>
  <si>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Option consommateurs</t>
  </si>
  <si>
    <t>Non</t>
  </si>
  <si>
    <t>N/A</t>
  </si>
  <si>
    <t>Éric David</t>
  </si>
  <si>
    <t>Externe</t>
  </si>
  <si>
    <t>Jules Bélanger</t>
  </si>
  <si>
    <t>William B. Marcus</t>
  </si>
  <si>
    <t>311 D Street, West Sacramento, CA 95605</t>
  </si>
  <si>
    <t>Voir la lettre accompagnant le présent budget.</t>
  </si>
  <si>
    <t>Interne</t>
  </si>
  <si>
    <t>50, rue Ste-Catherine Ouest, Bureau 440, Montréal (QC), H2X 3V4</t>
  </si>
  <si>
    <t>R-3867-2013 Phase 2A</t>
  </si>
  <si>
    <t>800, rue du Square Victoria, bureau 720, Montréal, Québec, H4Z 1A1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</si>
</sst>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_)\ _$_ ;_ * \(#,##0\)\ _$_ ;_ * &quot;-&quot;_)\ _$_ ;_ @_ "/>
    <numFmt numFmtId="181" formatCode="_ * #,##0.00_)\ _$_ ;_ * \(#,##0.00\)\ _$_ ;_ * &quot;-&quot;??_)\ _$_ ;_ @_ 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44" fontId="52" fillId="0" borderId="0" applyFont="0" applyFill="0" applyBorder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81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59" fillId="29" borderId="0" applyNumberFormat="0" applyBorder="0" applyAlignment="0" applyProtection="0"/>
    <xf numFmtId="0" fontId="52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7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70" fillId="0" borderId="36" xfId="0" applyFont="1" applyBorder="1" applyAlignment="1" applyProtection="1">
      <alignment vertical="center"/>
      <protection locked="0"/>
    </xf>
    <xf numFmtId="20" fontId="7" fillId="35" borderId="37" xfId="0" applyNumberFormat="1" applyFont="1" applyFill="1" applyBorder="1" applyAlignment="1" applyProtection="1">
      <alignment horizontal="left" vertical="center" wrapTex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3" borderId="37" xfId="0" applyFont="1" applyFill="1" applyBorder="1" applyAlignment="1" applyProtection="1">
      <alignment horizontal="right" vertical="center" wrapText="1" indent="1"/>
      <protection/>
    </xf>
    <xf numFmtId="0" fontId="16" fillId="37" borderId="39" xfId="0" applyFont="1" applyFill="1" applyBorder="1" applyAlignment="1" applyProtection="1">
      <alignment horizontal="center" vertical="center" wrapText="1"/>
      <protection/>
    </xf>
    <xf numFmtId="0" fontId="16" fillId="0" borderId="40" xfId="0" applyFont="1" applyFill="1" applyBorder="1" applyAlignment="1" applyProtection="1">
      <alignment horizontal="center" vertical="center" wrapText="1"/>
      <protection/>
    </xf>
    <xf numFmtId="0" fontId="26" fillId="37" borderId="39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1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center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6" borderId="39" xfId="0" applyFont="1" applyFill="1" applyBorder="1" applyAlignment="1" applyProtection="1">
      <alignment horizontal="left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70" fillId="0" borderId="43" xfId="0" applyFont="1" applyBorder="1" applyAlignment="1" applyProtection="1">
      <alignment horizontal="center" vertical="center" wrapText="1"/>
      <protection locked="0"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Fill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0" xfId="0" applyNumberFormat="1" applyFont="1" applyFill="1" applyBorder="1" applyAlignment="1" applyProtection="1">
      <alignment vertical="center" wrapText="1"/>
      <protection/>
    </xf>
    <xf numFmtId="180" fontId="71" fillId="0" borderId="51" xfId="0" applyNumberFormat="1" applyFont="1" applyFill="1" applyBorder="1" applyAlignment="1" applyProtection="1">
      <alignment horizontal="left" vertical="center" indent="1"/>
      <protection locked="0"/>
    </xf>
    <xf numFmtId="180" fontId="71" fillId="0" borderId="52" xfId="0" applyNumberFormat="1" applyFont="1" applyFill="1" applyBorder="1" applyAlignment="1" applyProtection="1">
      <alignment horizontal="left" vertical="center" indent="1"/>
      <protection locked="0"/>
    </xf>
    <xf numFmtId="9" fontId="71" fillId="0" borderId="51" xfId="52" applyFont="1" applyBorder="1" applyAlignment="1" applyProtection="1">
      <alignment horizontal="left" vertical="center" indent="1"/>
      <protection locked="0"/>
    </xf>
    <xf numFmtId="0" fontId="25" fillId="0" borderId="52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3" xfId="47" applyNumberFormat="1" applyFont="1" applyBorder="1" applyAlignment="1" applyProtection="1">
      <alignment horizontal="center" vertical="center" wrapText="1"/>
      <protection locked="0"/>
    </xf>
    <xf numFmtId="0" fontId="70" fillId="0" borderId="43" xfId="47" applyNumberFormat="1" applyFont="1" applyBorder="1" applyAlignment="1" applyProtection="1">
      <alignment horizontal="center" vertical="center" wrapText="1"/>
      <protection locked="0"/>
    </xf>
    <xf numFmtId="0" fontId="70" fillId="0" borderId="44" xfId="47" applyNumberFormat="1" applyFont="1" applyBorder="1" applyAlignment="1" applyProtection="1">
      <alignment horizontal="center" vertical="center" wrapText="1"/>
      <protection locked="0"/>
    </xf>
    <xf numFmtId="0" fontId="70" fillId="0" borderId="45" xfId="47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4" xfId="0" applyFont="1" applyFill="1" applyBorder="1" applyAlignment="1" applyProtection="1">
      <alignment vertical="center" wrapText="1"/>
      <protection/>
    </xf>
    <xf numFmtId="0" fontId="16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6" xfId="0" applyFont="1" applyBorder="1" applyAlignment="1" applyProtection="1">
      <alignment horizontal="left" vertical="center"/>
      <protection/>
    </xf>
    <xf numFmtId="0" fontId="16" fillId="0" borderId="57" xfId="0" applyFont="1" applyBorder="1" applyAlignment="1" applyProtection="1">
      <alignment horizontal="left" vertical="center"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74" fillId="0" borderId="39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180" fontId="76" fillId="0" borderId="60" xfId="0" applyNumberFormat="1" applyFont="1" applyFill="1" applyBorder="1" applyAlignment="1" applyProtection="1">
      <alignment horizontal="left" vertical="center" indent="1"/>
      <protection/>
    </xf>
    <xf numFmtId="180" fontId="76" fillId="0" borderId="56" xfId="0" applyNumberFormat="1" applyFont="1" applyFill="1" applyBorder="1" applyAlignment="1" applyProtection="1">
      <alignment horizontal="left" vertical="center" indent="1"/>
      <protection/>
    </xf>
    <xf numFmtId="180" fontId="76" fillId="0" borderId="61" xfId="0" applyNumberFormat="1" applyFont="1" applyFill="1" applyBorder="1" applyAlignment="1" applyProtection="1">
      <alignment horizontal="left" vertical="center" indent="1"/>
      <protection/>
    </xf>
    <xf numFmtId="180" fontId="76" fillId="0" borderId="58" xfId="0" applyNumberFormat="1" applyFont="1" applyFill="1" applyBorder="1" applyAlignment="1" applyProtection="1">
      <alignment horizontal="left" vertical="center" indent="1"/>
      <protection/>
    </xf>
    <xf numFmtId="185" fontId="4" fillId="37" borderId="62" xfId="47" applyNumberFormat="1" applyFont="1" applyFill="1" applyBorder="1" applyAlignment="1" applyProtection="1">
      <alignment vertical="center" wrapText="1"/>
      <protection/>
    </xf>
    <xf numFmtId="185" fontId="4" fillId="37" borderId="63" xfId="47" applyNumberFormat="1" applyFont="1" applyFill="1" applyBorder="1" applyAlignment="1" applyProtection="1">
      <alignment vertical="center" wrapText="1"/>
      <protection/>
    </xf>
    <xf numFmtId="185" fontId="4" fillId="37" borderId="64" xfId="47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9" xfId="0" applyFont="1" applyFill="1" applyBorder="1" applyAlignment="1" applyProtection="1">
      <alignment horizontal="center" vertical="center"/>
      <protection/>
    </xf>
    <xf numFmtId="44" fontId="4" fillId="37" borderId="39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67" xfId="0" applyFont="1" applyBorder="1" applyAlignment="1" applyProtection="1">
      <alignment horizontal="center" vertical="center"/>
      <protection locked="0"/>
    </xf>
    <xf numFmtId="185" fontId="76" fillId="0" borderId="68" xfId="0" applyNumberFormat="1" applyFont="1" applyFill="1" applyBorder="1" applyAlignment="1" applyProtection="1">
      <alignment horizontal="center" vertical="center"/>
      <protection locked="0"/>
    </xf>
    <xf numFmtId="185" fontId="76" fillId="0" borderId="40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85" fontId="4" fillId="0" borderId="30" xfId="0" applyNumberFormat="1" applyFont="1" applyFill="1" applyBorder="1" applyAlignment="1" applyProtection="1">
      <alignment vertical="center"/>
      <protection locked="0"/>
    </xf>
    <xf numFmtId="185" fontId="4" fillId="0" borderId="40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2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7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70" fillId="0" borderId="68" xfId="0" applyFont="1" applyBorder="1" applyAlignment="1" applyProtection="1">
      <alignment vertical="center"/>
      <protection locked="0"/>
    </xf>
    <xf numFmtId="0" fontId="70" fillId="0" borderId="66" xfId="0" applyFont="1" applyBorder="1" applyAlignment="1" applyProtection="1">
      <alignment horizontal="center" vertical="center" wrapText="1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5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70" fillId="0" borderId="37" xfId="0" applyFont="1" applyFill="1" applyBorder="1" applyAlignment="1" applyProtection="1">
      <alignment horizontal="left" vertical="center" wrapText="1"/>
      <protection/>
    </xf>
    <xf numFmtId="0" fontId="75" fillId="0" borderId="37" xfId="0" applyFont="1" applyBorder="1" applyAlignment="1" applyProtection="1">
      <alignment/>
      <protection/>
    </xf>
    <xf numFmtId="180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 applyProtection="1">
      <alignment vertical="center" wrapText="1"/>
      <protection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80" fontId="20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180" fontId="77" fillId="0" borderId="53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80" fontId="71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80" fontId="71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80" fontId="71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5" xfId="0" applyFont="1" applyFill="1" applyBorder="1" applyAlignment="1" applyProtection="1">
      <alignment vertical="center" wrapText="1"/>
      <protection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6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80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80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5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66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85" fontId="4" fillId="33" borderId="38" xfId="47" applyNumberFormat="1" applyFont="1" applyFill="1" applyBorder="1" applyAlignment="1" applyProtection="1">
      <alignment horizontal="center" vertical="center" wrapText="1"/>
      <protection/>
    </xf>
    <xf numFmtId="185" fontId="4" fillId="33" borderId="37" xfId="47" applyNumberFormat="1" applyFont="1" applyFill="1" applyBorder="1" applyAlignment="1" applyProtection="1">
      <alignment horizontal="center" vertical="center" wrapText="1"/>
      <protection/>
    </xf>
    <xf numFmtId="185" fontId="4" fillId="33" borderId="88" xfId="47" applyNumberFormat="1" applyFont="1" applyFill="1" applyBorder="1" applyAlignment="1" applyProtection="1">
      <alignment horizontal="center" vertical="center" wrapText="1"/>
      <protection/>
    </xf>
    <xf numFmtId="185" fontId="4" fillId="33" borderId="42" xfId="47" applyNumberFormat="1" applyFont="1" applyFill="1" applyBorder="1" applyAlignment="1" applyProtection="1">
      <alignment horizontal="center" vertical="center" wrapText="1"/>
      <protection/>
    </xf>
    <xf numFmtId="180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80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180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2" xfId="0" applyFont="1" applyFill="1" applyBorder="1" applyAlignment="1" applyProtection="1">
      <alignment horizontal="left" vertical="center"/>
      <protection locked="0"/>
    </xf>
    <xf numFmtId="0" fontId="20" fillId="0" borderId="36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urrency 2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20</xdr:row>
      <xdr:rowOff>47625</xdr:rowOff>
    </xdr:from>
    <xdr:ext cx="2286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9339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2028825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7">
      <selection activeCell="C27" sqref="C27"/>
    </sheetView>
  </sheetViews>
  <sheetFormatPr defaultColWidth="0.13671875" defaultRowHeight="0" customHeight="1" zeroHeight="1"/>
  <cols>
    <col min="1" max="1" width="47.140625" style="102" customWidth="1"/>
    <col min="2" max="2" width="23.28125" style="102" customWidth="1"/>
    <col min="3" max="3" width="23.421875" style="102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0"/>
      <c r="B3" s="161"/>
      <c r="C3" s="16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2" t="str">
        <f>Identification!B4</f>
        <v>R-3867-2013 Phase 2A</v>
      </c>
      <c r="C4" s="17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1" t="s">
        <v>1</v>
      </c>
      <c r="B5" s="162" t="str">
        <f>Identification!B5</f>
        <v>Option consommateurs</v>
      </c>
      <c r="C5" s="16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4" t="s">
        <v>2</v>
      </c>
      <c r="B6" s="165"/>
      <c r="C6" s="16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6" t="s">
        <v>3</v>
      </c>
      <c r="B7" s="174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7"/>
      <c r="B8" s="175"/>
      <c r="C8" s="136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7">
        <f>Répartition!B25+Répartition!C25+Répartition!D25</f>
        <v>59</v>
      </c>
      <c r="C9" s="138">
        <f>Répartition!B30+Répartition!C30+Répartition!D30</f>
        <v>16171.494375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39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7">
        <f>Répartition!E25+Répartition!F25+Répartition!G25+Répartition!H25</f>
        <v>48</v>
      </c>
      <c r="C11" s="138">
        <f>Répartition!E30+Répartition!F30+Répartition!G30+Répartition!H30</f>
        <v>3600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39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7">
        <f>Répartition!I25+Répartition!J25</f>
        <v>75</v>
      </c>
      <c r="C13" s="138">
        <f>Répartition!I30+Répartition!J30</f>
        <v>27000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39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37">
        <f>Répartition!K25+Répartition!L25</f>
        <v>0</v>
      </c>
      <c r="C15" s="138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39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37">
        <f>Répartition!M25+Répartition!N25</f>
        <v>0</v>
      </c>
      <c r="C17" s="138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0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182</v>
      </c>
      <c r="C19" s="39">
        <f>C9+C11+C13+C15+C17</f>
        <v>46771.494375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78"/>
      <c r="B20" s="80"/>
      <c r="C20" s="7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7" t="s">
        <v>13</v>
      </c>
      <c r="B21" s="168"/>
      <c r="C21" s="16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0" t="s">
        <v>14</v>
      </c>
      <c r="B22" s="171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1" t="s">
        <v>16</v>
      </c>
      <c r="B23" s="152"/>
      <c r="C23" s="27">
        <f>ROUND(0.03*C19,2)</f>
        <v>1403.14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1" t="s">
        <v>18</v>
      </c>
      <c r="B25" s="153"/>
      <c r="C25" s="36">
        <v>2000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4" t="s">
        <v>62</v>
      </c>
      <c r="B27" s="155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6" t="s">
        <v>21</v>
      </c>
      <c r="B29" s="157"/>
      <c r="C29" s="19">
        <f>C23+C25+C27</f>
        <v>3403.1400000000003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58" t="s">
        <v>23</v>
      </c>
      <c r="B31" s="159"/>
      <c r="C31" s="143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6"/>
      <c r="B32" s="57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49" t="s">
        <v>54</v>
      </c>
      <c r="B33" s="150"/>
      <c r="C33" s="82">
        <f>C19+C29+C31</f>
        <v>50174.634375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1"/>
      <c r="B101" s="141"/>
      <c r="C101" s="141"/>
    </row>
    <row r="102" spans="1:3" ht="12.75" customHeight="1">
      <c r="A102" s="142" t="s">
        <v>38</v>
      </c>
      <c r="C102" s="142" t="s">
        <v>39</v>
      </c>
    </row>
    <row r="103" ht="12.75" customHeight="1"/>
    <row r="104" ht="12.75" customHeight="1"/>
  </sheetData>
  <sheetProtection password="ED17" sheet="1" objects="1" scenario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4">
      <selection activeCell="E15" sqref="E15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</cols>
  <sheetData>
    <row r="1" spans="5:6" ht="20.25">
      <c r="E1" s="90" t="s">
        <v>53</v>
      </c>
      <c r="F1" s="89"/>
    </row>
    <row r="2" spans="5:6" ht="56.25" customHeight="1">
      <c r="E2" s="91" t="s">
        <v>25</v>
      </c>
      <c r="F2" s="89"/>
    </row>
    <row r="3" spans="1:6" ht="27.75" customHeight="1">
      <c r="A3" s="178" t="s">
        <v>61</v>
      </c>
      <c r="B3" s="179"/>
      <c r="C3" s="179"/>
      <c r="D3" s="179"/>
      <c r="E3" s="179"/>
      <c r="F3" s="89"/>
    </row>
    <row r="4" spans="1:6" ht="24" customHeight="1">
      <c r="A4" s="5" t="s">
        <v>0</v>
      </c>
      <c r="B4" s="180" t="s">
        <v>89</v>
      </c>
      <c r="C4" s="181"/>
      <c r="D4" s="181"/>
      <c r="E4" s="182"/>
      <c r="F4" s="89"/>
    </row>
    <row r="5" spans="1:6" ht="19.5" customHeight="1">
      <c r="A5" s="6" t="s">
        <v>1</v>
      </c>
      <c r="B5" s="183" t="s">
        <v>78</v>
      </c>
      <c r="C5" s="184"/>
      <c r="D5" s="184"/>
      <c r="E5" s="185"/>
      <c r="F5" s="89"/>
    </row>
    <row r="6" spans="1:6" ht="15.75">
      <c r="A6" s="186" t="s">
        <v>26</v>
      </c>
      <c r="B6" s="187"/>
      <c r="C6" s="188"/>
      <c r="D6" s="83" t="s">
        <v>79</v>
      </c>
      <c r="E6" s="84"/>
      <c r="F6" s="89"/>
    </row>
    <row r="7" spans="1:6" ht="19.5" customHeight="1">
      <c r="A7" s="186" t="s">
        <v>40</v>
      </c>
      <c r="B7" s="189"/>
      <c r="C7" s="190"/>
      <c r="D7" s="85">
        <v>0.5</v>
      </c>
      <c r="E7" s="86"/>
      <c r="F7" s="89"/>
    </row>
    <row r="8" spans="1:6" ht="21.75" customHeight="1">
      <c r="A8" s="191" t="s">
        <v>41</v>
      </c>
      <c r="B8" s="192"/>
      <c r="C8" s="193"/>
      <c r="D8" s="194" t="s">
        <v>80</v>
      </c>
      <c r="E8" s="195"/>
      <c r="F8" s="89"/>
    </row>
    <row r="9" spans="1:6" ht="22.5" customHeight="1">
      <c r="A9" s="198" t="s">
        <v>51</v>
      </c>
      <c r="B9" s="199"/>
      <c r="C9" s="199"/>
      <c r="D9" s="199"/>
      <c r="E9" s="200"/>
      <c r="F9" s="89"/>
    </row>
    <row r="10" spans="1:6" ht="24" customHeight="1">
      <c r="A10" s="29" t="s">
        <v>27</v>
      </c>
      <c r="B10" s="30" t="s">
        <v>28</v>
      </c>
      <c r="C10" s="30" t="s">
        <v>29</v>
      </c>
      <c r="D10" s="53" t="s">
        <v>68</v>
      </c>
      <c r="E10" s="31" t="s">
        <v>30</v>
      </c>
      <c r="F10" s="89"/>
    </row>
    <row r="11" spans="1:6" ht="30" customHeight="1">
      <c r="A11" s="144" t="s">
        <v>81</v>
      </c>
      <c r="B11" s="145">
        <v>28</v>
      </c>
      <c r="C11" s="145" t="s">
        <v>82</v>
      </c>
      <c r="D11" s="92">
        <v>255</v>
      </c>
      <c r="E11" s="71" t="s">
        <v>90</v>
      </c>
      <c r="F11" s="89"/>
    </row>
    <row r="12" spans="1:6" ht="30" customHeight="1">
      <c r="A12" s="47"/>
      <c r="B12" s="67"/>
      <c r="C12" s="67"/>
      <c r="D12" s="93"/>
      <c r="E12" s="72"/>
      <c r="F12" s="89"/>
    </row>
    <row r="13" spans="1:6" ht="30" customHeight="1">
      <c r="A13" s="50"/>
      <c r="B13" s="73"/>
      <c r="C13" s="73"/>
      <c r="D13" s="94"/>
      <c r="E13" s="74"/>
      <c r="F13" s="89"/>
    </row>
    <row r="14" spans="1:6" ht="30" customHeight="1">
      <c r="A14" s="32" t="s">
        <v>31</v>
      </c>
      <c r="B14" s="30" t="s">
        <v>28</v>
      </c>
      <c r="C14" s="30" t="s">
        <v>29</v>
      </c>
      <c r="D14" s="53" t="s">
        <v>68</v>
      </c>
      <c r="E14" s="31" t="s">
        <v>30</v>
      </c>
      <c r="F14" s="89"/>
    </row>
    <row r="15" spans="1:6" ht="30" customHeight="1">
      <c r="A15" s="47" t="s">
        <v>83</v>
      </c>
      <c r="B15" s="67">
        <v>10</v>
      </c>
      <c r="C15" s="67" t="s">
        <v>87</v>
      </c>
      <c r="D15" s="93">
        <v>75</v>
      </c>
      <c r="E15" s="148" t="s">
        <v>88</v>
      </c>
      <c r="F15" s="89"/>
    </row>
    <row r="16" spans="1:6" ht="30" customHeight="1">
      <c r="A16" s="47"/>
      <c r="B16" s="67"/>
      <c r="C16" s="67"/>
      <c r="D16" s="67"/>
      <c r="E16" s="67"/>
      <c r="F16" s="89"/>
    </row>
    <row r="17" spans="1:6" ht="30" customHeight="1">
      <c r="A17" s="47"/>
      <c r="B17" s="67"/>
      <c r="C17" s="67"/>
      <c r="D17" s="93"/>
      <c r="E17" s="72"/>
      <c r="F17" s="89"/>
    </row>
    <row r="18" spans="1:6" ht="30" customHeight="1">
      <c r="A18" s="48"/>
      <c r="B18" s="68"/>
      <c r="C18" s="68"/>
      <c r="D18" s="94"/>
      <c r="E18" s="75"/>
      <c r="F18" s="89"/>
    </row>
    <row r="19" spans="1:6" ht="30" customHeight="1">
      <c r="A19" s="33" t="s">
        <v>32</v>
      </c>
      <c r="B19" s="30" t="s">
        <v>28</v>
      </c>
      <c r="C19" s="30" t="s">
        <v>29</v>
      </c>
      <c r="D19" s="53" t="s">
        <v>68</v>
      </c>
      <c r="E19" s="31" t="s">
        <v>30</v>
      </c>
      <c r="F19" s="89"/>
    </row>
    <row r="20" spans="1:6" ht="30" customHeight="1">
      <c r="A20" s="146" t="s">
        <v>84</v>
      </c>
      <c r="B20" s="201" t="s">
        <v>10</v>
      </c>
      <c r="C20" s="201" t="s">
        <v>10</v>
      </c>
      <c r="D20" s="95">
        <v>360</v>
      </c>
      <c r="E20" s="71" t="s">
        <v>85</v>
      </c>
      <c r="F20" s="89"/>
    </row>
    <row r="21" spans="1:6" ht="30" customHeight="1">
      <c r="A21" s="54"/>
      <c r="B21" s="202"/>
      <c r="C21" s="202"/>
      <c r="D21" s="94"/>
      <c r="E21" s="74"/>
      <c r="F21" s="89"/>
    </row>
    <row r="22" spans="1:6" ht="30" customHeight="1">
      <c r="A22" s="33" t="s">
        <v>63</v>
      </c>
      <c r="B22" s="30" t="s">
        <v>28</v>
      </c>
      <c r="C22" s="30" t="s">
        <v>29</v>
      </c>
      <c r="D22" s="53" t="s">
        <v>68</v>
      </c>
      <c r="E22" s="31" t="s">
        <v>30</v>
      </c>
      <c r="F22" s="89"/>
    </row>
    <row r="23" spans="1:6" ht="30" customHeight="1">
      <c r="A23" s="49"/>
      <c r="B23" s="201" t="s">
        <v>10</v>
      </c>
      <c r="C23" s="69"/>
      <c r="D23" s="95"/>
      <c r="E23" s="71"/>
      <c r="F23" s="89"/>
    </row>
    <row r="24" spans="1:6" ht="30" customHeight="1">
      <c r="A24" s="50"/>
      <c r="B24" s="202"/>
      <c r="C24" s="70"/>
      <c r="D24" s="94"/>
      <c r="E24" s="74"/>
      <c r="F24" s="89"/>
    </row>
    <row r="25" spans="1:6" ht="30" customHeight="1">
      <c r="A25" s="33" t="s">
        <v>33</v>
      </c>
      <c r="B25" s="30" t="s">
        <v>28</v>
      </c>
      <c r="C25" s="30" t="s">
        <v>29</v>
      </c>
      <c r="D25" s="53" t="s">
        <v>68</v>
      </c>
      <c r="E25" s="31" t="s">
        <v>30</v>
      </c>
      <c r="F25" s="89"/>
    </row>
    <row r="26" spans="1:6" ht="30" customHeight="1">
      <c r="A26" s="49"/>
      <c r="B26" s="201" t="s">
        <v>10</v>
      </c>
      <c r="C26" s="69"/>
      <c r="D26" s="95"/>
      <c r="E26" s="71"/>
      <c r="F26" s="89"/>
    </row>
    <row r="27" spans="1:6" ht="30" customHeight="1">
      <c r="A27" s="50"/>
      <c r="B27" s="202"/>
      <c r="C27" s="70"/>
      <c r="D27" s="94"/>
      <c r="E27" s="74"/>
      <c r="F27" s="89"/>
    </row>
    <row r="28" spans="1:7" ht="15">
      <c r="A28" s="55"/>
      <c r="B28" s="34"/>
      <c r="C28" s="34"/>
      <c r="D28" s="34"/>
      <c r="E28" s="88"/>
      <c r="F28" s="89"/>
      <c r="G28" s="89"/>
    </row>
    <row r="29" spans="1:7" ht="12.75">
      <c r="A29" s="196" t="s">
        <v>34</v>
      </c>
      <c r="B29" s="197"/>
      <c r="C29" s="197"/>
      <c r="D29" s="197"/>
      <c r="E29" s="197"/>
      <c r="F29" s="89"/>
      <c r="G29" s="89"/>
    </row>
    <row r="30" spans="1:7" ht="12.75">
      <c r="A30" s="196" t="s">
        <v>35</v>
      </c>
      <c r="B30" s="197"/>
      <c r="C30" s="197"/>
      <c r="D30" s="197"/>
      <c r="E30" s="197"/>
      <c r="F30" s="89"/>
      <c r="G30" s="89"/>
    </row>
    <row r="31" ht="12.75">
      <c r="F31" s="89"/>
    </row>
    <row r="32" ht="12.75">
      <c r="F32" s="89"/>
    </row>
    <row r="33" ht="12.75">
      <c r="F33" s="89"/>
    </row>
    <row r="34" ht="12.75">
      <c r="F34" s="89"/>
    </row>
    <row r="35" ht="12.75">
      <c r="F35" s="89"/>
    </row>
    <row r="36" ht="12.75">
      <c r="F36" s="89"/>
    </row>
    <row r="37" ht="12.75">
      <c r="F37" s="89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13">
      <selection activeCell="F19" sqref="F19"/>
    </sheetView>
  </sheetViews>
  <sheetFormatPr defaultColWidth="9.140625" defaultRowHeight="12.75" customHeight="1"/>
  <cols>
    <col min="1" max="1" width="47.7109375" style="40" customWidth="1"/>
    <col min="2" max="14" width="12.8515625" style="40" customWidth="1"/>
    <col min="15" max="16384" width="9.140625" style="42" customWidth="1"/>
  </cols>
  <sheetData>
    <row r="1" spans="1:14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8"/>
      <c r="N1" s="28"/>
    </row>
    <row r="2" spans="1:14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9" t="s">
        <v>53</v>
      </c>
    </row>
    <row r="3" spans="1:14" ht="24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9" t="s">
        <v>56</v>
      </c>
    </row>
    <row r="4" spans="1:14" ht="49.5" customHeight="1" thickBot="1">
      <c r="A4" s="98" t="s">
        <v>72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22.5" customHeight="1">
      <c r="A5" s="99" t="s">
        <v>0</v>
      </c>
      <c r="B5" s="110" t="str">
        <f>Identification!B4</f>
        <v>R-3867-2013 Phase 2A</v>
      </c>
      <c r="C5" s="111"/>
      <c r="D5" s="111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22.5" customHeight="1" thickBot="1">
      <c r="A6" s="100" t="s">
        <v>1</v>
      </c>
      <c r="B6" s="112" t="str">
        <f>Identification!B5</f>
        <v>Option consommateurs</v>
      </c>
      <c r="C6" s="113"/>
      <c r="D6" s="113"/>
      <c r="E6" s="105"/>
      <c r="F6" s="105"/>
      <c r="G6" s="105"/>
      <c r="H6" s="105"/>
      <c r="I6" s="105"/>
      <c r="J6" s="105"/>
      <c r="K6" s="105"/>
      <c r="L6" s="105"/>
      <c r="M6" s="105"/>
      <c r="N6" s="106"/>
    </row>
    <row r="7" spans="1:14" ht="22.5" customHeight="1" thickBot="1">
      <c r="A7" s="62" t="s">
        <v>57</v>
      </c>
      <c r="B7" s="203" t="s">
        <v>46</v>
      </c>
      <c r="C7" s="204"/>
      <c r="D7" s="205"/>
      <c r="E7" s="203" t="s">
        <v>47</v>
      </c>
      <c r="F7" s="204"/>
      <c r="G7" s="204"/>
      <c r="H7" s="205"/>
      <c r="I7" s="203" t="s">
        <v>48</v>
      </c>
      <c r="J7" s="205"/>
      <c r="K7" s="203" t="s">
        <v>64</v>
      </c>
      <c r="L7" s="205"/>
      <c r="M7" s="203" t="s">
        <v>49</v>
      </c>
      <c r="N7" s="205"/>
    </row>
    <row r="8" spans="1:14" ht="42" customHeight="1" thickBot="1">
      <c r="A8" s="63" t="s">
        <v>50</v>
      </c>
      <c r="B8" s="51" t="str">
        <f>Identification!A11</f>
        <v>Éric David</v>
      </c>
      <c r="C8" s="51">
        <f>Identification!A12</f>
        <v>0</v>
      </c>
      <c r="D8" s="51">
        <f>Identification!A13</f>
        <v>0</v>
      </c>
      <c r="E8" s="51" t="str">
        <f>Identification!A15</f>
        <v>Jules Bélanger</v>
      </c>
      <c r="F8" s="41">
        <f>Identification!A16</f>
        <v>0</v>
      </c>
      <c r="G8" s="41">
        <f>Identification!A17</f>
        <v>0</v>
      </c>
      <c r="H8" s="52">
        <f>Identification!A18</f>
        <v>0</v>
      </c>
      <c r="I8" s="51" t="str">
        <f>Identification!A20</f>
        <v>William B. Marcus</v>
      </c>
      <c r="J8" s="52">
        <f>Identification!A21</f>
        <v>0</v>
      </c>
      <c r="K8" s="51">
        <f>Identification!A23</f>
        <v>0</v>
      </c>
      <c r="L8" s="52">
        <f>Identification!A24</f>
        <v>0</v>
      </c>
      <c r="M8" s="51">
        <f>Identification!A26</f>
        <v>0</v>
      </c>
      <c r="N8" s="52">
        <f>Identification!A27</f>
        <v>0</v>
      </c>
    </row>
    <row r="9" spans="1:14" ht="24" customHeight="1" thickBot="1">
      <c r="A9" s="62" t="s">
        <v>55</v>
      </c>
      <c r="B9" s="114">
        <f>Identification!D11</f>
        <v>255</v>
      </c>
      <c r="C9" s="115">
        <f>Identification!D12</f>
        <v>0</v>
      </c>
      <c r="D9" s="116">
        <f>Identification!D13</f>
        <v>0</v>
      </c>
      <c r="E9" s="114">
        <f>Identification!D15</f>
        <v>75</v>
      </c>
      <c r="F9" s="115">
        <f>Identification!D16</f>
        <v>0</v>
      </c>
      <c r="G9" s="115">
        <f>Identification!D17</f>
        <v>0</v>
      </c>
      <c r="H9" s="116">
        <f>Identification!D18</f>
        <v>0</v>
      </c>
      <c r="I9" s="114">
        <f>Identification!D20</f>
        <v>360</v>
      </c>
      <c r="J9" s="116">
        <f>Identification!D21</f>
        <v>0</v>
      </c>
      <c r="K9" s="114">
        <f>Identification!D23</f>
        <v>0</v>
      </c>
      <c r="L9" s="116">
        <f>Identification!D24</f>
        <v>0</v>
      </c>
      <c r="M9" s="114">
        <f>Identification!D26</f>
        <v>0</v>
      </c>
      <c r="N9" s="116">
        <f>Identification!D27</f>
        <v>0</v>
      </c>
    </row>
    <row r="10" spans="1:14" ht="24" customHeight="1">
      <c r="A10" s="66"/>
      <c r="B10" s="206" t="s">
        <v>52</v>
      </c>
      <c r="C10" s="207"/>
      <c r="D10" s="208"/>
      <c r="E10" s="206" t="s">
        <v>52</v>
      </c>
      <c r="F10" s="207"/>
      <c r="G10" s="207"/>
      <c r="H10" s="208"/>
      <c r="I10" s="206" t="s">
        <v>52</v>
      </c>
      <c r="J10" s="207"/>
      <c r="K10" s="209" t="s">
        <v>52</v>
      </c>
      <c r="L10" s="209"/>
      <c r="M10" s="209" t="s">
        <v>52</v>
      </c>
      <c r="N10" s="209"/>
    </row>
    <row r="11" spans="1:14" ht="20.25" customHeight="1">
      <c r="A11" s="58" t="s">
        <v>58</v>
      </c>
      <c r="B11" s="117"/>
      <c r="C11" s="118"/>
      <c r="D11" s="119"/>
      <c r="E11" s="117"/>
      <c r="F11" s="118"/>
      <c r="G11" s="118"/>
      <c r="H11" s="119"/>
      <c r="I11" s="117"/>
      <c r="J11" s="119"/>
      <c r="K11" s="117"/>
      <c r="L11" s="119"/>
      <c r="M11" s="117"/>
      <c r="N11" s="119"/>
    </row>
    <row r="12" spans="1:14" ht="30.75" customHeight="1">
      <c r="A12" s="64" t="s">
        <v>59</v>
      </c>
      <c r="B12" s="147">
        <v>2</v>
      </c>
      <c r="C12" s="123"/>
      <c r="D12" s="124"/>
      <c r="E12" s="125">
        <v>3</v>
      </c>
      <c r="F12" s="126"/>
      <c r="G12" s="126"/>
      <c r="H12" s="124"/>
      <c r="I12" s="125">
        <v>4</v>
      </c>
      <c r="J12" s="124"/>
      <c r="K12" s="125"/>
      <c r="L12" s="124"/>
      <c r="M12" s="125"/>
      <c r="N12" s="124"/>
    </row>
    <row r="13" spans="1:14" ht="30.75" customHeight="1">
      <c r="A13" s="64" t="s">
        <v>42</v>
      </c>
      <c r="B13" s="127">
        <v>1</v>
      </c>
      <c r="C13" s="128"/>
      <c r="D13" s="129"/>
      <c r="E13" s="127">
        <v>1</v>
      </c>
      <c r="F13" s="128"/>
      <c r="G13" s="128"/>
      <c r="H13" s="129"/>
      <c r="I13" s="127">
        <v>0</v>
      </c>
      <c r="J13" s="129"/>
      <c r="K13" s="127"/>
      <c r="L13" s="129"/>
      <c r="M13" s="127"/>
      <c r="N13" s="129"/>
    </row>
    <row r="14" spans="1:14" ht="30.75" customHeight="1">
      <c r="A14" s="64" t="s">
        <v>43</v>
      </c>
      <c r="B14" s="127">
        <v>2</v>
      </c>
      <c r="C14" s="128"/>
      <c r="D14" s="129"/>
      <c r="E14" s="127">
        <v>2</v>
      </c>
      <c r="F14" s="128"/>
      <c r="G14" s="128"/>
      <c r="H14" s="129"/>
      <c r="I14" s="127">
        <v>4</v>
      </c>
      <c r="J14" s="129"/>
      <c r="K14" s="127"/>
      <c r="L14" s="129"/>
      <c r="M14" s="127"/>
      <c r="N14" s="129"/>
    </row>
    <row r="15" spans="1:14" ht="30.75" customHeight="1">
      <c r="A15" s="64" t="s">
        <v>44</v>
      </c>
      <c r="B15" s="127">
        <v>1</v>
      </c>
      <c r="C15" s="128"/>
      <c r="D15" s="129"/>
      <c r="E15" s="127">
        <v>2</v>
      </c>
      <c r="F15" s="128"/>
      <c r="G15" s="128"/>
      <c r="H15" s="129"/>
      <c r="I15" s="127">
        <v>3</v>
      </c>
      <c r="J15" s="129"/>
      <c r="K15" s="127"/>
      <c r="L15" s="129"/>
      <c r="M15" s="127"/>
      <c r="N15" s="129"/>
    </row>
    <row r="16" spans="1:14" ht="30.75" customHeight="1">
      <c r="A16" s="64" t="s">
        <v>73</v>
      </c>
      <c r="B16" s="127">
        <v>5</v>
      </c>
      <c r="C16" s="128"/>
      <c r="D16" s="129"/>
      <c r="E16" s="127">
        <v>10</v>
      </c>
      <c r="F16" s="128"/>
      <c r="G16" s="128"/>
      <c r="H16" s="129"/>
      <c r="I16" s="127">
        <v>30</v>
      </c>
      <c r="J16" s="129"/>
      <c r="K16" s="127"/>
      <c r="L16" s="129"/>
      <c r="M16" s="127"/>
      <c r="N16" s="129"/>
    </row>
    <row r="17" spans="1:14" ht="30.75" customHeight="1">
      <c r="A17" s="64" t="s">
        <v>74</v>
      </c>
      <c r="B17" s="127">
        <v>2</v>
      </c>
      <c r="C17" s="128"/>
      <c r="D17" s="129"/>
      <c r="E17" s="127">
        <v>2</v>
      </c>
      <c r="F17" s="128"/>
      <c r="G17" s="128"/>
      <c r="H17" s="129"/>
      <c r="I17" s="127">
        <v>4</v>
      </c>
      <c r="J17" s="129"/>
      <c r="K17" s="127"/>
      <c r="L17" s="129"/>
      <c r="M17" s="127"/>
      <c r="N17" s="129"/>
    </row>
    <row r="18" spans="1:14" ht="30.75" customHeight="1">
      <c r="A18" s="64" t="s">
        <v>76</v>
      </c>
      <c r="B18" s="127">
        <v>1</v>
      </c>
      <c r="C18" s="128"/>
      <c r="D18" s="129"/>
      <c r="E18" s="127">
        <v>2</v>
      </c>
      <c r="F18" s="128"/>
      <c r="G18" s="128"/>
      <c r="H18" s="129"/>
      <c r="I18" s="127">
        <v>6</v>
      </c>
      <c r="J18" s="129"/>
      <c r="K18" s="127"/>
      <c r="L18" s="129"/>
      <c r="M18" s="127"/>
      <c r="N18" s="129"/>
    </row>
    <row r="19" spans="1:14" ht="30.75" customHeight="1">
      <c r="A19" s="64" t="s">
        <v>75</v>
      </c>
      <c r="B19" s="127">
        <v>15</v>
      </c>
      <c r="C19" s="128"/>
      <c r="D19" s="129"/>
      <c r="E19" s="127">
        <v>8</v>
      </c>
      <c r="F19" s="128"/>
      <c r="G19" s="128"/>
      <c r="H19" s="129"/>
      <c r="I19" s="127">
        <v>6</v>
      </c>
      <c r="J19" s="129"/>
      <c r="K19" s="127"/>
      <c r="L19" s="129"/>
      <c r="M19" s="127"/>
      <c r="N19" s="129"/>
    </row>
    <row r="20" spans="1:14" ht="30.75" customHeight="1">
      <c r="A20" s="64" t="s">
        <v>69</v>
      </c>
      <c r="B20" s="127">
        <v>10</v>
      </c>
      <c r="C20" s="128"/>
      <c r="D20" s="129"/>
      <c r="E20" s="127">
        <v>4</v>
      </c>
      <c r="F20" s="128"/>
      <c r="G20" s="128"/>
      <c r="H20" s="129"/>
      <c r="I20" s="127">
        <v>4</v>
      </c>
      <c r="J20" s="129"/>
      <c r="K20" s="127"/>
      <c r="L20" s="129"/>
      <c r="M20" s="127"/>
      <c r="N20" s="129"/>
    </row>
    <row r="21" spans="1:14" ht="30.75" customHeight="1">
      <c r="A21" s="64" t="s">
        <v>45</v>
      </c>
      <c r="B21" s="127">
        <v>15</v>
      </c>
      <c r="C21" s="128"/>
      <c r="D21" s="129"/>
      <c r="E21" s="128">
        <v>10</v>
      </c>
      <c r="F21" s="128"/>
      <c r="G21" s="128"/>
      <c r="H21" s="129"/>
      <c r="I21" s="130">
        <v>10</v>
      </c>
      <c r="J21" s="129"/>
      <c r="K21" s="130"/>
      <c r="L21" s="129"/>
      <c r="M21" s="130"/>
      <c r="N21" s="129"/>
    </row>
    <row r="22" spans="1:14" ht="30.75" customHeight="1">
      <c r="A22" s="64" t="s">
        <v>71</v>
      </c>
      <c r="B22" s="127">
        <v>5</v>
      </c>
      <c r="C22" s="128"/>
      <c r="D22" s="129"/>
      <c r="E22" s="127">
        <v>4</v>
      </c>
      <c r="F22" s="128"/>
      <c r="G22" s="128"/>
      <c r="H22" s="129"/>
      <c r="I22" s="127">
        <v>4</v>
      </c>
      <c r="J22" s="129"/>
      <c r="K22" s="127"/>
      <c r="L22" s="129"/>
      <c r="M22" s="127"/>
      <c r="N22" s="129"/>
    </row>
    <row r="23" spans="1:14" ht="30.75" customHeight="1">
      <c r="A23" s="64"/>
      <c r="B23" s="127"/>
      <c r="C23" s="128"/>
      <c r="D23" s="129"/>
      <c r="E23" s="127"/>
      <c r="F23" s="128"/>
      <c r="G23" s="128"/>
      <c r="H23" s="129"/>
      <c r="I23" s="127"/>
      <c r="J23" s="129"/>
      <c r="K23" s="127"/>
      <c r="L23" s="129"/>
      <c r="M23" s="127"/>
      <c r="N23" s="129"/>
    </row>
    <row r="24" spans="1:14" ht="30.75" customHeight="1">
      <c r="A24" s="65"/>
      <c r="B24" s="127"/>
      <c r="C24" s="128"/>
      <c r="D24" s="129"/>
      <c r="E24" s="127"/>
      <c r="F24" s="128"/>
      <c r="G24" s="128"/>
      <c r="H24" s="129"/>
      <c r="I24" s="127"/>
      <c r="J24" s="129"/>
      <c r="K24" s="127"/>
      <c r="L24" s="129"/>
      <c r="M24" s="127"/>
      <c r="N24" s="129"/>
    </row>
    <row r="25" spans="1:14" ht="30.75" customHeight="1">
      <c r="A25" s="58" t="s">
        <v>60</v>
      </c>
      <c r="B25" s="120">
        <f aca="true" t="shared" si="0" ref="B25:N25">SUM(B12:B24)</f>
        <v>59</v>
      </c>
      <c r="C25" s="120">
        <f t="shared" si="0"/>
        <v>0</v>
      </c>
      <c r="D25" s="120">
        <f>SUM(D12:D24)</f>
        <v>0</v>
      </c>
      <c r="E25" s="120">
        <f t="shared" si="0"/>
        <v>48</v>
      </c>
      <c r="F25" s="120">
        <f t="shared" si="0"/>
        <v>0</v>
      </c>
      <c r="G25" s="120">
        <f t="shared" si="0"/>
        <v>0</v>
      </c>
      <c r="H25" s="120">
        <f t="shared" si="0"/>
        <v>0</v>
      </c>
      <c r="I25" s="120">
        <f t="shared" si="0"/>
        <v>75</v>
      </c>
      <c r="J25" s="120">
        <f t="shared" si="0"/>
        <v>0</v>
      </c>
      <c r="K25" s="120">
        <f t="shared" si="0"/>
        <v>0</v>
      </c>
      <c r="L25" s="120">
        <f>SUM(L12:L24)</f>
        <v>0</v>
      </c>
      <c r="M25" s="120">
        <f>SUM(M12:M24)</f>
        <v>0</v>
      </c>
      <c r="N25" s="120">
        <f t="shared" si="0"/>
        <v>0</v>
      </c>
    </row>
    <row r="26" spans="1:14" ht="30.75" customHeight="1">
      <c r="A26" s="58" t="s">
        <v>65</v>
      </c>
      <c r="B26" s="121">
        <f aca="true" t="shared" si="1" ref="B26:N26">B25*B9</f>
        <v>15045</v>
      </c>
      <c r="C26" s="121">
        <f t="shared" si="1"/>
        <v>0</v>
      </c>
      <c r="D26" s="121">
        <f t="shared" si="1"/>
        <v>0</v>
      </c>
      <c r="E26" s="121">
        <f t="shared" si="1"/>
        <v>3600</v>
      </c>
      <c r="F26" s="121">
        <f t="shared" si="1"/>
        <v>0</v>
      </c>
      <c r="G26" s="121">
        <f t="shared" si="1"/>
        <v>0</v>
      </c>
      <c r="H26" s="121">
        <f t="shared" si="1"/>
        <v>0</v>
      </c>
      <c r="I26" s="121">
        <f t="shared" si="1"/>
        <v>27000</v>
      </c>
      <c r="J26" s="121">
        <f t="shared" si="1"/>
        <v>0</v>
      </c>
      <c r="K26" s="121">
        <f t="shared" si="1"/>
        <v>0</v>
      </c>
      <c r="L26" s="121">
        <f t="shared" si="1"/>
        <v>0</v>
      </c>
      <c r="M26" s="121">
        <f t="shared" si="1"/>
        <v>0</v>
      </c>
      <c r="N26" s="121">
        <f t="shared" si="1"/>
        <v>0</v>
      </c>
    </row>
    <row r="27" spans="1:14" s="44" customFormat="1" ht="30.75" customHeight="1">
      <c r="A27" s="107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2"/>
    </row>
    <row r="28" spans="1:14" ht="30.75" customHeight="1">
      <c r="A28" s="61" t="s">
        <v>66</v>
      </c>
      <c r="B28" s="133">
        <f>((B26*0.14975)/2)</f>
        <v>1126.494375</v>
      </c>
      <c r="C28" s="133"/>
      <c r="D28" s="133"/>
      <c r="E28" s="133"/>
      <c r="F28" s="133">
        <f>((F26*0.14975)/2)</f>
        <v>0</v>
      </c>
      <c r="G28" s="133"/>
      <c r="H28" s="133"/>
      <c r="I28" s="133"/>
      <c r="J28" s="133"/>
      <c r="K28" s="133"/>
      <c r="L28" s="133"/>
      <c r="M28" s="133"/>
      <c r="N28" s="132"/>
    </row>
    <row r="29" spans="1:14" ht="30.75" customHeight="1">
      <c r="A29" s="59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5"/>
    </row>
    <row r="30" spans="1:14" s="43" customFormat="1" ht="30.75" customHeight="1">
      <c r="A30" s="60" t="s">
        <v>67</v>
      </c>
      <c r="B30" s="122">
        <f>B26+B28</f>
        <v>16171.494375</v>
      </c>
      <c r="C30" s="122">
        <f aca="true" t="shared" si="2" ref="C30:N30">C26+C28</f>
        <v>0</v>
      </c>
      <c r="D30" s="122">
        <f t="shared" si="2"/>
        <v>0</v>
      </c>
      <c r="E30" s="122">
        <f t="shared" si="2"/>
        <v>3600</v>
      </c>
      <c r="F30" s="122">
        <f t="shared" si="2"/>
        <v>0</v>
      </c>
      <c r="G30" s="122">
        <f>G26+G28</f>
        <v>0</v>
      </c>
      <c r="H30" s="122">
        <f t="shared" si="2"/>
        <v>0</v>
      </c>
      <c r="I30" s="122">
        <f t="shared" si="2"/>
        <v>27000</v>
      </c>
      <c r="J30" s="122">
        <f t="shared" si="2"/>
        <v>0</v>
      </c>
      <c r="K30" s="122">
        <f t="shared" si="2"/>
        <v>0</v>
      </c>
      <c r="L30" s="122">
        <f t="shared" si="2"/>
        <v>0</v>
      </c>
      <c r="M30" s="122">
        <f t="shared" si="2"/>
        <v>0</v>
      </c>
      <c r="N30" s="121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25" sqref="A25:E25"/>
    </sheetView>
  </sheetViews>
  <sheetFormatPr defaultColWidth="9.140625" defaultRowHeight="12.75"/>
  <cols>
    <col min="1" max="1" width="25.8515625" style="76" customWidth="1"/>
    <col min="2" max="2" width="13.421875" style="76" customWidth="1"/>
    <col min="3" max="3" width="16.28125" style="76" customWidth="1"/>
    <col min="4" max="4" width="13.140625" style="76" customWidth="1"/>
    <col min="5" max="5" width="37.421875" style="77" customWidth="1"/>
  </cols>
  <sheetData>
    <row r="1" spans="1:5" ht="18.75">
      <c r="A1" s="102"/>
      <c r="B1" s="102"/>
      <c r="C1" s="102"/>
      <c r="D1" s="102"/>
      <c r="E1" s="87" t="s">
        <v>53</v>
      </c>
    </row>
    <row r="2" spans="1:5" ht="18.75">
      <c r="A2" s="102"/>
      <c r="B2" s="102"/>
      <c r="C2" s="102"/>
      <c r="D2" s="102"/>
      <c r="E2" s="87" t="s">
        <v>70</v>
      </c>
    </row>
    <row r="3" spans="1:5" ht="15.75" thickBot="1">
      <c r="A3" s="178"/>
      <c r="B3" s="179"/>
      <c r="C3" s="179"/>
      <c r="D3" s="179"/>
      <c r="E3" s="179"/>
    </row>
    <row r="4" spans="1:5" ht="18" customHeight="1">
      <c r="A4" s="96" t="s">
        <v>0</v>
      </c>
      <c r="B4" s="210" t="str">
        <f>Identification!B4</f>
        <v>R-3867-2013 Phase 2A</v>
      </c>
      <c r="C4" s="211"/>
      <c r="D4" s="211"/>
      <c r="E4" s="212"/>
    </row>
    <row r="5" spans="1:5" ht="18" customHeight="1" thickBot="1">
      <c r="A5" s="97" t="s">
        <v>1</v>
      </c>
      <c r="B5" s="213" t="str">
        <f>Identification!B5</f>
        <v>Option consommateurs</v>
      </c>
      <c r="C5" s="213"/>
      <c r="D5" s="213"/>
      <c r="E5" s="214"/>
    </row>
    <row r="6" spans="1:5" ht="25.5" customHeight="1" thickBot="1">
      <c r="A6" s="215" t="s">
        <v>77</v>
      </c>
      <c r="B6" s="216"/>
      <c r="C6" s="216"/>
      <c r="D6" s="216"/>
      <c r="E6" s="217"/>
    </row>
    <row r="7" spans="1:5" ht="19.5" customHeight="1">
      <c r="A7" s="218" t="s">
        <v>86</v>
      </c>
      <c r="B7" s="219"/>
      <c r="C7" s="219"/>
      <c r="D7" s="219"/>
      <c r="E7" s="220"/>
    </row>
    <row r="8" spans="1:5" ht="19.5" customHeight="1">
      <c r="A8" s="221"/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sheet="1" objects="1" scenarios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d'OC - Phase 2A</dc:subject>
  <dc:creator>Régie de l'énergie</dc:creator>
  <cp:keywords/>
  <dc:description/>
  <cp:lastModifiedBy>Utilisateur Windows</cp:lastModifiedBy>
  <cp:lastPrinted>2019-12-11T21:35:31Z</cp:lastPrinted>
  <dcterms:created xsi:type="dcterms:W3CDTF">2009-06-30T18:48:08Z</dcterms:created>
  <dcterms:modified xsi:type="dcterms:W3CDTF">2019-12-12T13:41:59Z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el">
    <vt:lpwstr>3</vt:lpwstr>
  </property>
  <property fmtid="{D5CDD505-2E9C-101B-9397-08002B2CF9AE}" pid="3" name="Provenance">
    <vt:lpwstr>2</vt:lpwstr>
  </property>
  <property fmtid="{D5CDD505-2E9C-101B-9397-08002B2CF9AE}" pid="4" name="Phase">
    <vt:lpwstr>2</vt:lpwstr>
  </property>
  <property fmtid="{D5CDD505-2E9C-101B-9397-08002B2CF9AE}" pid="5" name="Accèsrestreint">
    <vt:lpwstr>0</vt:lpwstr>
  </property>
  <property fmtid="{D5CDD505-2E9C-101B-9397-08002B2CF9AE}" pid="6" name="Catégoriededocument">
    <vt:lpwstr>4</vt:lpwstr>
  </property>
  <property fmtid="{D5CDD505-2E9C-101B-9397-08002B2CF9AE}" pid="7" name="Sous-catégorie">
    <vt:lpwstr>24</vt:lpwstr>
  </property>
  <property fmtid="{D5CDD505-2E9C-101B-9397-08002B2CF9AE}" pid="8" name="Copiepapierreçue">
    <vt:lpwstr>0</vt:lpwstr>
  </property>
  <property fmtid="{D5CDD505-2E9C-101B-9397-08002B2CF9AE}" pid="9" name="Projet">
    <vt:lpwstr>997</vt:lpwstr>
  </property>
  <property fmtid="{D5CDD505-2E9C-101B-9397-08002B2CF9AE}" pid="10" name="Deposant">
    <vt:lpwstr>162</vt:lpwstr>
  </property>
  <property fmtid="{D5CDD505-2E9C-101B-9397-08002B2CF9AE}" pid="11" name="Cotedeposant">
    <vt:lpwstr/>
  </property>
  <property fmtid="{D5CDD505-2E9C-101B-9397-08002B2CF9AE}" pid="12" name="Inscritauplumitif">
    <vt:lpwstr>0</vt:lpwstr>
  </property>
  <property fmtid="{D5CDD505-2E9C-101B-9397-08002B2CF9AE}" pid="13" name="DiffusablesurleWeb">
    <vt:lpwstr>1</vt:lpwstr>
  </property>
  <property fmtid="{D5CDD505-2E9C-101B-9397-08002B2CF9AE}" pid="14" name="Order">
    <vt:lpwstr>2987400.00000000</vt:lpwstr>
  </property>
  <property fmtid="{D5CDD505-2E9C-101B-9397-08002B2CF9AE}" pid="15" name="Nombredephaseauprojet">
    <vt:lpwstr>1.00000000000000</vt:lpwstr>
  </property>
  <property fmtid="{D5CDD505-2E9C-101B-9397-08002B2CF9AE}" pid="16" name="NonenvoiAlerte">
    <vt:lpwstr>1</vt:lpwstr>
  </property>
  <property fmtid="{D5CDD505-2E9C-101B-9397-08002B2CF9AE}" pid="17" name="Déposant">
    <vt:lpwstr>104</vt:lpwstr>
  </property>
  <property fmtid="{D5CDD505-2E9C-101B-9397-08002B2CF9AE}" pid="18" name="Sujet">
    <vt:lpwstr>Budget de participation d'OC - Phase 2A</vt:lpwstr>
  </property>
  <property fmtid="{D5CDD505-2E9C-101B-9397-08002B2CF9AE}" pid="19" name="Numéroplumitif">
    <vt:lpwstr>1425</vt:lpwstr>
  </property>
  <property fmtid="{D5CDD505-2E9C-101B-9397-08002B2CF9AE}" pid="20" name="Cotedepièce">
    <vt:lpwstr>C-OC-0084</vt:lpwstr>
  </property>
  <property fmtid="{D5CDD505-2E9C-101B-9397-08002B2CF9AE}" pid="21" name="Anciennomdudocument">
    <vt:lpwstr>DemFrais.xls</vt:lpwstr>
  </property>
  <property fmtid="{D5CDD505-2E9C-101B-9397-08002B2CF9AE}" pid="22" name="Datederéceptioncopiepapier">
    <vt:lpwstr>2017-08-28T00:00:00Z</vt:lpwstr>
  </property>
  <property fmtid="{D5CDD505-2E9C-101B-9397-08002B2CF9AE}" pid="23" name="Datedapprobation">
    <vt:lpwstr/>
  </property>
  <property fmtid="{D5CDD505-2E9C-101B-9397-08002B2CF9AE}" pid="24" name="Datedudépôt">
    <vt:lpwstr/>
  </property>
  <property fmtid="{D5CDD505-2E9C-101B-9397-08002B2CF9AE}" pid="25" name="Documentdéposépar">
    <vt:lpwstr/>
  </property>
  <property fmtid="{D5CDD505-2E9C-101B-9397-08002B2CF9AE}" pid="26" name="_dlc_DocId">
    <vt:lpwstr>W2HFWTQUJJY6-787750937-966</vt:lpwstr>
  </property>
  <property fmtid="{D5CDD505-2E9C-101B-9397-08002B2CF9AE}" pid="27" name="_dlc_DocIdItemGuid">
    <vt:lpwstr>572cdda7-8c4b-4b66-b823-6f3e533dabe2</vt:lpwstr>
  </property>
  <property fmtid="{D5CDD505-2E9C-101B-9397-08002B2CF9AE}" pid="28" name="_dlc_DocIdUrl">
    <vt:lpwstr>http://s10mtlweb:8081/997/_layouts/15/DocIdRedir.aspx?ID=W2HFWTQUJJY6-787750937-966, W2HFWTQUJJY6-787750937-966</vt:lpwstr>
  </property>
  <property fmtid="{D5CDD505-2E9C-101B-9397-08002B2CF9AE}" pid="29" name="display_urn:schemas-microsoft-com:office:office#Editor">
    <vt:lpwstr>Braccio, Nadia</vt:lpwstr>
  </property>
  <property fmtid="{D5CDD505-2E9C-101B-9397-08002B2CF9AE}" pid="30" name="Cote de piéce">
    <vt:lpwstr>C-OC-0084</vt:lpwstr>
  </property>
  <property fmtid="{D5CDD505-2E9C-101B-9397-08002B2CF9AE}" pid="31" name="Inscrit au plumitif">
    <vt:lpwstr>0</vt:lpwstr>
  </property>
  <property fmtid="{D5CDD505-2E9C-101B-9397-08002B2CF9AE}" pid="32" name="Ne pas envoyer d'alerte">
    <vt:lpwstr>1</vt:lpwstr>
  </property>
  <property fmtid="{D5CDD505-2E9C-101B-9397-08002B2CF9AE}" pid="33" name="Numéro plumitif">
    <vt:lpwstr>1425.00000000000</vt:lpwstr>
  </property>
  <property fmtid="{D5CDD505-2E9C-101B-9397-08002B2CF9AE}" pid="34" name="display_urn:schemas-microsoft-com:office:office#Author">
    <vt:lpwstr>Compte système</vt:lpwstr>
  </property>
  <property fmtid="{D5CDD505-2E9C-101B-9397-08002B2CF9AE}" pid="35" name="Diffusable sur le Web">
    <vt:lpwstr>1</vt:lpwstr>
  </property>
  <property fmtid="{D5CDD505-2E9C-101B-9397-08002B2CF9AE}" pid="36" name="Copie papier reçue">
    <vt:lpwstr>0</vt:lpwstr>
  </property>
  <property fmtid="{D5CDD505-2E9C-101B-9397-08002B2CF9AE}" pid="37" name="Catégorie de document">
    <vt:lpwstr>17</vt:lpwstr>
  </property>
  <property fmtid="{D5CDD505-2E9C-101B-9397-08002B2CF9AE}" pid="38" name="Cote de déposant">
    <vt:lpwstr/>
  </property>
  <property fmtid="{D5CDD505-2E9C-101B-9397-08002B2CF9AE}" pid="39" name="Date de réception copie papier">
    <vt:lpwstr>2017-08-28T00:00:00Z</vt:lpwstr>
  </property>
</Properties>
</file>