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720" windowWidth="25185" windowHeight="1996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<sst xmlns="http://schemas.openxmlformats.org/spreadsheetml/2006/main" count="110" uniqueCount="83">
  <si>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</si>
  <si>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</si>
  <si>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</si>
  <si>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</si>
  <si>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</si>
  <si>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</si>
  <si>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</si>
  <si>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</si>
  <si>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</si>
  <si>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</si>
  <si>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</si>
  <si>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</si>
  <si>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</si>
  <si>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</si>
  <si>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</si>
  <si>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</si>
  <si>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</si>
  <si>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</si>
  <si>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</si>
  <si>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</si>
  <si>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</si>
  <si>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</si>
  <si>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</si>
  <si>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</si>
  <si>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</si>
  <si>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</si>
  <si>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</si>
  <si>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</si>
  <si>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</si>
  <si>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</si>
  <si>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</si>
  <si>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</si>
  <si>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</si>
  <si>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</si>
  <si>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</si>
  <si>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</si>
  <si>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</si>
  <si>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</si>
  <si>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</si>
  <si>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</si>
  <si>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</si>
  <si>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</si>
  <si>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</si>
  <si>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</si>
  <si>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</si>
  <si>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</si>
  <si>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</si>
  <si>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</si>
  <si>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</si>
  <si>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</si>
  <si>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</si>
  <si>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</si>
  <si>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</si>
  <si>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</si>
  <si>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</si>
  <si>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</si>
  <si>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</si>
  <si>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</si>
  <si>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</si>
  <si>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</si>
  <si>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</si>
  <si>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</si>
  <si>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</si>
  <si>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</si>
  <si>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</si>
  <si>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</si>
  <si>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</si>
  <si>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</si>
  <si>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</si>
  <si>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</si>
  <si>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Éric David</t>
  </si>
  <si>
    <t>Externe</t>
  </si>
  <si>
    <t>Pascal Cormier</t>
  </si>
  <si>
    <t>800, rue du Square Victoria, bureau 720, Montréal, Québec, H4Z 1A1</t>
  </si>
  <si>
    <t>15+</t>
  </si>
  <si>
    <t>4299, av. de Lorimier, Montréal (QC) H2H 2A9</t>
  </si>
  <si>
    <t>Option consommateurs</t>
  </si>
  <si>
    <t>Non</t>
  </si>
  <si>
    <t>N/A</t>
  </si>
  <si>
    <t>Voir la demande d'intervention.</t>
  </si>
  <si>
    <t>William P. Marcus</t>
  </si>
  <si>
    <t>311 D Street, West Sacramento, CA 95605</t>
  </si>
  <si>
    <t>R-3867-2013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</si>
</sst>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_)\ _$_ ;_ * \(#,##0\)\ _$_ ;_ * &quot;-&quot;_)\ _$_ ;_ @_ "/>
    <numFmt numFmtId="181" formatCode="_ * #,##0.00_)\ _$_ ;_ * \(#,##0.00\)\ _$_ ;_ * &quot;-&quot;??_)\ _$_ ;_ @_ 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  <numFmt numFmtId="190" formatCode="_-&quot;$&quot;* #,##0.00000_-;\-&quot;$&quot;* #,##0.00000_-;_-&quot;$&quot;* &quot;-&quot;?????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81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170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170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170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170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170" fontId="12" fillId="34" borderId="50" xfId="0" applyNumberFormat="1" applyFont="1" applyFill="1" applyBorder="1" applyAlignment="1" applyProtection="1">
      <alignment vertical="center" wrapText="1"/>
      <protection/>
    </xf>
    <xf numFmtId="180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80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80" fontId="75" fillId="0" borderId="60" xfId="0" applyNumberFormat="1" applyFont="1" applyFill="1" applyBorder="1" applyAlignment="1" applyProtection="1">
      <alignment horizontal="left" vertical="center" indent="1"/>
      <protection/>
    </xf>
    <xf numFmtId="180" fontId="75" fillId="0" borderId="56" xfId="0" applyNumberFormat="1" applyFont="1" applyFill="1" applyBorder="1" applyAlignment="1" applyProtection="1">
      <alignment horizontal="left" vertical="center" indent="1"/>
      <protection/>
    </xf>
    <xf numFmtId="180" fontId="75" fillId="0" borderId="61" xfId="0" applyNumberFormat="1" applyFont="1" applyFill="1" applyBorder="1" applyAlignment="1" applyProtection="1">
      <alignment horizontal="left" vertical="center" indent="1"/>
      <protection/>
    </xf>
    <xf numFmtId="180" fontId="75" fillId="0" borderId="58" xfId="0" applyNumberFormat="1" applyFont="1" applyFill="1" applyBorder="1" applyAlignment="1" applyProtection="1">
      <alignment horizontal="left" vertical="center" indent="1"/>
      <protection/>
    </xf>
    <xf numFmtId="185" fontId="4" fillId="37" borderId="62" xfId="46" applyNumberFormat="1" applyFont="1" applyFill="1" applyBorder="1" applyAlignment="1" applyProtection="1">
      <alignment vertical="center" wrapText="1"/>
      <protection/>
    </xf>
    <xf numFmtId="185" fontId="4" fillId="37" borderId="63" xfId="46" applyNumberFormat="1" applyFont="1" applyFill="1" applyBorder="1" applyAlignment="1" applyProtection="1">
      <alignment vertical="center" wrapText="1"/>
      <protection/>
    </xf>
    <xf numFmtId="185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170" fontId="4" fillId="37" borderId="38" xfId="0" applyNumberFormat="1" applyFont="1" applyFill="1" applyBorder="1" applyAlignment="1" applyProtection="1">
      <alignment vertical="center"/>
      <protection/>
    </xf>
    <xf numFmtId="170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85" fontId="75" fillId="0" borderId="29" xfId="0" applyNumberFormat="1" applyFont="1" applyFill="1" applyBorder="1" applyAlignment="1" applyProtection="1">
      <alignment horizontal="center" vertical="center"/>
      <protection locked="0"/>
    </xf>
    <xf numFmtId="185" fontId="75" fillId="0" borderId="39" xfId="0" applyNumberFormat="1" applyFont="1" applyFill="1" applyBorder="1" applyAlignment="1" applyProtection="1">
      <alignment horizontal="center" vertical="center"/>
      <protection locked="0"/>
    </xf>
    <xf numFmtId="170" fontId="4" fillId="0" borderId="28" xfId="0" applyNumberFormat="1" applyFont="1" applyFill="1" applyBorder="1" applyAlignment="1" applyProtection="1">
      <alignment vertical="center"/>
      <protection locked="0"/>
    </xf>
    <xf numFmtId="185" fontId="4" fillId="0" borderId="28" xfId="0" applyNumberFormat="1" applyFont="1" applyFill="1" applyBorder="1" applyAlignment="1" applyProtection="1">
      <alignment vertical="center"/>
      <protection locked="0"/>
    </xf>
    <xf numFmtId="185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2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170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0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80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80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80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80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80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85" fontId="4" fillId="33" borderId="84" xfId="46" applyNumberFormat="1" applyFont="1" applyFill="1" applyBorder="1" applyAlignment="1" applyProtection="1">
      <alignment horizontal="center" vertical="center" wrapText="1"/>
      <protection/>
    </xf>
    <xf numFmtId="185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85" fontId="4" fillId="33" borderId="37" xfId="46" applyNumberFormat="1" applyFont="1" applyFill="1" applyBorder="1" applyAlignment="1" applyProtection="1">
      <alignment horizontal="center" vertical="center" wrapText="1"/>
      <protection/>
    </xf>
    <xf numFmtId="185" fontId="4" fillId="33" borderId="36" xfId="46" applyNumberFormat="1" applyFont="1" applyFill="1" applyBorder="1" applyAlignment="1" applyProtection="1">
      <alignment horizontal="center" vertical="center" wrapText="1"/>
      <protection/>
    </xf>
    <xf numFmtId="185" fontId="4" fillId="33" borderId="89" xfId="46" applyNumberFormat="1" applyFont="1" applyFill="1" applyBorder="1" applyAlignment="1" applyProtection="1">
      <alignment horizontal="center" vertical="center" wrapText="1"/>
      <protection/>
    </xf>
    <xf numFmtId="180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80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80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1781175</xdr:colOff>
      <xdr:row>2</xdr:row>
      <xdr:rowOff>152400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71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18</xdr:row>
      <xdr:rowOff>38100</xdr:rowOff>
    </xdr:from>
    <xdr:ext cx="247650" cy="276225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514850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2028825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352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R-3867-2013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Option consommateurs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155</v>
      </c>
      <c r="C9" s="141">
        <f>Répartition!B30+Répartition!C30+Répartition!D30</f>
        <v>49981.6875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184</v>
      </c>
      <c r="C11" s="141">
        <f>Répartition!E30+Répartition!F30+Répartition!G30+Répartition!H30</f>
        <v>47466.48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287</v>
      </c>
      <c r="C13" s="141">
        <f>Répartition!I30+Répartition!J30</f>
        <v>107625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626</v>
      </c>
      <c r="C17" s="36">
        <f>C9+C11+C13+C15</f>
        <v>205073.1675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6152.2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6152.2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211225.36750000002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4">
      <selection activeCell="B4" sqref="B4:E4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82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76</v>
      </c>
      <c r="C5" s="183"/>
      <c r="D5" s="183"/>
      <c r="E5" s="184"/>
      <c r="F5" s="91"/>
    </row>
    <row r="6" spans="1:6" ht="15.75">
      <c r="A6" s="185" t="s">
        <v>20</v>
      </c>
      <c r="B6" s="186"/>
      <c r="C6" s="187"/>
      <c r="D6" s="85" t="s">
        <v>77</v>
      </c>
      <c r="E6" s="86"/>
      <c r="F6" s="91"/>
    </row>
    <row r="7" spans="1:6" ht="19.5" customHeight="1">
      <c r="A7" s="185" t="s">
        <v>34</v>
      </c>
      <c r="B7" s="188"/>
      <c r="C7" s="189"/>
      <c r="D7" s="87">
        <v>0.5</v>
      </c>
      <c r="E7" s="88"/>
      <c r="F7" s="91"/>
    </row>
    <row r="8" spans="1:6" ht="21.75" customHeight="1">
      <c r="A8" s="190" t="s">
        <v>35</v>
      </c>
      <c r="B8" s="191"/>
      <c r="C8" s="192"/>
      <c r="D8" s="193" t="s">
        <v>78</v>
      </c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70</v>
      </c>
      <c r="B11" s="68">
        <v>29</v>
      </c>
      <c r="C11" s="68" t="s">
        <v>71</v>
      </c>
      <c r="D11" s="94">
        <v>300</v>
      </c>
      <c r="E11" s="73" t="s">
        <v>73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72</v>
      </c>
      <c r="B15" s="67" t="s">
        <v>74</v>
      </c>
      <c r="C15" s="67" t="s">
        <v>71</v>
      </c>
      <c r="D15" s="97">
        <v>240</v>
      </c>
      <c r="E15" s="73" t="s">
        <v>75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 t="s">
        <v>80</v>
      </c>
      <c r="B20" s="200" t="s">
        <v>9</v>
      </c>
      <c r="C20" s="200" t="s">
        <v>9</v>
      </c>
      <c r="D20" s="97">
        <v>375</v>
      </c>
      <c r="E20" s="73" t="s">
        <v>81</v>
      </c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95" t="s">
        <v>28</v>
      </c>
      <c r="B26" s="196"/>
      <c r="C26" s="196"/>
      <c r="D26" s="196"/>
      <c r="E26" s="196"/>
      <c r="F26" s="91"/>
      <c r="G26" s="91"/>
    </row>
    <row r="27" spans="1:7" ht="12.75">
      <c r="A27" s="195" t="s">
        <v>29</v>
      </c>
      <c r="B27" s="196"/>
      <c r="C27" s="196"/>
      <c r="D27" s="196"/>
      <c r="E27" s="196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6">
      <selection activeCell="B5" sqref="B5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3.25" customHeight="1">
      <c r="A5" s="101" t="s">
        <v>0</v>
      </c>
      <c r="B5" s="112" t="str">
        <f>Identification!B4</f>
        <v>R-3867-2013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3.25" customHeight="1" thickBot="1">
      <c r="A6" s="102" t="s">
        <v>1</v>
      </c>
      <c r="B6" s="114" t="str">
        <f>Identification!B5</f>
        <v>Option consommateurs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3.2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Éric David</v>
      </c>
      <c r="C8" s="50">
        <f>Identification!A12</f>
        <v>0</v>
      </c>
      <c r="D8" s="50">
        <f>Identification!A13</f>
        <v>0</v>
      </c>
      <c r="E8" s="50" t="str">
        <f>Identification!A15</f>
        <v>Pascal Cormier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 t="str">
        <f>Identification!A20</f>
        <v>William P. Marcus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375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20</v>
      </c>
      <c r="C12" s="126"/>
      <c r="D12" s="127"/>
      <c r="E12" s="128">
        <v>45</v>
      </c>
      <c r="F12" s="129"/>
      <c r="G12" s="129"/>
      <c r="H12" s="127"/>
      <c r="I12" s="128">
        <v>24</v>
      </c>
      <c r="J12" s="127"/>
      <c r="K12" s="128"/>
      <c r="L12" s="127"/>
    </row>
    <row r="13" spans="1:12" ht="30.75" customHeight="1">
      <c r="A13" s="64" t="s">
        <v>36</v>
      </c>
      <c r="B13" s="130">
        <v>4</v>
      </c>
      <c r="C13" s="131"/>
      <c r="D13" s="132"/>
      <c r="E13" s="130">
        <v>4</v>
      </c>
      <c r="F13" s="131"/>
      <c r="G13" s="131"/>
      <c r="H13" s="132"/>
      <c r="I13" s="130">
        <v>2</v>
      </c>
      <c r="J13" s="132"/>
      <c r="K13" s="130"/>
      <c r="L13" s="132"/>
    </row>
    <row r="14" spans="1:12" ht="30.75" customHeight="1">
      <c r="A14" s="64" t="s">
        <v>37</v>
      </c>
      <c r="B14" s="130">
        <v>5</v>
      </c>
      <c r="C14" s="131"/>
      <c r="D14" s="132"/>
      <c r="E14" s="130">
        <v>15</v>
      </c>
      <c r="F14" s="131"/>
      <c r="G14" s="131"/>
      <c r="H14" s="132"/>
      <c r="I14" s="130">
        <v>22</v>
      </c>
      <c r="J14" s="132"/>
      <c r="K14" s="130"/>
      <c r="L14" s="132"/>
    </row>
    <row r="15" spans="1:12" ht="30.75" customHeight="1">
      <c r="A15" s="64" t="s">
        <v>38</v>
      </c>
      <c r="B15" s="130">
        <v>5</v>
      </c>
      <c r="C15" s="131"/>
      <c r="D15" s="132"/>
      <c r="E15" s="130">
        <v>15</v>
      </c>
      <c r="F15" s="131"/>
      <c r="G15" s="131"/>
      <c r="H15" s="132"/>
      <c r="I15" s="130">
        <v>15</v>
      </c>
      <c r="J15" s="132"/>
      <c r="K15" s="130"/>
      <c r="L15" s="132"/>
    </row>
    <row r="16" spans="1:12" ht="30.75" customHeight="1">
      <c r="A16" s="64" t="s">
        <v>65</v>
      </c>
      <c r="B16" s="130">
        <v>15</v>
      </c>
      <c r="C16" s="131"/>
      <c r="D16" s="132"/>
      <c r="E16" s="130">
        <v>24</v>
      </c>
      <c r="F16" s="131"/>
      <c r="G16" s="131"/>
      <c r="H16" s="132"/>
      <c r="I16" s="130">
        <v>96</v>
      </c>
      <c r="J16" s="132"/>
      <c r="K16" s="130"/>
      <c r="L16" s="132"/>
    </row>
    <row r="17" spans="1:12" ht="30.75" customHeight="1">
      <c r="A17" s="64" t="s">
        <v>66</v>
      </c>
      <c r="B17" s="130">
        <v>5</v>
      </c>
      <c r="C17" s="131"/>
      <c r="D17" s="132"/>
      <c r="E17" s="130">
        <v>7</v>
      </c>
      <c r="F17" s="131"/>
      <c r="G17" s="131"/>
      <c r="H17" s="132"/>
      <c r="I17" s="130">
        <v>22</v>
      </c>
      <c r="J17" s="132"/>
      <c r="K17" s="130"/>
      <c r="L17" s="132"/>
    </row>
    <row r="18" spans="1:12" ht="30.75" customHeight="1">
      <c r="A18" s="64" t="s">
        <v>68</v>
      </c>
      <c r="B18" s="130">
        <v>5</v>
      </c>
      <c r="C18" s="131"/>
      <c r="D18" s="132"/>
      <c r="E18" s="130">
        <v>0</v>
      </c>
      <c r="F18" s="131"/>
      <c r="G18" s="131"/>
      <c r="H18" s="132"/>
      <c r="I18" s="130">
        <v>24</v>
      </c>
      <c r="J18" s="132"/>
      <c r="K18" s="130"/>
      <c r="L18" s="132"/>
    </row>
    <row r="19" spans="1:12" ht="30.75" customHeight="1">
      <c r="A19" s="64" t="s">
        <v>67</v>
      </c>
      <c r="B19" s="130">
        <v>30</v>
      </c>
      <c r="C19" s="131"/>
      <c r="D19" s="132"/>
      <c r="E19" s="130">
        <v>7</v>
      </c>
      <c r="F19" s="131"/>
      <c r="G19" s="131"/>
      <c r="H19" s="132"/>
      <c r="I19" s="130">
        <v>20</v>
      </c>
      <c r="J19" s="132"/>
      <c r="K19" s="130"/>
      <c r="L19" s="132"/>
    </row>
    <row r="20" spans="1:12" ht="30.75" customHeight="1">
      <c r="A20" s="64" t="s">
        <v>61</v>
      </c>
      <c r="B20" s="130">
        <v>25</v>
      </c>
      <c r="C20" s="131"/>
      <c r="D20" s="132"/>
      <c r="E20" s="130">
        <v>14</v>
      </c>
      <c r="F20" s="131"/>
      <c r="G20" s="131"/>
      <c r="H20" s="132"/>
      <c r="I20" s="130">
        <v>14</v>
      </c>
      <c r="J20" s="132"/>
      <c r="K20" s="130"/>
      <c r="L20" s="132"/>
    </row>
    <row r="21" spans="1:12" ht="30.75" customHeight="1">
      <c r="A21" s="64" t="s">
        <v>39</v>
      </c>
      <c r="B21" s="130">
        <v>36</v>
      </c>
      <c r="C21" s="131"/>
      <c r="D21" s="132"/>
      <c r="E21" s="131">
        <v>36</v>
      </c>
      <c r="F21" s="131"/>
      <c r="G21" s="131"/>
      <c r="H21" s="132"/>
      <c r="I21" s="133">
        <v>36</v>
      </c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/>
      <c r="D22" s="132"/>
      <c r="E22" s="130">
        <v>17</v>
      </c>
      <c r="F22" s="131"/>
      <c r="G22" s="131"/>
      <c r="H22" s="132"/>
      <c r="I22" s="130">
        <v>12</v>
      </c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155</v>
      </c>
      <c r="C25" s="122">
        <f t="shared" si="0"/>
        <v>0</v>
      </c>
      <c r="D25" s="122">
        <f>SUM(D12:D24)</f>
        <v>0</v>
      </c>
      <c r="E25" s="122">
        <f t="shared" si="0"/>
        <v>184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287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46500</v>
      </c>
      <c r="C26" s="123">
        <f t="shared" si="1"/>
        <v>0</v>
      </c>
      <c r="D26" s="123">
        <f t="shared" si="1"/>
        <v>0</v>
      </c>
      <c r="E26" s="123">
        <f t="shared" si="1"/>
        <v>44160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107625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>
        <f>(B26*0.14975)/2</f>
        <v>3481.6875</v>
      </c>
      <c r="C28" s="136"/>
      <c r="D28" s="136"/>
      <c r="E28" s="136">
        <f>(E26*0.14975)/2</f>
        <v>3306.48</v>
      </c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49981.6875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47466.48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107625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0" sqref="A10:E10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R-3867-2013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Option consommateurs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 t="s">
        <v>79</v>
      </c>
      <c r="B7" s="219"/>
      <c r="C7" s="219"/>
      <c r="D7" s="219"/>
      <c r="E7" s="220"/>
    </row>
    <row r="8" spans="1:5" ht="19.5" customHeight="1">
      <c r="A8" s="221"/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d'OC - Phase 2B </dc:subject>
  <dc:creator>Régie de l'énergie</dc:creator>
  <cp:keywords/>
  <dc:description/>
  <cp:lastModifiedBy>Martine Labonté</cp:lastModifiedBy>
  <cp:lastPrinted>2010-02-25T20:19:41Z</cp:lastPrinted>
  <dcterms:created xsi:type="dcterms:W3CDTF">2009-06-30T18:48:08Z</dcterms:created>
  <dcterms:modified xsi:type="dcterms:W3CDTF">2020-12-08T20:58:36Z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2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997</vt:lpwstr>
  </property>
  <property fmtid="{D5CDD505-2E9C-101B-9397-08002B2CF9AE}" pid="11" name="Deposa">
    <vt:lpwstr>162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5468500.00000000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104</vt:lpwstr>
  </property>
  <property fmtid="{D5CDD505-2E9C-101B-9397-08002B2CF9AE}" pid="19" name="Suj">
    <vt:lpwstr>Budget de participation d'OC - Phase 2B </vt:lpwstr>
  </property>
  <property fmtid="{D5CDD505-2E9C-101B-9397-08002B2CF9AE}" pid="20" name="Numéroplumit">
    <vt:lpwstr>1690</vt:lpwstr>
  </property>
  <property fmtid="{D5CDD505-2E9C-101B-9397-08002B2CF9AE}" pid="21" name="Cotedepiè">
    <vt:lpwstr>C-OC-0106</vt:lpwstr>
  </property>
  <property fmtid="{D5CDD505-2E9C-101B-9397-08002B2CF9AE}" pid="22" name="Anciennomdudocume">
    <vt:lpwstr>2020-12-08 Budget de participation d'OC - R-3867-2013 Phase 2B.xls</vt:lpwstr>
  </property>
  <property fmtid="{D5CDD505-2E9C-101B-9397-08002B2CF9AE}" pid="23" name="_dlc_Doc">
    <vt:lpwstr>W2HFWTQUJJY6-787750937-987</vt:lpwstr>
  </property>
  <property fmtid="{D5CDD505-2E9C-101B-9397-08002B2CF9AE}" pid="24" name="_dlc_DocIdItemGu">
    <vt:lpwstr>6f945dfa-8b34-4cd8-b2c8-08dd69b58d69</vt:lpwstr>
  </property>
  <property fmtid="{D5CDD505-2E9C-101B-9397-08002B2CF9AE}" pid="25" name="_dlc_DocIdU">
    <vt:lpwstr>http://s10mtlweb:8081/997/_layouts/15/DocIdRedir.aspx?ID=W2HFWTQUJJY6-787750937-987, W2HFWTQUJJY6-787750937-987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C-OC-0106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1690.00000000000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