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4" windowWidth="13980" windowHeight="1404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<sst xmlns="http://schemas.openxmlformats.org/spreadsheetml/2006/main" count="266" uniqueCount="191">
  <si>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</si>
  <si>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</si>
  <si>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</si>
  <si>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</si>
  <si>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</si>
  <si>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</si>
  <si>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</si>
  <si>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</si>
  <si>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</si>
  <si>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</si>
  <si>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</si>
  <si>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</si>
  <si>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</si>
  <si>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</si>
  <si>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</si>
  <si>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</si>
  <si>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</si>
  <si>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</si>
  <si>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</si>
  <si>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</si>
  <si>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</si>
  <si>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</si>
  <si>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</si>
  <si>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</si>
  <si>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</si>
  <si>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</si>
  <si>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</si>
  <si>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</si>
  <si>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</si>
  <si>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</si>
  <si>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</si>
  <si>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</si>
  <si>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</si>
  <si>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</si>
  <si>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</si>
  <si>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</si>
  <si>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</si>
  <si>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</si>
  <si>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</si>
  <si>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</si>
  <si>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</si>
  <si>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</si>
  <si>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</si>
  <si>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</si>
  <si>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</si>
  <si>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</si>
  <si>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</si>
  <si>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</si>
  <si>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</si>
  <si>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</si>
  <si>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</si>
  <si>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</si>
  <si>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</si>
  <si>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</si>
  <si>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</si>
  <si>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</si>
  <si>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</si>
  <si>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</si>
  <si>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</si>
  <si>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</si>
  <si>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</si>
  <si>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</si>
  <si>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</si>
  <si>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</si>
  <si>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</si>
  <si>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</si>
  <si>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</si>
  <si>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</si>
  <si>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</si>
  <si>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</si>
  <si>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</si>
  <si>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</si>
  <si>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</si>
  <si>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</si>
  <si>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</si>
  <si>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</si>
  <si>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</si>
  <si>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</si>
  <si>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</si>
  <si>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</si>
  <si>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</si>
  <si>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</si>
  <si>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</si>
  <si>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</si>
  <si>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</si>
  <si>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</si>
  <si>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</si>
  <si>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</si>
  <si>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</si>
  <si>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</si>
  <si>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</si>
  <si>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</si>
  <si>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</si>
  <si>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</si>
  <si>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</si>
  <si>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</si>
  <si>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</si>
  <si>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</si>
  <si>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</si>
  <si>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</si>
  <si>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</si>
  <si>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</si>
  <si>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</si>
  <si>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</si>
  <si>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</si>
  <si>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</si>
  <si>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</si>
  <si>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</si>
  <si>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</si>
  <si>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</si>
  <si>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</si>
  <si>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</si>
  <si>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</si>
  <si>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</si>
  <si>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</si>
  <si>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</si>
  <si>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</si>
  <si>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</si>
  <si>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</si>
  <si>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</si>
  <si>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</si>
  <si>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</si>
  <si>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</si>
  <si>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</si>
  <si>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</si>
  <si>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</si>
  <si>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</si>
  <si>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</si>
  <si>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</si>
  <si>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</si>
  <si>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</si>
  <si>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</si>
  <si>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</si>
  <si>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</si>
  <si>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</si>
  <si>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</si>
  <si>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</si>
  <si>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</si>
  <si>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</si>
  <si>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</si>
  <si>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</si>
  <si>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</si>
  <si>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</si>
  <si>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</si>
  <si>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</si>
  <si>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</si>
  <si>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</si>
  <si>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</si>
  <si>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</si>
  <si>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</si>
  <si>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</si>
  <si>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</si>
  <si>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</si>
  <si>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</si>
  <si>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</si>
  <si>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</si>
  <si>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</si>
  <si>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</si>
  <si>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</si>
  <si>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</si>
  <si>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</si>
  <si>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</si>
  <si>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</si>
  <si>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</si>
  <si>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</si>
  <si>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</si>
  <si>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</si>
  <si>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</si>
  <si>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</si>
  <si>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</si>
  <si>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</si>
  <si>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</si>
  <si>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</si>
  <si>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</si>
  <si>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</si>
  <si>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</si>
  <si>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</si>
  <si>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</si>
  <si>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</si>
  <si>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</si>
  <si>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</si>
  <si>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</si>
  <si>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</si>
  <si>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R-3867-2013 - 3B</t>
  </si>
  <si>
    <t>le 4 novembre au 7 novembre</t>
  </si>
  <si>
    <t>Non</t>
  </si>
  <si>
    <t>N/A</t>
  </si>
  <si>
    <t>Brigid Rowan</t>
  </si>
  <si>
    <t>Externe</t>
  </si>
  <si>
    <t>682 Morin St, Ottawa, ON K1K 3G9</t>
  </si>
  <si>
    <t>Brigid Rowan, analyste</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</si>
</sst>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049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120" zoomScaleNormal="120" zoomScalePageLayoutView="0" workbookViewId="0" topLeftCell="A12">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c r="C6" s="310"/>
      <c r="D6" s="311"/>
      <c r="E6" s="4"/>
      <c r="F6" s="4"/>
      <c r="G6" s="4"/>
      <c r="H6" s="4"/>
      <c r="I6" s="4"/>
      <c r="J6" s="4"/>
      <c r="K6" s="4"/>
      <c r="L6" s="4"/>
      <c r="M6" s="4"/>
      <c r="N6" s="4"/>
      <c r="O6" s="4"/>
      <c r="P6" s="4"/>
    </row>
    <row r="7" spans="1:16" ht="18.75" customHeight="1">
      <c r="A7" s="312" t="s">
        <v>96</v>
      </c>
      <c r="B7" s="313"/>
      <c r="C7" s="314"/>
      <c r="D7" s="187" t="s">
        <v>185</v>
      </c>
      <c r="E7" s="4"/>
      <c r="F7" s="4"/>
      <c r="G7" s="4"/>
      <c r="H7" s="4"/>
      <c r="I7" s="4"/>
      <c r="J7" s="4"/>
      <c r="K7" s="4"/>
      <c r="L7" s="4"/>
      <c r="M7" s="4"/>
      <c r="N7" s="4"/>
      <c r="O7" s="4"/>
      <c r="P7" s="4"/>
    </row>
    <row r="8" spans="1:16" ht="18.75" customHeight="1">
      <c r="A8" s="312" t="s">
        <v>169</v>
      </c>
      <c r="B8" s="315"/>
      <c r="C8" s="316"/>
      <c r="D8" s="188">
        <v>0.5</v>
      </c>
      <c r="E8" s="4"/>
      <c r="F8" s="4"/>
      <c r="G8" s="4"/>
      <c r="H8" s="4"/>
      <c r="I8" s="4"/>
      <c r="J8" s="4"/>
      <c r="K8" s="4"/>
      <c r="L8" s="4"/>
      <c r="M8" s="4"/>
      <c r="N8" s="4"/>
      <c r="O8" s="4"/>
      <c r="P8" s="4"/>
    </row>
    <row r="9" spans="1:16" ht="18.75" customHeight="1">
      <c r="A9" s="317" t="s">
        <v>168</v>
      </c>
      <c r="B9" s="318"/>
      <c r="C9" s="319"/>
      <c r="D9" s="189" t="s">
        <v>186</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c r="B12" s="191"/>
      <c r="C12" s="191"/>
      <c r="D12" s="192"/>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187</v>
      </c>
      <c r="B17" s="191">
        <v>21</v>
      </c>
      <c r="C17" s="191" t="s">
        <v>188</v>
      </c>
      <c r="D17" s="194" t="s">
        <v>189</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8">
      <selection activeCell="D35" sqref="D35"/>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R-3867-2013 - 3B</v>
      </c>
      <c r="C4" s="210" t="s">
        <v>16</v>
      </c>
      <c r="D4" s="127" t="str">
        <f>Identification!D5</f>
        <v>le 4 novembre au 7 novembre</v>
      </c>
      <c r="E4" s="11"/>
      <c r="F4" s="4"/>
      <c r="G4" s="4"/>
      <c r="H4" s="4"/>
      <c r="I4" s="4"/>
      <c r="J4" s="4"/>
      <c r="K4" s="4"/>
      <c r="L4" s="4"/>
      <c r="M4" s="4"/>
      <c r="N4" s="4"/>
      <c r="O4" s="4"/>
      <c r="P4" s="4"/>
    </row>
    <row r="5" spans="1:16" ht="26.25" customHeight="1">
      <c r="A5" s="178" t="s">
        <v>1</v>
      </c>
      <c r="B5" s="327">
        <f>Identification!B6:D6</f>
        <v>0</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0</v>
      </c>
      <c r="C9" s="304">
        <f>Honoraires!D14</f>
        <v>0</v>
      </c>
      <c r="D9" s="128">
        <f>Honoraires!H14</f>
        <v>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9.5</v>
      </c>
      <c r="C11" s="304">
        <f>Honoraires!D20</f>
        <v>0</v>
      </c>
      <c r="D11" s="128">
        <f>Honoraires!H20</f>
        <v>2042.27</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9.5</v>
      </c>
      <c r="C19" s="246">
        <f>C9+C11+C13+C15+C17</f>
        <v>0</v>
      </c>
      <c r="D19" s="247">
        <f>D9+D11+D13+D15+D17</f>
        <v>2042.27</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61.27</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61.27</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2103.54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9">
      <selection activeCell="D17" sqref="D1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R-3867-2013 - 3B</v>
      </c>
      <c r="D4" s="392" t="s">
        <v>16</v>
      </c>
      <c r="E4" s="393"/>
      <c r="F4" s="387" t="str">
        <f>Identification!D5</f>
        <v>le 4 novembre au 7 novembre</v>
      </c>
      <c r="G4" s="388"/>
      <c r="H4" s="389"/>
      <c r="I4" s="11"/>
      <c r="J4" s="11"/>
      <c r="K4" s="11"/>
      <c r="L4" s="11"/>
      <c r="M4" s="11"/>
      <c r="N4" s="11"/>
      <c r="O4" s="11"/>
      <c r="P4" s="11"/>
      <c r="Q4" s="11"/>
    </row>
    <row r="5" spans="1:17" ht="26.25" customHeight="1">
      <c r="A5" s="132" t="s">
        <v>1</v>
      </c>
      <c r="B5" s="133"/>
      <c r="C5" s="327">
        <f>Identification!B6</f>
        <v>0</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f>Identification!A12</f>
        <v>0</v>
      </c>
      <c r="C10" s="251"/>
      <c r="D10" s="251"/>
      <c r="E10" s="252"/>
      <c r="F10" s="171">
        <f>ROUND(((D10*E10)+(C10*E10)),2)</f>
        <v>0</v>
      </c>
      <c r="G10" s="258"/>
      <c r="H10" s="168">
        <f>ROUND(F10+G10,2)</f>
        <v>0</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0</v>
      </c>
      <c r="D14" s="160">
        <f>SUM(D10:D13)</f>
        <v>0</v>
      </c>
      <c r="E14" s="365"/>
      <c r="F14" s="161">
        <f>F10+F11+F12+F13</f>
        <v>0</v>
      </c>
      <c r="G14" s="161">
        <f>G10+G11+G12+G13</f>
        <v>0</v>
      </c>
      <c r="H14" s="162">
        <f>ROUND(F14+G14,2)</f>
        <v>0</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Brigid Rowan</v>
      </c>
      <c r="C16" s="251">
        <v>9.5</v>
      </c>
      <c r="D16" s="251"/>
      <c r="E16" s="252">
        <v>200</v>
      </c>
      <c r="F16" s="171">
        <f>ROUND(((D16*E16)+(C16*E16)),2)</f>
        <v>1900</v>
      </c>
      <c r="G16" s="258">
        <v>142.27</v>
      </c>
      <c r="H16" s="168">
        <f>ROUND(F16+G16,2)</f>
        <v>2042.27</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9.5</v>
      </c>
      <c r="D20" s="160">
        <f>SUM(D16:D19)</f>
        <v>0</v>
      </c>
      <c r="E20" s="365"/>
      <c r="F20" s="161">
        <f>F16+F17+F18+F19</f>
        <v>1900</v>
      </c>
      <c r="G20" s="161">
        <f>G16+G17+G18+G19</f>
        <v>142.27</v>
      </c>
      <c r="H20" s="162">
        <f>ROUND(F20+G20,2)</f>
        <v>2042.27</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1900</v>
      </c>
      <c r="G32" s="243">
        <f>G14+G20+G24+G28+G30</f>
        <v>142.27</v>
      </c>
      <c r="H32" s="244">
        <f>H14+H20+H24+H28+H30</f>
        <v>2042.27</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2">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R-3867-2013 - 3B</v>
      </c>
      <c r="C4" s="397" t="s">
        <v>16</v>
      </c>
      <c r="D4" s="398"/>
      <c r="E4" s="399" t="str">
        <f>Identification!D5</f>
        <v>le 4 novembre au 7 novembre</v>
      </c>
      <c r="F4" s="400"/>
      <c r="G4" s="11"/>
      <c r="H4" s="11"/>
      <c r="I4" s="11"/>
      <c r="J4" s="11"/>
      <c r="K4" s="11"/>
      <c r="L4" s="11"/>
      <c r="M4" s="11"/>
      <c r="N4" s="11"/>
      <c r="O4" s="11"/>
      <c r="P4" s="11"/>
    </row>
    <row r="5" spans="1:16" ht="26.25" customHeight="1">
      <c r="A5" s="10" t="s">
        <v>1</v>
      </c>
      <c r="B5" s="401">
        <f>Identification!B6:D6</f>
        <v>0</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R-3867-2013 - 3B</v>
      </c>
      <c r="D4" s="436" t="s">
        <v>16</v>
      </c>
      <c r="E4" s="437"/>
      <c r="F4" s="432" t="str">
        <f>Identification!D5</f>
        <v>le 4 novembre au 7 novembre</v>
      </c>
      <c r="G4" s="433"/>
      <c r="H4" s="11"/>
      <c r="I4" s="4"/>
      <c r="J4" s="4"/>
      <c r="K4" s="4"/>
      <c r="L4" s="4"/>
      <c r="M4" s="4"/>
      <c r="N4" s="4"/>
      <c r="O4" s="4"/>
      <c r="P4" s="4"/>
    </row>
    <row r="5" spans="1:16" ht="26.25" customHeight="1">
      <c r="A5" s="424" t="s">
        <v>1</v>
      </c>
      <c r="B5" s="425"/>
      <c r="C5" s="426">
        <f>Identification!B6</f>
        <v>0</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0">
      <selection activeCell="C5" sqref="C5:H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R-3867-2013 - 3B</v>
      </c>
      <c r="E2" s="450"/>
      <c r="F2" s="450"/>
      <c r="G2" s="450"/>
      <c r="H2" s="451"/>
      <c r="I2" s="451"/>
      <c r="J2" s="83"/>
      <c r="K2" s="93"/>
      <c r="L2" s="93"/>
      <c r="M2" s="93"/>
      <c r="N2" s="93"/>
      <c r="O2" s="93"/>
      <c r="P2" s="93"/>
    </row>
    <row r="3" spans="1:16" ht="21.75" customHeight="1">
      <c r="A3" s="82" t="s">
        <v>1</v>
      </c>
      <c r="B3" s="82"/>
      <c r="C3" s="94"/>
      <c r="D3" s="449">
        <f>Identification!B6</f>
        <v>0</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190</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c r="C12" s="444"/>
      <c r="D12" s="444"/>
      <c r="E12" s="444"/>
      <c r="F12" s="87" t="s">
        <v>129</v>
      </c>
      <c r="G12" s="112"/>
      <c r="H12" s="112"/>
      <c r="I12" s="82"/>
      <c r="J12" s="82"/>
      <c r="K12" s="98"/>
      <c r="L12" s="98"/>
      <c r="M12" s="98"/>
      <c r="N12" s="98"/>
      <c r="O12" s="98"/>
      <c r="P12" s="98"/>
    </row>
    <row r="13" spans="1:16" ht="21" customHeight="1">
      <c r="A13" s="78" t="s">
        <v>130</v>
      </c>
      <c r="B13" s="91"/>
      <c r="C13" s="88" t="s">
        <v>131</v>
      </c>
      <c r="D13" s="113"/>
      <c r="E13" s="456"/>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pour les commentaires d’OC du 7 novembre 2019 - Phase 3B</dc:subject>
  <dc:creator>Bouthillette, Annie</dc:creator>
  <cp:keywords/>
  <dc:description/>
  <cp:lastModifiedBy>Utilisateur Windows</cp:lastModifiedBy>
  <cp:lastPrinted>2022-06-30T19:31:35Z</cp:lastPrinted>
  <dcterms:created xsi:type="dcterms:W3CDTF">2003-06-11T13:22:16Z</dcterms:created>
  <dcterms:modified xsi:type="dcterms:W3CDTF">2022-07-04T16:23:03Z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remboursement de frais pour les commentaires d’OC du 7 novembre 2019 - Phase 3B</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997</vt:lpwstr>
  </property>
  <property fmtid="{D5CDD505-2E9C-101B-9397-08002B2CF9AE}" pid="12" name="Deposa">
    <vt:lpwstr>162</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6618200.00000000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104</vt:lpwstr>
  </property>
  <property fmtid="{D5CDD505-2E9C-101B-9397-08002B2CF9AE}" pid="20" name="Numéroplumit">
    <vt:lpwstr>2012</vt:lpwstr>
  </property>
  <property fmtid="{D5CDD505-2E9C-101B-9397-08002B2CF9AE}" pid="21" name="Cotedepiè">
    <vt:lpwstr>C-OC-0125</vt:lpwstr>
  </property>
  <property fmtid="{D5CDD505-2E9C-101B-9397-08002B2CF9AE}" pid="22" name="Anciennomdudocume">
    <vt:lpwstr>Copie de Brigid Rowan DPF R-3867-2013 3B CommetavecBill Marcus le 7 novembre 2019.xls</vt:lpwstr>
  </property>
  <property fmtid="{D5CDD505-2E9C-101B-9397-08002B2CF9AE}" pid="23" name="_dlc_Doc">
    <vt:lpwstr>W2HFWTQUJJY6-787750937-1007</vt:lpwstr>
  </property>
  <property fmtid="{D5CDD505-2E9C-101B-9397-08002B2CF9AE}" pid="24" name="_dlc_DocIdItemGu">
    <vt:lpwstr>bc99b130-d1b6-47a1-b324-c110e29729be</vt:lpwstr>
  </property>
  <property fmtid="{D5CDD505-2E9C-101B-9397-08002B2CF9AE}" pid="25" name="_dlc_DocIdU">
    <vt:lpwstr>http://s10mtlweb:8081/997/_layouts/15/DocIdRedir.aspx?ID=W2HFWTQUJJY6-787750937-1007, W2HFWTQUJJY6-787750937-1007</vt:lpwstr>
  </property>
  <property fmtid="{D5CDD505-2E9C-101B-9397-08002B2CF9AE}" pid="26" name="display_urn:schemas-microsoft-com:office:office#Edit">
    <vt:lpwstr>Eccles, Natalie</vt:lpwstr>
  </property>
  <property fmtid="{D5CDD505-2E9C-101B-9397-08002B2CF9AE}" pid="27" name="Cote de pié">
    <vt:lpwstr>C-OC-0125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2012.00000000000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