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<sst xmlns="http://schemas.openxmlformats.org/spreadsheetml/2006/main" count="120" uniqueCount="91">
  <si>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</si>
  <si>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</si>
  <si>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</si>
  <si>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</si>
  <si>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</si>
  <si>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</si>
  <si>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</si>
  <si>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</si>
  <si>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</si>
  <si>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</si>
  <si>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</si>
  <si>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</si>
  <si>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</si>
  <si>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</si>
  <si>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</si>
  <si>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</si>
  <si>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</si>
  <si>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</si>
  <si>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</si>
  <si>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</si>
  <si>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</si>
  <si>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</si>
  <si>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</si>
  <si>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</si>
  <si>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</si>
  <si>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</si>
  <si>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</si>
  <si>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</si>
  <si>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</si>
  <si>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</si>
  <si>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</si>
  <si>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</si>
  <si>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</si>
  <si>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</si>
  <si>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</si>
  <si>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</si>
  <si>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</si>
  <si>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</si>
  <si>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</si>
  <si>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</si>
  <si>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</si>
  <si>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</si>
  <si>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</si>
  <si>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</si>
  <si>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</si>
  <si>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</si>
  <si>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</si>
  <si>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</si>
  <si>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</si>
  <si>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</si>
  <si>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</si>
  <si>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</si>
  <si>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</si>
  <si>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</si>
  <si>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</si>
  <si>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</si>
  <si>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</si>
  <si>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</si>
  <si>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</si>
  <si>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</si>
  <si>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</si>
  <si>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</si>
  <si>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</si>
  <si>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</si>
  <si>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</si>
  <si>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</si>
  <si>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</si>
  <si>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</si>
  <si>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</si>
  <si>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</si>
  <si>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R-3867-2013 Phase 2B volet 1A-1B-1C-2</t>
  </si>
  <si>
    <t>Oui</t>
  </si>
  <si>
    <t>Franklin S. Gertler</t>
  </si>
  <si>
    <t>15+</t>
  </si>
  <si>
    <t>externe</t>
  </si>
  <si>
    <t>507, Place d'Armes, bureau 1701, Montréal, QC, H2Y 2W8</t>
  </si>
  <si>
    <t>Bertrand Schepper</t>
  </si>
  <si>
    <t>1085 St-Jean, Longueuil, Québec, J4H 2Z3</t>
  </si>
  <si>
    <t>Paul L. Chernick</t>
  </si>
  <si>
    <t xml:space="preserve">5 Water St., Arlington MA 02476
</t>
  </si>
  <si>
    <t>Jean-Pierre Finet</t>
  </si>
  <si>
    <t>Extere</t>
  </si>
  <si>
    <t>D-4568 Rue Boyer
Montréal - Québec - H2J 3E4</t>
  </si>
  <si>
    <t>Laurence Leduc-Primeau</t>
  </si>
  <si>
    <t xml:space="preserve">Veuillez noter qu'il s'ajoute 2 jours et demie de scéance de travail . 1 journée le 30 décembre 2020 , </t>
  </si>
  <si>
    <t>1 demie journée le 1er décembre 2020</t>
  </si>
  <si>
    <t>1 journée en février 2021,</t>
  </si>
  <si>
    <t>4416 rue Fabre, Montréal, Québec, H2J 3V3</t>
  </si>
  <si>
    <t>ROEÉ</t>
  </si>
  <si>
    <t>35+</t>
  </si>
  <si>
    <t>Pour les autres détails veuiller voir la mise-à-jour de l'intervention du ROEÉ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</si>
</sst>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$&quot;_);\(#,##0\ &quot;$&quot;\)"/>
    <numFmt numFmtId="171" formatCode="#,##0\ &quot;$&quot;_);[Red]\(#,##0\ &quot;$&quot;\)"/>
    <numFmt numFmtId="172" formatCode="#,##0.00\ &quot;$&quot;_);\(#,##0.00\ &quot;$&quot;\)"/>
    <numFmt numFmtId="173" formatCode="#,##0.00\ &quot;$&quot;_);[Red]\(#,##0.00\ &quot;$&quot;\)"/>
    <numFmt numFmtId="174" formatCode="_ * #,##0_)\ &quot;$&quot;_ ;_ * \(#,##0\)\ &quot;$&quot;_ ;_ * &quot;-&quot;_)\ &quot;$&quot;_ ;_ @_ "/>
    <numFmt numFmtId="175" formatCode="_ * #,##0_)_ ;_ * \(#,##0\)_ ;_ * &quot;-&quot;_)_ ;_ @_ "/>
    <numFmt numFmtId="176" formatCode="_ * #,##0.00_)\ &quot;$&quot;_ ;_ * \(#,##0.00\)\ &quot;$&quot;_ ;_ * &quot;-&quot;??_)\ &quot;$&quot;_ ;_ @_ "/>
    <numFmt numFmtId="177" formatCode="_ * #,##0.00_)_ ;_ * \(#,##0.00\)_ ;_ * &quot;-&quot;??_)_ ;_ @_ "/>
    <numFmt numFmtId="178" formatCode="_ * #,##0_)\ _$_ ;_ * \(#,##0\)\ _$_ ;_ * &quot;-&quot;_)\ _$_ ;_ @_ "/>
    <numFmt numFmtId="179" formatCode="_ * #,##0.00_)\ _$_ ;_ * \(#,##0.00\)\ _$_ ;_ * &quot;-&quot;??_)\ _$_ ;_ @_ 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_-* #,##0.00\ _€_-;\-* #,##0.00\ _€_-;_-* &quot;-&quot;??\ _€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6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6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6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6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6" fontId="12" fillId="34" borderId="50" xfId="0" applyNumberFormat="1" applyFont="1" applyFill="1" applyBorder="1" applyAlignment="1" applyProtection="1">
      <alignment vertical="center" wrapText="1"/>
      <protection/>
    </xf>
    <xf numFmtId="178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8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8" fontId="75" fillId="0" borderId="59" xfId="0" applyNumberFormat="1" applyFont="1" applyFill="1" applyBorder="1" applyAlignment="1" applyProtection="1">
      <alignment horizontal="left" vertical="center" indent="1"/>
      <protection/>
    </xf>
    <xf numFmtId="178" fontId="75" fillId="0" borderId="55" xfId="0" applyNumberFormat="1" applyFont="1" applyFill="1" applyBorder="1" applyAlignment="1" applyProtection="1">
      <alignment horizontal="left" vertical="center" indent="1"/>
      <protection/>
    </xf>
    <xf numFmtId="178" fontId="75" fillId="0" borderId="60" xfId="0" applyNumberFormat="1" applyFont="1" applyFill="1" applyBorder="1" applyAlignment="1" applyProtection="1">
      <alignment horizontal="left" vertical="center" indent="1"/>
      <protection/>
    </xf>
    <xf numFmtId="178" fontId="75" fillId="0" borderId="57" xfId="0" applyNumberFormat="1" applyFont="1" applyFill="1" applyBorder="1" applyAlignment="1" applyProtection="1">
      <alignment horizontal="left" vertical="center" indent="1"/>
      <protection/>
    </xf>
    <xf numFmtId="183" fontId="4" fillId="37" borderId="61" xfId="44" applyNumberFormat="1" applyFont="1" applyFill="1" applyBorder="1" applyAlignment="1" applyProtection="1">
      <alignment vertical="center" wrapText="1"/>
      <protection/>
    </xf>
    <xf numFmtId="183" fontId="4" fillId="37" borderId="62" xfId="44" applyNumberFormat="1" applyFont="1" applyFill="1" applyBorder="1" applyAlignment="1" applyProtection="1">
      <alignment vertical="center" wrapText="1"/>
      <protection/>
    </xf>
    <xf numFmtId="183" fontId="4" fillId="37" borderId="63" xfId="44" applyNumberFormat="1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6" fontId="4" fillId="37" borderId="38" xfId="0" applyNumberFormat="1" applyFont="1" applyFill="1" applyBorder="1" applyAlignment="1" applyProtection="1">
      <alignment vertical="center"/>
      <protection/>
    </xf>
    <xf numFmtId="176" fontId="4" fillId="37" borderId="64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83" fontId="75" fillId="0" borderId="29" xfId="0" applyNumberFormat="1" applyFont="1" applyFill="1" applyBorder="1" applyAlignment="1" applyProtection="1">
      <alignment horizontal="center" vertical="center"/>
      <protection locked="0"/>
    </xf>
    <xf numFmtId="183" fontId="75" fillId="0" borderId="39" xfId="0" applyNumberFormat="1" applyFont="1" applyFill="1" applyBorder="1" applyAlignment="1" applyProtection="1">
      <alignment horizontal="center"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183" fontId="4" fillId="0" borderId="28" xfId="0" applyNumberFormat="1" applyFont="1" applyFill="1" applyBorder="1" applyAlignment="1" applyProtection="1">
      <alignment vertical="center"/>
      <protection locked="0"/>
    </xf>
    <xf numFmtId="183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6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4" xfId="0" applyFont="1" applyFill="1" applyBorder="1" applyAlignment="1" applyProtection="1">
      <alignment vertical="center" wrapText="1"/>
      <protection/>
    </xf>
    <xf numFmtId="171" fontId="69" fillId="0" borderId="69" xfId="44" applyNumberFormat="1" applyFont="1" applyBorder="1" applyAlignment="1" applyProtection="1">
      <alignment horizontal="center" vertical="center" wrapText="1"/>
      <protection locked="0"/>
    </xf>
    <xf numFmtId="171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6" borderId="64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8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8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8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8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8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83" fontId="4" fillId="33" borderId="84" xfId="44" applyNumberFormat="1" applyFont="1" applyFill="1" applyBorder="1" applyAlignment="1" applyProtection="1">
      <alignment horizontal="center" vertical="center" wrapText="1"/>
      <protection/>
    </xf>
    <xf numFmtId="183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3" fontId="4" fillId="33" borderId="37" xfId="44" applyNumberFormat="1" applyFont="1" applyFill="1" applyBorder="1" applyAlignment="1" applyProtection="1">
      <alignment horizontal="center" vertical="center" wrapText="1"/>
      <protection/>
    </xf>
    <xf numFmtId="183" fontId="4" fillId="33" borderId="36" xfId="44" applyNumberFormat="1" applyFont="1" applyFill="1" applyBorder="1" applyAlignment="1" applyProtection="1">
      <alignment horizontal="center" vertical="center" wrapText="1"/>
      <protection/>
    </xf>
    <xf numFmtId="183" fontId="4" fillId="33" borderId="89" xfId="44" applyNumberFormat="1" applyFont="1" applyFill="1" applyBorder="1" applyAlignment="1" applyProtection="1">
      <alignment horizontal="center" vertical="center" wrapText="1"/>
      <protection/>
    </xf>
    <xf numFmtId="178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8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8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0</xdr:col>
      <xdr:colOff>2781300</xdr:colOff>
      <xdr:row>3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2686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</xdr:row>
      <xdr:rowOff>66675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3143250" y="4543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895350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52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0</xdr:col>
      <xdr:colOff>3181350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33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0</xdr:colOff>
      <xdr:row>3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5" sqref="B5:C5"/>
    </sheetView>
  </sheetViews>
  <sheetFormatPr defaultColWidth="0.13671875" defaultRowHeight="12.75" customHeight="1" zeroHeight="1"/>
  <cols>
    <col min="1" max="1" width="47.140625" style="102" customWidth="1"/>
    <col min="2" max="2" width="23.28125" style="102" customWidth="1"/>
    <col min="3" max="3" width="23.421875" style="10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R-3867-2013 Phase 2B volet 1A-1B-1C-2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61" t="str">
        <f>Identification!B5</f>
        <v>ROEÉ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7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8">
        <f>Répartition!B25+Répartition!C25+Répartition!D25</f>
        <v>79</v>
      </c>
      <c r="C9" s="139">
        <f>Répartition!B30+Répartition!C30+Répartition!D30</f>
        <v>27249.0513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0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8">
        <f>Répartition!E25+Répartition!F25+Répartition!G25+Répartition!H25</f>
        <v>98</v>
      </c>
      <c r="C11" s="139">
        <f>Répartition!E30+Répartition!F30+Répartition!G30+Répartition!H30</f>
        <v>23886.035474999997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0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8">
        <f>Répartition!I25+Répartition!J25</f>
        <v>70</v>
      </c>
      <c r="C13" s="139">
        <f>Répartition!I30+Répartition!J30</f>
        <v>24500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0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8">
        <f>Répartition!K25+Répartition!L25</f>
        <v>16</v>
      </c>
      <c r="C15" s="139">
        <f>Répartition!K30+Répartition!L30</f>
        <v>1280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0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263</v>
      </c>
      <c r="C17" s="36">
        <f>C9+C11+C13+C15</f>
        <v>76915.086775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9"/>
      <c r="B18" s="81"/>
      <c r="C18" s="8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2307.45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2307.45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3">
        <v>4000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3">
        <f>C17+C27+C29</f>
        <v>83222.536775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1"/>
      <c r="B99" s="141"/>
      <c r="C99" s="141"/>
    </row>
    <row r="100" spans="1:3" ht="12.75" customHeight="1">
      <c r="A100" s="142" t="s">
        <v>32</v>
      </c>
      <c r="C100" s="142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5">
      <selection activeCell="B11" sqref="B11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  <col min="6" max="16384" width="11.421875" style="0" customWidth="1"/>
  </cols>
  <sheetData>
    <row r="1" spans="5:6" ht="20.25">
      <c r="E1" s="91" t="s">
        <v>47</v>
      </c>
      <c r="F1" s="90"/>
    </row>
    <row r="2" spans="5:6" ht="56.25" customHeight="1">
      <c r="E2" s="92" t="s">
        <v>19</v>
      </c>
      <c r="F2" s="90"/>
    </row>
    <row r="3" spans="1:6" ht="27.75" customHeight="1">
      <c r="A3" s="177" t="s">
        <v>55</v>
      </c>
      <c r="B3" s="178"/>
      <c r="C3" s="178"/>
      <c r="D3" s="178"/>
      <c r="E3" s="178"/>
      <c r="F3" s="90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0"/>
    </row>
    <row r="5" spans="1:6" ht="19.5" customHeight="1">
      <c r="A5" s="6" t="s">
        <v>1</v>
      </c>
      <c r="B5" s="182" t="s">
        <v>88</v>
      </c>
      <c r="C5" s="183"/>
      <c r="D5" s="183"/>
      <c r="E5" s="184"/>
      <c r="F5" s="90"/>
    </row>
    <row r="6" spans="1:6" ht="15.75">
      <c r="A6" s="185" t="s">
        <v>20</v>
      </c>
      <c r="B6" s="186"/>
      <c r="C6" s="187"/>
      <c r="D6" s="84" t="s">
        <v>71</v>
      </c>
      <c r="E6" s="85"/>
      <c r="F6" s="90"/>
    </row>
    <row r="7" spans="1:6" ht="19.5" customHeight="1">
      <c r="A7" s="185" t="s">
        <v>34</v>
      </c>
      <c r="B7" s="188"/>
      <c r="C7" s="189"/>
      <c r="D7" s="86">
        <v>0</v>
      </c>
      <c r="E7" s="87"/>
      <c r="F7" s="90"/>
    </row>
    <row r="8" spans="1:6" ht="21.75" customHeight="1">
      <c r="A8" s="190" t="s">
        <v>35</v>
      </c>
      <c r="B8" s="191"/>
      <c r="C8" s="192"/>
      <c r="D8" s="193" t="s">
        <v>83</v>
      </c>
      <c r="E8" s="194"/>
      <c r="F8" s="90"/>
    </row>
    <row r="9" spans="1:6" ht="22.5" customHeight="1">
      <c r="A9" s="197" t="s">
        <v>45</v>
      </c>
      <c r="B9" s="198"/>
      <c r="C9" s="198"/>
      <c r="D9" s="198"/>
      <c r="E9" s="199"/>
      <c r="F9" s="90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0"/>
    </row>
    <row r="11" spans="1:6" ht="30" customHeight="1">
      <c r="A11" s="44" t="s">
        <v>72</v>
      </c>
      <c r="B11" s="68" t="s">
        <v>89</v>
      </c>
      <c r="C11" s="68" t="s">
        <v>74</v>
      </c>
      <c r="D11" s="146">
        <v>300</v>
      </c>
      <c r="E11" s="72" t="s">
        <v>75</v>
      </c>
      <c r="F11" s="90"/>
    </row>
    <row r="12" spans="1:6" ht="30" customHeight="1">
      <c r="A12" s="45"/>
      <c r="B12" s="69"/>
      <c r="C12" s="69"/>
      <c r="D12" s="93"/>
      <c r="E12" s="73"/>
      <c r="F12" s="90"/>
    </row>
    <row r="13" spans="1:6" ht="30" customHeight="1">
      <c r="A13" s="49"/>
      <c r="B13" s="74"/>
      <c r="C13" s="74"/>
      <c r="D13" s="94"/>
      <c r="E13" s="75"/>
      <c r="F13" s="90"/>
    </row>
    <row r="14" spans="1:6" ht="30" customHeight="1">
      <c r="A14" s="144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0"/>
    </row>
    <row r="15" spans="1:6" ht="30" customHeight="1">
      <c r="A15" s="45" t="s">
        <v>76</v>
      </c>
      <c r="B15" s="67">
        <v>11</v>
      </c>
      <c r="C15" s="67" t="s">
        <v>74</v>
      </c>
      <c r="D15" s="147">
        <v>195</v>
      </c>
      <c r="E15" s="73" t="s">
        <v>77</v>
      </c>
      <c r="F15" s="90"/>
    </row>
    <row r="16" spans="1:6" ht="30" customHeight="1">
      <c r="A16" s="45" t="s">
        <v>80</v>
      </c>
      <c r="B16" s="69" t="s">
        <v>73</v>
      </c>
      <c r="C16" s="69" t="s">
        <v>81</v>
      </c>
      <c r="D16" s="93">
        <v>240</v>
      </c>
      <c r="E16" s="73" t="s">
        <v>82</v>
      </c>
      <c r="F16" s="90"/>
    </row>
    <row r="17" spans="1:6" ht="30" customHeight="1">
      <c r="A17" s="45"/>
      <c r="B17" s="69"/>
      <c r="C17" s="69"/>
      <c r="D17" s="93"/>
      <c r="E17" s="73"/>
      <c r="F17" s="90"/>
    </row>
    <row r="18" spans="1:6" ht="30" customHeight="1">
      <c r="A18" s="46"/>
      <c r="B18" s="70"/>
      <c r="C18" s="70"/>
      <c r="D18" s="94"/>
      <c r="E18" s="76"/>
      <c r="F18" s="90"/>
    </row>
    <row r="19" spans="1:6" ht="30" customHeight="1">
      <c r="A19" s="145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0"/>
    </row>
    <row r="20" spans="1:6" ht="30" customHeight="1">
      <c r="A20" s="47" t="s">
        <v>78</v>
      </c>
      <c r="B20" s="200" t="s">
        <v>9</v>
      </c>
      <c r="C20" s="200" t="s">
        <v>9</v>
      </c>
      <c r="D20" s="95">
        <v>350</v>
      </c>
      <c r="E20" s="72" t="s">
        <v>79</v>
      </c>
      <c r="F20" s="90"/>
    </row>
    <row r="21" spans="1:6" ht="30" customHeight="1">
      <c r="A21" s="53"/>
      <c r="B21" s="201"/>
      <c r="C21" s="201"/>
      <c r="D21" s="94"/>
      <c r="E21" s="75"/>
      <c r="F21" s="90"/>
    </row>
    <row r="22" spans="1:6" ht="30" customHeight="1">
      <c r="A22" s="145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0"/>
    </row>
    <row r="23" spans="1:6" ht="30" customHeight="1">
      <c r="A23" s="48" t="s">
        <v>83</v>
      </c>
      <c r="B23" s="200" t="s">
        <v>9</v>
      </c>
      <c r="C23" s="67" t="s">
        <v>74</v>
      </c>
      <c r="D23" s="95">
        <v>80</v>
      </c>
      <c r="E23" s="72" t="s">
        <v>87</v>
      </c>
      <c r="F23" s="90"/>
    </row>
    <row r="24" spans="1:6" ht="30" customHeight="1">
      <c r="A24" s="49"/>
      <c r="B24" s="201"/>
      <c r="C24" s="71"/>
      <c r="D24" s="94"/>
      <c r="E24" s="75"/>
      <c r="F24" s="90"/>
    </row>
    <row r="25" spans="1:7" ht="15">
      <c r="A25" s="54"/>
      <c r="B25" s="32"/>
      <c r="C25" s="32"/>
      <c r="D25" s="32"/>
      <c r="E25" s="89"/>
      <c r="F25" s="90"/>
      <c r="G25" s="90"/>
    </row>
    <row r="26" spans="1:7" ht="12.75">
      <c r="A26" s="195" t="s">
        <v>28</v>
      </c>
      <c r="B26" s="196"/>
      <c r="C26" s="196"/>
      <c r="D26" s="196"/>
      <c r="E26" s="196"/>
      <c r="F26" s="90"/>
      <c r="G26" s="90"/>
    </row>
    <row r="27" spans="1:7" ht="12.75">
      <c r="A27" s="195" t="s">
        <v>29</v>
      </c>
      <c r="B27" s="196"/>
      <c r="C27" s="196"/>
      <c r="D27" s="196"/>
      <c r="E27" s="196"/>
      <c r="F27" s="90"/>
      <c r="G27" s="90"/>
    </row>
    <row r="28" ht="12.75">
      <c r="F28" s="90"/>
    </row>
    <row r="29" ht="12.75">
      <c r="F29" s="90"/>
    </row>
    <row r="30" ht="12.75">
      <c r="F30" s="90"/>
    </row>
    <row r="31" ht="12.75">
      <c r="F31" s="90"/>
    </row>
    <row r="32" ht="12.75">
      <c r="F32" s="90"/>
    </row>
    <row r="33" ht="12.75">
      <c r="F33" s="90"/>
    </row>
    <row r="34" ht="12.75">
      <c r="F34" s="90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3">
      <selection activeCell="F20" sqref="F20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8"/>
      <c r="L1" s="28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9" t="s">
        <v>50</v>
      </c>
    </row>
    <row r="4" spans="1:12" ht="49.5" customHeight="1" thickBot="1">
      <c r="A4" s="9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2.5" customHeight="1">
      <c r="A5" s="99" t="s">
        <v>0</v>
      </c>
      <c r="B5" s="110" t="str">
        <f>Identification!B4</f>
        <v>R-3867-2013 Phase 2B volet 1A-1B-1C-2</v>
      </c>
      <c r="C5" s="111"/>
      <c r="D5" s="111"/>
      <c r="E5" s="103"/>
      <c r="F5" s="103"/>
      <c r="G5" s="103"/>
      <c r="H5" s="103"/>
      <c r="I5" s="103"/>
      <c r="J5" s="103"/>
      <c r="K5" s="103"/>
      <c r="L5" s="104"/>
    </row>
    <row r="6" spans="1:12" ht="22.5" customHeight="1" thickBot="1">
      <c r="A6" s="100" t="s">
        <v>1</v>
      </c>
      <c r="B6" s="112" t="str">
        <f>Identification!B5</f>
        <v>ROEÉ</v>
      </c>
      <c r="C6" s="113"/>
      <c r="D6" s="113"/>
      <c r="E6" s="105"/>
      <c r="F6" s="105"/>
      <c r="G6" s="105"/>
      <c r="H6" s="105"/>
      <c r="I6" s="105"/>
      <c r="J6" s="105"/>
      <c r="K6" s="105"/>
      <c r="L6" s="106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Franklin S. Gertler</v>
      </c>
      <c r="C8" s="50">
        <f>Identification!A12</f>
        <v>0</v>
      </c>
      <c r="D8" s="50">
        <f>Identification!A13</f>
        <v>0</v>
      </c>
      <c r="E8" s="50" t="str">
        <f>Identification!A15</f>
        <v>Bertrand Schepper</v>
      </c>
      <c r="F8" s="38" t="str">
        <f>Identification!A16</f>
        <v>Jean-Pierre Finet</v>
      </c>
      <c r="G8" s="38">
        <f>Identification!A17</f>
        <v>0</v>
      </c>
      <c r="H8" s="51">
        <f>Identification!A18</f>
        <v>0</v>
      </c>
      <c r="I8" s="50" t="str">
        <f>Identification!A20</f>
        <v>Paul L. Chernick</v>
      </c>
      <c r="J8" s="51">
        <f>Identification!A21</f>
        <v>0</v>
      </c>
      <c r="K8" s="50" t="str">
        <f>Identification!A23</f>
        <v>Laurence Leduc-Primeau</v>
      </c>
      <c r="L8" s="51">
        <f>Identification!A24</f>
        <v>0</v>
      </c>
    </row>
    <row r="9" spans="1:12" ht="24" customHeight="1" thickBot="1">
      <c r="A9" s="61" t="s">
        <v>49</v>
      </c>
      <c r="B9" s="114">
        <f>Identification!D11</f>
        <v>300</v>
      </c>
      <c r="C9" s="115">
        <f>Identification!D12</f>
        <v>0</v>
      </c>
      <c r="D9" s="116">
        <f>Identification!D13</f>
        <v>0</v>
      </c>
      <c r="E9" s="114">
        <f>Identification!D15</f>
        <v>195</v>
      </c>
      <c r="F9" s="115">
        <f>Identification!D16</f>
        <v>240</v>
      </c>
      <c r="G9" s="115">
        <f>Identification!D17</f>
        <v>0</v>
      </c>
      <c r="H9" s="116">
        <f>Identification!D18</f>
        <v>0</v>
      </c>
      <c r="I9" s="114">
        <f>Identification!D20</f>
        <v>350</v>
      </c>
      <c r="J9" s="116">
        <f>Identification!D21</f>
        <v>0</v>
      </c>
      <c r="K9" s="114">
        <f>Identification!D23</f>
        <v>80</v>
      </c>
      <c r="L9" s="116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</row>
    <row r="12" spans="1:12" ht="30.75" customHeight="1">
      <c r="A12" s="64" t="s">
        <v>53</v>
      </c>
      <c r="B12" s="123">
        <v>5</v>
      </c>
      <c r="C12" s="124"/>
      <c r="D12" s="125"/>
      <c r="E12" s="126">
        <v>5</v>
      </c>
      <c r="F12" s="127">
        <v>4</v>
      </c>
      <c r="G12" s="127"/>
      <c r="H12" s="125"/>
      <c r="I12" s="126">
        <v>3</v>
      </c>
      <c r="J12" s="125"/>
      <c r="K12" s="126"/>
      <c r="L12" s="125"/>
    </row>
    <row r="13" spans="1:12" ht="30.75" customHeight="1">
      <c r="A13" s="64" t="s">
        <v>36</v>
      </c>
      <c r="B13" s="128">
        <v>4</v>
      </c>
      <c r="C13" s="129"/>
      <c r="D13" s="130"/>
      <c r="E13" s="128">
        <v>4</v>
      </c>
      <c r="F13" s="129">
        <v>2</v>
      </c>
      <c r="G13" s="129"/>
      <c r="H13" s="130"/>
      <c r="I13" s="128">
        <v>4</v>
      </c>
      <c r="J13" s="130"/>
      <c r="K13" s="128"/>
      <c r="L13" s="130"/>
    </row>
    <row r="14" spans="1:12" ht="30.75" customHeight="1">
      <c r="A14" s="64" t="s">
        <v>37</v>
      </c>
      <c r="B14" s="128">
        <v>2</v>
      </c>
      <c r="C14" s="129"/>
      <c r="D14" s="130"/>
      <c r="E14" s="128">
        <v>2</v>
      </c>
      <c r="F14" s="129">
        <v>2</v>
      </c>
      <c r="G14" s="129"/>
      <c r="H14" s="130"/>
      <c r="I14" s="128">
        <v>4</v>
      </c>
      <c r="J14" s="130"/>
      <c r="K14" s="128"/>
      <c r="L14" s="130"/>
    </row>
    <row r="15" spans="1:12" ht="30.75" customHeight="1">
      <c r="A15" s="64" t="s">
        <v>38</v>
      </c>
      <c r="B15" s="128">
        <v>1</v>
      </c>
      <c r="C15" s="129"/>
      <c r="D15" s="130"/>
      <c r="E15" s="128">
        <v>2</v>
      </c>
      <c r="F15" s="129">
        <v>1</v>
      </c>
      <c r="G15" s="129"/>
      <c r="H15" s="130"/>
      <c r="I15" s="128">
        <v>6</v>
      </c>
      <c r="J15" s="130"/>
      <c r="K15" s="128"/>
      <c r="L15" s="130"/>
    </row>
    <row r="16" spans="1:12" ht="30.75" customHeight="1">
      <c r="A16" s="64" t="s">
        <v>65</v>
      </c>
      <c r="B16" s="128">
        <v>10</v>
      </c>
      <c r="C16" s="129"/>
      <c r="D16" s="130"/>
      <c r="E16" s="128">
        <v>12</v>
      </c>
      <c r="F16" s="129">
        <v>10</v>
      </c>
      <c r="G16" s="129"/>
      <c r="H16" s="130"/>
      <c r="I16" s="128">
        <v>20</v>
      </c>
      <c r="J16" s="130"/>
      <c r="K16" s="128">
        <v>2</v>
      </c>
      <c r="L16" s="130"/>
    </row>
    <row r="17" spans="1:12" ht="30.75" customHeight="1">
      <c r="A17" s="64" t="s">
        <v>66</v>
      </c>
      <c r="B17" s="128">
        <v>2</v>
      </c>
      <c r="C17" s="129"/>
      <c r="D17" s="130"/>
      <c r="E17" s="128">
        <v>3</v>
      </c>
      <c r="F17" s="129">
        <v>2</v>
      </c>
      <c r="G17" s="129"/>
      <c r="H17" s="130"/>
      <c r="I17" s="128">
        <v>3</v>
      </c>
      <c r="J17" s="130"/>
      <c r="K17" s="128"/>
      <c r="L17" s="130"/>
    </row>
    <row r="18" spans="1:12" ht="30.75" customHeight="1">
      <c r="A18" s="64" t="s">
        <v>68</v>
      </c>
      <c r="B18" s="128">
        <v>1</v>
      </c>
      <c r="C18" s="129"/>
      <c r="D18" s="130"/>
      <c r="E18" s="128">
        <v>2</v>
      </c>
      <c r="F18" s="129">
        <v>1</v>
      </c>
      <c r="G18" s="129"/>
      <c r="H18" s="130"/>
      <c r="I18" s="128">
        <v>7</v>
      </c>
      <c r="J18" s="130"/>
      <c r="K18" s="128">
        <v>1</v>
      </c>
      <c r="L18" s="130"/>
    </row>
    <row r="19" spans="1:12" ht="30.75" customHeight="1">
      <c r="A19" s="64" t="s">
        <v>67</v>
      </c>
      <c r="B19" s="128">
        <v>10</v>
      </c>
      <c r="C19" s="129"/>
      <c r="D19" s="130"/>
      <c r="E19" s="128">
        <v>3</v>
      </c>
      <c r="F19" s="129">
        <v>2</v>
      </c>
      <c r="G19" s="129"/>
      <c r="H19" s="130"/>
      <c r="I19" s="128">
        <v>4</v>
      </c>
      <c r="J19" s="130"/>
      <c r="K19" s="128">
        <v>2</v>
      </c>
      <c r="L19" s="130"/>
    </row>
    <row r="20" spans="1:12" ht="30.75" customHeight="1">
      <c r="A20" s="64" t="s">
        <v>61</v>
      </c>
      <c r="B20" s="128">
        <v>10</v>
      </c>
      <c r="C20" s="129"/>
      <c r="D20" s="130"/>
      <c r="E20" s="128">
        <v>3</v>
      </c>
      <c r="F20" s="129">
        <v>1</v>
      </c>
      <c r="G20" s="129"/>
      <c r="H20" s="130"/>
      <c r="I20" s="128">
        <v>2</v>
      </c>
      <c r="J20" s="130"/>
      <c r="K20" s="128">
        <v>1</v>
      </c>
      <c r="L20" s="130"/>
    </row>
    <row r="21" spans="1:12" ht="30.75" customHeight="1">
      <c r="A21" s="64" t="s">
        <v>39</v>
      </c>
      <c r="B21" s="128">
        <v>25</v>
      </c>
      <c r="C21" s="129"/>
      <c r="D21" s="130"/>
      <c r="E21" s="129">
        <v>20</v>
      </c>
      <c r="F21" s="129">
        <v>10</v>
      </c>
      <c r="G21" s="129"/>
      <c r="H21" s="130"/>
      <c r="I21" s="131">
        <v>15</v>
      </c>
      <c r="J21" s="130"/>
      <c r="K21" s="131"/>
      <c r="L21" s="130"/>
    </row>
    <row r="22" spans="1:12" ht="30.75" customHeight="1">
      <c r="A22" s="64" t="s">
        <v>63</v>
      </c>
      <c r="B22" s="128">
        <v>9</v>
      </c>
      <c r="C22" s="129"/>
      <c r="D22" s="130"/>
      <c r="E22" s="128">
        <v>5</v>
      </c>
      <c r="F22" s="129">
        <v>2</v>
      </c>
      <c r="G22" s="129"/>
      <c r="H22" s="130"/>
      <c r="I22" s="128">
        <v>2</v>
      </c>
      <c r="J22" s="130"/>
      <c r="K22" s="128">
        <v>10</v>
      </c>
      <c r="L22" s="130"/>
    </row>
    <row r="23" spans="1:12" ht="30.75" customHeight="1">
      <c r="A23" s="64"/>
      <c r="B23" s="128"/>
      <c r="C23" s="129"/>
      <c r="D23" s="130"/>
      <c r="E23" s="128"/>
      <c r="F23" s="129"/>
      <c r="G23" s="129"/>
      <c r="H23" s="130"/>
      <c r="I23" s="128"/>
      <c r="J23" s="130"/>
      <c r="K23" s="128"/>
      <c r="L23" s="130"/>
    </row>
    <row r="24" spans="1:12" ht="30.75" customHeight="1">
      <c r="A24" s="65"/>
      <c r="B24" s="128"/>
      <c r="C24" s="129"/>
      <c r="D24" s="130"/>
      <c r="E24" s="128"/>
      <c r="F24" s="129"/>
      <c r="G24" s="129"/>
      <c r="H24" s="130"/>
      <c r="I24" s="128"/>
      <c r="J24" s="130"/>
      <c r="K24" s="128"/>
      <c r="L24" s="130"/>
    </row>
    <row r="25" spans="1:12" ht="30.75" customHeight="1">
      <c r="A25" s="57" t="s">
        <v>54</v>
      </c>
      <c r="B25" s="120">
        <f aca="true" t="shared" si="0" ref="B25:L25">SUM(B12:B24)</f>
        <v>79</v>
      </c>
      <c r="C25" s="120">
        <f t="shared" si="0"/>
        <v>0</v>
      </c>
      <c r="D25" s="120">
        <f>SUM(D12:D24)</f>
        <v>0</v>
      </c>
      <c r="E25" s="120">
        <f t="shared" si="0"/>
        <v>61</v>
      </c>
      <c r="F25" s="120">
        <f t="shared" si="0"/>
        <v>37</v>
      </c>
      <c r="G25" s="120">
        <f t="shared" si="0"/>
        <v>0</v>
      </c>
      <c r="H25" s="120">
        <f t="shared" si="0"/>
        <v>0</v>
      </c>
      <c r="I25" s="120">
        <f t="shared" si="0"/>
        <v>70</v>
      </c>
      <c r="J25" s="120">
        <f t="shared" si="0"/>
        <v>0</v>
      </c>
      <c r="K25" s="120">
        <f>SUM(K12:K24)</f>
        <v>16</v>
      </c>
      <c r="L25" s="120">
        <f t="shared" si="0"/>
        <v>0</v>
      </c>
    </row>
    <row r="26" spans="1:12" ht="30.75" customHeight="1">
      <c r="A26" s="57" t="s">
        <v>57</v>
      </c>
      <c r="B26" s="121">
        <f aca="true" t="shared" si="1" ref="B26:L26">B25*B9</f>
        <v>23700</v>
      </c>
      <c r="C26" s="121">
        <f t="shared" si="1"/>
        <v>0</v>
      </c>
      <c r="D26" s="121">
        <f t="shared" si="1"/>
        <v>0</v>
      </c>
      <c r="E26" s="121">
        <f t="shared" si="1"/>
        <v>11895</v>
      </c>
      <c r="F26" s="121">
        <f t="shared" si="1"/>
        <v>8880</v>
      </c>
      <c r="G26" s="121">
        <f t="shared" si="1"/>
        <v>0</v>
      </c>
      <c r="H26" s="121">
        <f t="shared" si="1"/>
        <v>0</v>
      </c>
      <c r="I26" s="121">
        <f t="shared" si="1"/>
        <v>24500</v>
      </c>
      <c r="J26" s="121">
        <f t="shared" si="1"/>
        <v>0</v>
      </c>
      <c r="K26" s="121">
        <f t="shared" si="1"/>
        <v>1280</v>
      </c>
      <c r="L26" s="121">
        <f t="shared" si="1"/>
        <v>0</v>
      </c>
    </row>
    <row r="27" spans="1:12" s="41" customFormat="1" ht="30.75" customHeight="1">
      <c r="A27" s="10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30.75" customHeight="1">
      <c r="A28" s="60" t="s">
        <v>58</v>
      </c>
      <c r="B28" s="134">
        <f>+(B26*1.149749)-B26</f>
        <v>3549.051299999999</v>
      </c>
      <c r="C28" s="134"/>
      <c r="D28" s="134"/>
      <c r="E28" s="134">
        <f>+(E26*1.149749)-E26</f>
        <v>1781.2643549999993</v>
      </c>
      <c r="F28" s="134">
        <f>+(F26*1.149749)-F26</f>
        <v>1329.7711199999994</v>
      </c>
      <c r="G28" s="134"/>
      <c r="H28" s="134"/>
      <c r="I28" s="134"/>
      <c r="J28" s="134"/>
      <c r="K28" s="134"/>
      <c r="L28" s="134"/>
    </row>
    <row r="29" spans="1:12" ht="30.75" customHeight="1">
      <c r="A29" s="5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s="40" customFormat="1" ht="30.75" customHeight="1">
      <c r="A30" s="59" t="s">
        <v>59</v>
      </c>
      <c r="B30" s="122">
        <f>B26+B28</f>
        <v>27249.0513</v>
      </c>
      <c r="C30" s="122">
        <f aca="true" t="shared" si="2" ref="C30:L30">C26+C28</f>
        <v>0</v>
      </c>
      <c r="D30" s="122">
        <f t="shared" si="2"/>
        <v>0</v>
      </c>
      <c r="E30" s="122">
        <f t="shared" si="2"/>
        <v>13676.264355</v>
      </c>
      <c r="F30" s="122">
        <f t="shared" si="2"/>
        <v>10209.77112</v>
      </c>
      <c r="G30" s="122">
        <f>G26+G28</f>
        <v>0</v>
      </c>
      <c r="H30" s="122">
        <f t="shared" si="2"/>
        <v>0</v>
      </c>
      <c r="I30" s="122">
        <f t="shared" si="2"/>
        <v>24500</v>
      </c>
      <c r="J30" s="122">
        <f t="shared" si="2"/>
        <v>0</v>
      </c>
      <c r="K30" s="122">
        <f t="shared" si="2"/>
        <v>1280</v>
      </c>
      <c r="L30" s="121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12" sqref="A12:E12"/>
    </sheetView>
  </sheetViews>
  <sheetFormatPr defaultColWidth="9.140625" defaultRowHeight="12.75"/>
  <cols>
    <col min="1" max="1" width="25.8515625" style="77" customWidth="1"/>
    <col min="2" max="2" width="13.421875" style="77" customWidth="1"/>
    <col min="3" max="3" width="16.28125" style="77" customWidth="1"/>
    <col min="4" max="4" width="13.140625" style="77" customWidth="1"/>
    <col min="5" max="5" width="37.421875" style="78" customWidth="1"/>
    <col min="6" max="16384" width="11.421875" style="0" customWidth="1"/>
  </cols>
  <sheetData>
    <row r="1" spans="1:5" ht="18.75">
      <c r="A1" s="102"/>
      <c r="B1" s="102"/>
      <c r="C1" s="102"/>
      <c r="D1" s="102"/>
      <c r="E1" s="88" t="s">
        <v>47</v>
      </c>
    </row>
    <row r="2" spans="1:5" ht="18.75">
      <c r="A2" s="102"/>
      <c r="B2" s="102"/>
      <c r="C2" s="102"/>
      <c r="D2" s="102"/>
      <c r="E2" s="88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6" t="s">
        <v>0</v>
      </c>
      <c r="B4" s="210" t="str">
        <f>Identification!B4</f>
        <v>R-3867-2013 Phase 2B volet 1A-1B-1C-2</v>
      </c>
      <c r="C4" s="211"/>
      <c r="D4" s="211"/>
      <c r="E4" s="212"/>
    </row>
    <row r="5" spans="1:5" ht="18" customHeight="1" thickBot="1">
      <c r="A5" s="97" t="s">
        <v>1</v>
      </c>
      <c r="B5" s="213" t="str">
        <f>Identification!B5</f>
        <v>ROEÉ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84</v>
      </c>
      <c r="B7" s="219"/>
      <c r="C7" s="219"/>
      <c r="D7" s="219"/>
      <c r="E7" s="220"/>
    </row>
    <row r="8" spans="1:5" ht="19.5" customHeight="1">
      <c r="A8" s="221" t="s">
        <v>85</v>
      </c>
      <c r="B8" s="222"/>
      <c r="C8" s="222"/>
      <c r="D8" s="222"/>
      <c r="E8" s="223"/>
    </row>
    <row r="9" spans="1:5" ht="19.5" customHeight="1">
      <c r="A9" s="221" t="s">
        <v>86</v>
      </c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 t="s">
        <v>90</v>
      </c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 - Phase 2B </dc:subject>
  <dc:creator>Régie de l'énergie</dc:creator>
  <cp:keywords/>
  <dc:description/>
  <cp:lastModifiedBy>Franklin</cp:lastModifiedBy>
  <cp:lastPrinted>2010-02-25T20:19:41Z</cp:lastPrinted>
  <dcterms:created xsi:type="dcterms:W3CDTF">2009-06-30T18:48:08Z</dcterms:created>
  <dcterms:modified xsi:type="dcterms:W3CDTF">2020-12-08T22:27:42Z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5469000.00000000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 - Phase 2B </vt:lpwstr>
  </property>
  <property fmtid="{D5CDD505-2E9C-101B-9397-08002B2CF9AE}" pid="20" name="Numéroplumit">
    <vt:lpwstr>1686</vt:lpwstr>
  </property>
  <property fmtid="{D5CDD505-2E9C-101B-9397-08002B2CF9AE}" pid="21" name="Cotedepiè">
    <vt:lpwstr>C-ROEÉ-0175</vt:lpwstr>
  </property>
  <property fmtid="{D5CDD505-2E9C-101B-9397-08002B2CF9AE}" pid="22" name="Anciennomdudocume">
    <vt:lpwstr>R-3867-2913ph2B-ROEÉ-budget-DDIm-à-j_8déc2020SDÉ.xls</vt:lpwstr>
  </property>
  <property fmtid="{D5CDD505-2E9C-101B-9397-08002B2CF9AE}" pid="23" name="_dlc_Doc">
    <vt:lpwstr>W2HFWTQUJJY6-787750937-1184</vt:lpwstr>
  </property>
  <property fmtid="{D5CDD505-2E9C-101B-9397-08002B2CF9AE}" pid="24" name="_dlc_DocIdItemGu">
    <vt:lpwstr>b115bad1-f1ca-402f-a3bb-1019725c9778</vt:lpwstr>
  </property>
  <property fmtid="{D5CDD505-2E9C-101B-9397-08002B2CF9AE}" pid="25" name="_dlc_DocIdU">
    <vt:lpwstr>http://s10mtlweb:8081/997/_layouts/15/DocIdRedir.aspx?ID=W2HFWTQUJJY6-787750937-1184, W2HFWTQUJJY6-787750937-1184</vt:lpwstr>
  </property>
  <property fmtid="{D5CDD505-2E9C-101B-9397-08002B2CF9AE}" pid="26" name="display_urn:schemas-microsoft-com:office:office#Edit">
    <vt:lpwstr>Lévesque, Claudette</vt:lpwstr>
  </property>
  <property fmtid="{D5CDD505-2E9C-101B-9397-08002B2CF9AE}" pid="27" name="Cote de pié">
    <vt:lpwstr>C-ROEÉ-0175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1686.00000000000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