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00" windowWidth="24340" windowHeight="16340" activeTab="1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<sst xmlns="http://schemas.openxmlformats.org/spreadsheetml/2006/main" count="118" uniqueCount="88">
  <si>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</si>
  <si>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</si>
  <si>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</si>
  <si>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</si>
  <si>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</si>
  <si>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</si>
  <si>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</si>
  <si>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</si>
  <si>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</si>
  <si>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</si>
  <si>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</si>
  <si>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</si>
  <si>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</si>
  <si>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</si>
  <si>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</si>
  <si>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</si>
  <si>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</si>
  <si>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</si>
  <si>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</si>
  <si>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</si>
  <si>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</si>
  <si>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</si>
  <si>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</si>
  <si>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</si>
  <si>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</si>
  <si>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</si>
  <si>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</si>
  <si>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</si>
  <si>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</si>
  <si>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</si>
  <si>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</si>
  <si>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</si>
  <si>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</si>
  <si>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</si>
  <si>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</si>
  <si>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</si>
  <si>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</si>
  <si>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</si>
  <si>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</si>
  <si>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</si>
  <si>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</si>
  <si>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</si>
  <si>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</si>
  <si>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</si>
  <si>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</si>
  <si>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</si>
  <si>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</si>
  <si>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</si>
  <si>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</si>
  <si>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</si>
  <si>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</si>
  <si>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</si>
  <si>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</si>
  <si>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</si>
  <si>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</si>
  <si>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</si>
  <si>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</si>
  <si>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</si>
  <si>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</si>
  <si>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</si>
  <si>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</si>
  <si>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</si>
  <si>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</si>
  <si>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</si>
  <si>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</si>
  <si>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</si>
  <si>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</si>
  <si>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</si>
  <si>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</si>
  <si>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</si>
  <si>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Regroupement des organismes environnementaux en énergie (ROEÉ)</t>
  </si>
  <si>
    <t>oui</t>
  </si>
  <si>
    <t>s.o.</t>
  </si>
  <si>
    <t>Franklin Gertler</t>
  </si>
  <si>
    <t>35+</t>
  </si>
  <si>
    <t>Jean-Pierre Finet</t>
  </si>
  <si>
    <t>15+</t>
  </si>
  <si>
    <t>2-1250, Boulevard St-Joseph Est, Montréal Qc, H2J 1L8</t>
  </si>
  <si>
    <t>Externe</t>
  </si>
  <si>
    <t>Laurence Leduc-Primeau</t>
  </si>
  <si>
    <t xml:space="preserve">R-3867-2013 ph2 </t>
  </si>
  <si>
    <t>Paul L. Chernick</t>
  </si>
  <si>
    <t>Eugénie Veilleux (stagiaire en droit)</t>
  </si>
  <si>
    <t>0-5</t>
  </si>
  <si>
    <t>Resource Insight Inc. 5 Water St. Arlington, MA, 02476</t>
  </si>
  <si>
    <t>Voir la lettre du ROEÉ sur les conclusions recherchées par le suivi de la décision D-2018-080 en date de ce jour</t>
  </si>
  <si>
    <t>507 Place d'Armes, bureau 1701 Montréal Qc, H2Y2W8</t>
  </si>
  <si>
    <t>4416, rue Fabre, Montréal Qc, H2J3V3</t>
  </si>
</sst>
</file>

<file path=xl/styles.xml><?xml version="1.0" encoding="utf-8"?>
<styleSheet xmlns="http://schemas.openxmlformats.org/spreadsheetml/2006/main">
  <numFmts count="4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_ * #,##0_)\ _$_ ;_ * \(#,##0\)\ _$_ ;_ * &quot;-&quot;_)\ _$_ ;_ @_ "/>
    <numFmt numFmtId="187" formatCode="_ * #,##0.00_)\ _$_ ;_ * \(#,##0.00\)\ _$_ ;_ * &quot;-&quot;??_)\ _$_ ;_ @_ "/>
    <numFmt numFmtId="188" formatCode="#,##0.0\ _$"/>
    <numFmt numFmtId="189" formatCode="#,##0\ _$"/>
    <numFmt numFmtId="190" formatCode="_ * #,##0.0_)\ &quot;$&quot;_ ;_ * \(#,##0.0\)\ &quot;$&quot;_ ;_ * &quot;-&quot;??_)\ &quot;$&quot;_ ;_ @_ "/>
    <numFmt numFmtId="191" formatCode="_ * #,##0_)\ &quot;$&quot;_ ;_ * \(#,##0\)\ &quot;$&quot;_ ;_ * &quot;-&quot;??_)\ &quot;$&quot;_ ;_ @_ "/>
    <numFmt numFmtId="192" formatCode="#,##0.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_-* #,##0.00\ _€_-;\-* #,##0.00\ _€_-;_-* &quot;-&quot;??\ _€_-;_-@_-"/>
    <numFmt numFmtId="197" formatCode="_-&quot;$&quot;* #,##0.00000000_-;\-&quot;$&quot;* #,##0.00000000_-;_-&quot;$&quot;* &quot;-&quot;??????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87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8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86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86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86" fontId="75" fillId="0" borderId="60" xfId="0" applyNumberFormat="1" applyFont="1" applyFill="1" applyBorder="1" applyAlignment="1" applyProtection="1">
      <alignment horizontal="left" vertical="center" indent="1"/>
      <protection/>
    </xf>
    <xf numFmtId="186" fontId="75" fillId="0" borderId="56" xfId="0" applyNumberFormat="1" applyFont="1" applyFill="1" applyBorder="1" applyAlignment="1" applyProtection="1">
      <alignment horizontal="left" vertical="center" indent="1"/>
      <protection/>
    </xf>
    <xf numFmtId="186" fontId="75" fillId="0" borderId="61" xfId="0" applyNumberFormat="1" applyFont="1" applyFill="1" applyBorder="1" applyAlignment="1" applyProtection="1">
      <alignment horizontal="left" vertical="center" indent="1"/>
      <protection/>
    </xf>
    <xf numFmtId="186" fontId="75" fillId="0" borderId="58" xfId="0" applyNumberFormat="1" applyFont="1" applyFill="1" applyBorder="1" applyAlignment="1" applyProtection="1">
      <alignment horizontal="left" vertical="center" indent="1"/>
      <protection/>
    </xf>
    <xf numFmtId="191" fontId="4" fillId="37" borderId="62" xfId="46" applyNumberFormat="1" applyFont="1" applyFill="1" applyBorder="1" applyAlignment="1" applyProtection="1">
      <alignment vertical="center" wrapText="1"/>
      <protection/>
    </xf>
    <xf numFmtId="191" fontId="4" fillId="37" borderId="63" xfId="46" applyNumberFormat="1" applyFont="1" applyFill="1" applyBorder="1" applyAlignment="1" applyProtection="1">
      <alignment vertical="center" wrapText="1"/>
      <protection/>
    </xf>
    <xf numFmtId="191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91" fontId="75" fillId="0" borderId="29" xfId="0" applyNumberFormat="1" applyFont="1" applyFill="1" applyBorder="1" applyAlignment="1" applyProtection="1">
      <alignment horizontal="center" vertical="center"/>
      <protection locked="0"/>
    </xf>
    <xf numFmtId="191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91" fontId="4" fillId="0" borderId="28" xfId="0" applyNumberFormat="1" applyFont="1" applyFill="1" applyBorder="1" applyAlignment="1" applyProtection="1">
      <alignment vertical="center"/>
      <protection locked="0"/>
    </xf>
    <xf numFmtId="191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8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86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86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86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86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86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86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86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86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91" fontId="4" fillId="33" borderId="84" xfId="46" applyNumberFormat="1" applyFont="1" applyFill="1" applyBorder="1" applyAlignment="1" applyProtection="1">
      <alignment horizontal="center" vertical="center" wrapText="1"/>
      <protection/>
    </xf>
    <xf numFmtId="191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91" fontId="4" fillId="33" borderId="37" xfId="46" applyNumberFormat="1" applyFont="1" applyFill="1" applyBorder="1" applyAlignment="1" applyProtection="1">
      <alignment horizontal="center" vertical="center" wrapText="1"/>
      <protection/>
    </xf>
    <xf numFmtId="191" fontId="4" fillId="33" borderId="36" xfId="46" applyNumberFormat="1" applyFont="1" applyFill="1" applyBorder="1" applyAlignment="1" applyProtection="1">
      <alignment horizontal="center" vertical="center" wrapText="1"/>
      <protection/>
    </xf>
    <xf numFmtId="191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86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86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86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0</xdr:col>
      <xdr:colOff>1781175</xdr:colOff>
      <xdr:row>2</xdr:row>
      <xdr:rowOff>123825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733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47625</xdr:rowOff>
    </xdr:from>
    <xdr:ext cx="200025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243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647700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C27" sqref="C27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R-3867-2013 ph2 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Regroupement des organismes environnementaux en énergie (ROEÉ)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24</v>
      </c>
      <c r="C9" s="141">
        <f>Répartition!B30+Répartition!C30+Répartition!D30</f>
        <v>5242.85708616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12</v>
      </c>
      <c r="C11" s="141">
        <f>Répartition!E30+Répartition!F30+Répartition!G30+Répartition!H30</f>
        <v>3311.27815968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18</v>
      </c>
      <c r="C13" s="141">
        <f>Répartition!I30+Répartition!J30</f>
        <v>8100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3.5</v>
      </c>
      <c r="C15" s="141">
        <f>Répartition!K30+Répartition!L30</f>
        <v>280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57.5</v>
      </c>
      <c r="C17" s="36">
        <f>C9+C11+C13+C15</f>
        <v>16934.13524584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508.02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508.02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17442.15524584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tabSelected="1" zoomScale="109" zoomScaleNormal="109" zoomScaleSheetLayoutView="100" zoomScalePageLayoutView="0" workbookViewId="0" topLeftCell="A9">
      <selection activeCell="E20" sqref="E20"/>
    </sheetView>
  </sheetViews>
  <sheetFormatPr defaultColWidth="11.57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  <col min="6" max="16384" width="11.42187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80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70</v>
      </c>
      <c r="C5" s="190"/>
      <c r="D5" s="190"/>
      <c r="E5" s="191"/>
      <c r="F5" s="91"/>
    </row>
    <row r="6" spans="1:6" ht="15.75">
      <c r="A6" s="192" t="s">
        <v>20</v>
      </c>
      <c r="B6" s="193"/>
      <c r="C6" s="194"/>
      <c r="D6" s="85" t="s">
        <v>71</v>
      </c>
      <c r="E6" s="86"/>
      <c r="F6" s="91"/>
    </row>
    <row r="7" spans="1:6" ht="19.5" customHeight="1">
      <c r="A7" s="192" t="s">
        <v>34</v>
      </c>
      <c r="B7" s="195"/>
      <c r="C7" s="196"/>
      <c r="D7" s="87">
        <v>0</v>
      </c>
      <c r="E7" s="88"/>
      <c r="F7" s="91"/>
    </row>
    <row r="8" spans="1:6" ht="21.75" customHeight="1">
      <c r="A8" s="197" t="s">
        <v>35</v>
      </c>
      <c r="B8" s="198"/>
      <c r="C8" s="199"/>
      <c r="D8" s="200" t="s">
        <v>72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 t="s">
        <v>74</v>
      </c>
      <c r="C11" s="68" t="s">
        <v>78</v>
      </c>
      <c r="D11" s="94">
        <v>300</v>
      </c>
      <c r="E11" s="73" t="s">
        <v>86</v>
      </c>
      <c r="F11" s="91"/>
    </row>
    <row r="12" spans="1:6" ht="30" customHeight="1">
      <c r="A12" s="45" t="s">
        <v>82</v>
      </c>
      <c r="B12" s="69" t="s">
        <v>83</v>
      </c>
      <c r="C12" s="69" t="s">
        <v>78</v>
      </c>
      <c r="D12" s="95">
        <v>80</v>
      </c>
      <c r="E12" s="73" t="s">
        <v>86</v>
      </c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75</v>
      </c>
      <c r="B15" s="67" t="s">
        <v>76</v>
      </c>
      <c r="C15" s="67" t="s">
        <v>78</v>
      </c>
      <c r="D15" s="97">
        <v>240</v>
      </c>
      <c r="E15" s="73" t="s">
        <v>77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 t="s">
        <v>81</v>
      </c>
      <c r="B20" s="182" t="s">
        <v>9</v>
      </c>
      <c r="C20" s="182" t="s">
        <v>9</v>
      </c>
      <c r="D20" s="97">
        <v>450</v>
      </c>
      <c r="E20" s="73" t="s">
        <v>84</v>
      </c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 t="s">
        <v>79</v>
      </c>
      <c r="B23" s="182" t="s">
        <v>9</v>
      </c>
      <c r="C23" s="71" t="s">
        <v>78</v>
      </c>
      <c r="D23" s="97">
        <v>80</v>
      </c>
      <c r="E23" s="73" t="s">
        <v>87</v>
      </c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">
      <selection activeCell="K28" sqref="K28"/>
    </sheetView>
  </sheetViews>
  <sheetFormatPr defaultColWidth="11.57421875" defaultRowHeight="12.75" customHeight="1"/>
  <cols>
    <col min="1" max="1" width="47.7109375" style="37" customWidth="1"/>
    <col min="2" max="12" width="12.710937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R-3867-2013 ph2 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Regroupement des organismes environnementaux en énergie (ROEÉ)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Franklin Gertler</v>
      </c>
      <c r="C8" s="50" t="str">
        <f>Identification!A12</f>
        <v>Eugénie Veilleux (stagiaire en droit)</v>
      </c>
      <c r="D8" s="50">
        <f>Identification!A13</f>
        <v>0</v>
      </c>
      <c r="E8" s="50" t="str">
        <f>Identification!A15</f>
        <v>Jean-Pierre Finet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 t="str">
        <f>Identification!A20</f>
        <v>Paul L. Chernick</v>
      </c>
      <c r="J8" s="51">
        <f>Identification!A21</f>
        <v>0</v>
      </c>
      <c r="K8" s="50" t="str">
        <f>Identification!A23</f>
        <v>Laurence Leduc-Primeau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80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450</v>
      </c>
      <c r="J9" s="118">
        <f>Identification!D21</f>
        <v>0</v>
      </c>
      <c r="K9" s="116">
        <f>Identification!D23</f>
        <v>80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2</v>
      </c>
      <c r="C12" s="126">
        <v>2</v>
      </c>
      <c r="D12" s="127"/>
      <c r="E12" s="128">
        <v>2</v>
      </c>
      <c r="F12" s="129"/>
      <c r="G12" s="129"/>
      <c r="H12" s="127"/>
      <c r="I12" s="128">
        <v>3</v>
      </c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>
        <v>2</v>
      </c>
      <c r="D13" s="132"/>
      <c r="E13" s="130">
        <v>1</v>
      </c>
      <c r="F13" s="131"/>
      <c r="G13" s="131"/>
      <c r="H13" s="132"/>
      <c r="I13" s="130">
        <v>1</v>
      </c>
      <c r="J13" s="132"/>
      <c r="K13" s="130"/>
      <c r="L13" s="132"/>
    </row>
    <row r="14" spans="1:12" ht="30.75" customHeight="1">
      <c r="A14" s="64" t="s">
        <v>37</v>
      </c>
      <c r="B14" s="130">
        <v>1</v>
      </c>
      <c r="C14" s="131">
        <v>1</v>
      </c>
      <c r="D14" s="132"/>
      <c r="E14" s="130">
        <v>1</v>
      </c>
      <c r="F14" s="131"/>
      <c r="G14" s="131"/>
      <c r="H14" s="132"/>
      <c r="I14" s="130">
        <v>2</v>
      </c>
      <c r="J14" s="132"/>
      <c r="K14" s="130"/>
      <c r="L14" s="132"/>
    </row>
    <row r="15" spans="1:12" ht="30.75" customHeight="1">
      <c r="A15" s="64" t="s">
        <v>38</v>
      </c>
      <c r="B15" s="130"/>
      <c r="C15" s="131"/>
      <c r="D15" s="132"/>
      <c r="E15" s="130"/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2</v>
      </c>
      <c r="C16" s="131">
        <v>1</v>
      </c>
      <c r="D16" s="132"/>
      <c r="E16" s="130">
        <v>3</v>
      </c>
      <c r="F16" s="131"/>
      <c r="G16" s="131"/>
      <c r="H16" s="132"/>
      <c r="I16" s="130">
        <v>7</v>
      </c>
      <c r="J16" s="132"/>
      <c r="K16" s="130"/>
      <c r="L16" s="132"/>
    </row>
    <row r="17" spans="1:12" ht="30.75" customHeight="1">
      <c r="A17" s="64" t="s">
        <v>66</v>
      </c>
      <c r="B17" s="130">
        <v>1</v>
      </c>
      <c r="C17" s="131">
        <v>1</v>
      </c>
      <c r="D17" s="132"/>
      <c r="E17" s="130">
        <v>1</v>
      </c>
      <c r="F17" s="131"/>
      <c r="G17" s="131"/>
      <c r="H17" s="132"/>
      <c r="I17" s="130">
        <v>1</v>
      </c>
      <c r="J17" s="132"/>
      <c r="K17" s="130"/>
      <c r="L17" s="132"/>
    </row>
    <row r="18" spans="1:12" ht="30.75" customHeight="1">
      <c r="A18" s="64" t="s">
        <v>68</v>
      </c>
      <c r="B18" s="130"/>
      <c r="C18" s="131"/>
      <c r="D18" s="132"/>
      <c r="E18" s="130"/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/>
      <c r="C19" s="131"/>
      <c r="D19" s="132"/>
      <c r="E19" s="130"/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2</v>
      </c>
      <c r="C20" s="131">
        <v>3</v>
      </c>
      <c r="D20" s="132"/>
      <c r="E20" s="130">
        <v>2</v>
      </c>
      <c r="F20" s="131"/>
      <c r="G20" s="131"/>
      <c r="H20" s="132"/>
      <c r="I20" s="130">
        <v>1</v>
      </c>
      <c r="J20" s="132"/>
      <c r="K20" s="130"/>
      <c r="L20" s="132"/>
    </row>
    <row r="21" spans="1:12" ht="30.75" customHeight="1">
      <c r="A21" s="64" t="s">
        <v>39</v>
      </c>
      <c r="B21" s="130"/>
      <c r="C21" s="131"/>
      <c r="D21" s="132"/>
      <c r="E21" s="131"/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2</v>
      </c>
      <c r="C22" s="131">
        <v>2</v>
      </c>
      <c r="D22" s="132"/>
      <c r="E22" s="130">
        <v>2</v>
      </c>
      <c r="F22" s="131"/>
      <c r="G22" s="131"/>
      <c r="H22" s="132"/>
      <c r="I22" s="130">
        <v>3</v>
      </c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>
        <v>3.5</v>
      </c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12</v>
      </c>
      <c r="C25" s="122">
        <f t="shared" si="0"/>
        <v>12</v>
      </c>
      <c r="D25" s="122">
        <f>SUM(D12:D24)</f>
        <v>0</v>
      </c>
      <c r="E25" s="122">
        <f t="shared" si="0"/>
        <v>12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18</v>
      </c>
      <c r="J25" s="122">
        <f t="shared" si="0"/>
        <v>0</v>
      </c>
      <c r="K25" s="122">
        <f>SUM(K12:K24)</f>
        <v>3.5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3600</v>
      </c>
      <c r="C26" s="123">
        <f t="shared" si="1"/>
        <v>960</v>
      </c>
      <c r="D26" s="123">
        <f t="shared" si="1"/>
        <v>0</v>
      </c>
      <c r="E26" s="123">
        <f t="shared" si="1"/>
        <v>2880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8100</v>
      </c>
      <c r="J26" s="123">
        <f t="shared" si="1"/>
        <v>0</v>
      </c>
      <c r="K26" s="123">
        <f t="shared" si="1"/>
        <v>280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>
        <f>+B26*0.149749361</f>
        <v>539.0976995999999</v>
      </c>
      <c r="C28" s="136">
        <f>+C26*0.149749361</f>
        <v>143.75938656</v>
      </c>
      <c r="D28" s="136"/>
      <c r="E28" s="136">
        <f>+E26*0.149749361</f>
        <v>431.27815968</v>
      </c>
      <c r="F28" s="136">
        <f>+F26*0.149749361</f>
        <v>0</v>
      </c>
      <c r="G28" s="136"/>
      <c r="H28" s="136"/>
      <c r="I28" s="136"/>
      <c r="J28" s="136"/>
      <c r="K28" s="136">
        <v>0</v>
      </c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4139.0976996</v>
      </c>
      <c r="C30" s="124">
        <f aca="true" t="shared" si="2" ref="C30:L30">C26+C28</f>
        <v>1103.75938656</v>
      </c>
      <c r="D30" s="124">
        <f t="shared" si="2"/>
        <v>0</v>
      </c>
      <c r="E30" s="124">
        <f t="shared" si="2"/>
        <v>3311.27815968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8100</v>
      </c>
      <c r="J30" s="124">
        <f t="shared" si="2"/>
        <v>0</v>
      </c>
      <c r="K30" s="124">
        <f t="shared" si="2"/>
        <v>280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8">
      <selection activeCell="A8" sqref="A8:E8"/>
    </sheetView>
  </sheetViews>
  <sheetFormatPr defaultColWidth="11.57421875" defaultRowHeight="12.75"/>
  <cols>
    <col min="1" max="1" width="25.710937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  <col min="6" max="16384" width="11.421875" style="0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R-3867-2013 ph2 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Regroupement des organismes environnementaux en énergie (ROEÉ)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/>
      <c r="B7" s="225"/>
      <c r="C7" s="225"/>
      <c r="D7" s="225"/>
      <c r="E7" s="226"/>
    </row>
    <row r="8" spans="1:5" ht="19.5" customHeight="1">
      <c r="A8" s="210" t="s">
        <v>85</v>
      </c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ROEÉ</dc:subject>
  <dc:creator>Régie de l'énergie</dc:creator>
  <cp:keywords/>
  <dc:description/>
  <cp:lastModifiedBy>Microsoft Office User</cp:lastModifiedBy>
  <cp:lastPrinted>2022-10-11T19:14:17Z</cp:lastPrinted>
  <dcterms:created xsi:type="dcterms:W3CDTF">2009-06-30T18:48:08Z</dcterms:created>
  <dcterms:modified xsi:type="dcterms:W3CDTF">2022-10-11T19:34:09Z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997</vt:lpwstr>
  </property>
  <property fmtid="{D5CDD505-2E9C-101B-9397-08002B2CF9AE}" pid="11" name="Deposa">
    <vt:lpwstr>97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6803400.00000000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124</vt:lpwstr>
  </property>
  <property fmtid="{D5CDD505-2E9C-101B-9397-08002B2CF9AE}" pid="19" name="Suj">
    <vt:lpwstr>Budget de participation du ROEÉ</vt:lpwstr>
  </property>
  <property fmtid="{D5CDD505-2E9C-101B-9397-08002B2CF9AE}" pid="20" name="Numéroplumit">
    <vt:lpwstr>2037</vt:lpwstr>
  </property>
  <property fmtid="{D5CDD505-2E9C-101B-9397-08002B2CF9AE}" pid="21" name="Cotedepiè">
    <vt:lpwstr>C-ROEÉ-0210</vt:lpwstr>
  </property>
  <property fmtid="{D5CDD505-2E9C-101B-9397-08002B2CF9AE}" pid="22" name="Anciennomdudocume">
    <vt:lpwstr>R-3867-2013 ph2 - Budget examen D-2018-080 _ 07oct2022.xls</vt:lpwstr>
  </property>
  <property fmtid="{D5CDD505-2E9C-101B-9397-08002B2CF9AE}" pid="23" name="_dlc_Doc">
    <vt:lpwstr>W2HFWTQUJJY6-787750937-1221</vt:lpwstr>
  </property>
  <property fmtid="{D5CDD505-2E9C-101B-9397-08002B2CF9AE}" pid="24" name="_dlc_DocIdItemGu">
    <vt:lpwstr>3237534b-33f5-48a3-923b-ad8b62d45937</vt:lpwstr>
  </property>
  <property fmtid="{D5CDD505-2E9C-101B-9397-08002B2CF9AE}" pid="25" name="_dlc_DocIdU">
    <vt:lpwstr>http://s10mtlweb:8081/997/_layouts/15/DocIdRedir.aspx?ID=W2HFWTQUJJY6-787750937-1221, W2HFWTQUJJY6-787750937-1221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C-ROEÉ-0210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2037.00000000000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