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80" yWindow="500" windowWidth="21000" windowHeight="161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<sst xmlns="http://schemas.openxmlformats.org/spreadsheetml/2006/main" count="259" uniqueCount="184">
  <si>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</si>
  <si>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</si>
  <si>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</si>
  <si>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</si>
  <si>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</si>
  <si>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</si>
  <si>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</si>
  <si>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</si>
  <si>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</si>
  <si>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</si>
  <si>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</si>
  <si>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</si>
  <si>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</si>
  <si>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</si>
  <si>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</si>
  <si>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</si>
  <si>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</si>
  <si>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</si>
  <si>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</si>
  <si>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</si>
  <si>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</si>
  <si>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</si>
  <si>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</si>
  <si>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</si>
  <si>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</si>
  <si>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</si>
  <si>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</si>
  <si>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</si>
  <si>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</si>
  <si>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</si>
  <si>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</si>
  <si>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</si>
  <si>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</si>
  <si>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</si>
  <si>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</si>
  <si>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</si>
  <si>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</si>
  <si>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</si>
  <si>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</si>
  <si>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</si>
  <si>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</si>
  <si>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</si>
  <si>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</si>
  <si>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</si>
  <si>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</si>
  <si>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</si>
  <si>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</si>
  <si>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</si>
  <si>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</si>
  <si>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</si>
  <si>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</si>
  <si>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</si>
  <si>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</si>
  <si>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</si>
  <si>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</si>
  <si>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</si>
  <si>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</si>
  <si>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</si>
  <si>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</si>
  <si>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</si>
  <si>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</si>
  <si>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</si>
  <si>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</si>
  <si>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</si>
  <si>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</si>
  <si>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</si>
  <si>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</si>
  <si>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</si>
  <si>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</si>
  <si>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</si>
  <si>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</si>
  <si>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</si>
  <si>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</si>
  <si>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</si>
  <si>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</si>
  <si>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</si>
  <si>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</si>
  <si>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</si>
  <si>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</si>
  <si>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</si>
  <si>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</si>
  <si>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</si>
  <si>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</si>
  <si>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</si>
  <si>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</si>
  <si>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</si>
  <si>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</si>
  <si>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</si>
  <si>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</si>
  <si>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</si>
  <si>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</si>
  <si>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</si>
  <si>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</si>
  <si>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</si>
  <si>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</si>
  <si>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</si>
  <si>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</si>
  <si>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</si>
  <si>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</si>
  <si>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</si>
  <si>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</si>
  <si>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</si>
  <si>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</si>
  <si>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</si>
  <si>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</si>
  <si>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</si>
  <si>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</si>
  <si>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</si>
  <si>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</si>
  <si>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</si>
  <si>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</si>
  <si>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</si>
  <si>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</si>
  <si>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</si>
  <si>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</si>
  <si>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</si>
  <si>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</si>
  <si>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</si>
  <si>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</si>
  <si>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</si>
  <si>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</si>
  <si>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</si>
  <si>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</si>
  <si>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</si>
  <si>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</si>
  <si>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</si>
  <si>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</si>
  <si>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</si>
  <si>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</si>
  <si>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</si>
  <si>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</si>
  <si>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</si>
  <si>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</si>
  <si>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</si>
  <si>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</si>
  <si>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</si>
  <si>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</si>
  <si>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</si>
  <si>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</si>
  <si>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</si>
  <si>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</si>
  <si>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</si>
  <si>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</si>
  <si>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</si>
  <si>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</si>
  <si>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</si>
  <si>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</si>
  <si>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</si>
  <si>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</si>
  <si>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</si>
  <si>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</si>
  <si>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</si>
  <si>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</si>
  <si>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</si>
  <si>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</si>
  <si>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</si>
  <si>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</si>
  <si>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</si>
  <si>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</si>
  <si>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</si>
  <si>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</si>
  <si>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</si>
  <si>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</si>
  <si>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</si>
  <si>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</si>
  <si>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</si>
  <si>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</si>
  <si>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</si>
  <si>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</si>
  <si>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</si>
  <si>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</si>
  <si>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</si>
  <si>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R-3867-2013-2-2B</t>
  </si>
  <si>
    <t>Franklin S. Gertler</t>
  </si>
  <si>
    <t>externe</t>
  </si>
  <si>
    <t>507, Place d'Armes, bureau 1701, Montréal, QC, H2Y 2W8</t>
  </si>
  <si>
    <t>30+</t>
  </si>
  <si>
    <t>Bertrand Schepper</t>
  </si>
  <si>
    <t>1085, St-Jean, Longueuil Qc, J4H 2Z3</t>
  </si>
  <si>
    <t>Eugénie Veilleux</t>
  </si>
  <si>
    <t>stagiaire en droit</t>
  </si>
  <si>
    <t>Laurence Leduc-Primeau</t>
  </si>
  <si>
    <t xml:space="preserve">4416, rue Fabre, Montréal (Québec)         H2J 3V3 </t>
  </si>
  <si>
    <t>octobre 2022 - janvier 2023</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</si>
</sst>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3">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183</v>
      </c>
      <c r="E5" s="4"/>
      <c r="F5" s="4"/>
      <c r="G5" s="4"/>
      <c r="H5" s="4"/>
      <c r="I5" s="4"/>
      <c r="J5" s="4"/>
      <c r="K5" s="4"/>
      <c r="L5" s="4"/>
      <c r="M5" s="4"/>
      <c r="N5" s="4"/>
      <c r="O5" s="4"/>
      <c r="P5" s="4"/>
    </row>
    <row r="6" spans="1:16" ht="18.75" customHeight="1">
      <c r="A6" s="175" t="s">
        <v>1</v>
      </c>
      <c r="B6" s="310"/>
      <c r="C6" s="311"/>
      <c r="D6" s="312"/>
      <c r="E6" s="4"/>
      <c r="F6" s="4"/>
      <c r="G6" s="4"/>
      <c r="H6" s="4"/>
      <c r="I6" s="4"/>
      <c r="J6" s="4"/>
      <c r="K6" s="4"/>
      <c r="L6" s="4"/>
      <c r="M6" s="4"/>
      <c r="N6" s="4"/>
      <c r="O6" s="4"/>
      <c r="P6" s="4"/>
    </row>
    <row r="7" spans="1:16" ht="18.75" customHeight="1">
      <c r="A7" s="313" t="s">
        <v>67</v>
      </c>
      <c r="B7" s="314"/>
      <c r="C7" s="315"/>
      <c r="D7" s="182"/>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173</v>
      </c>
      <c r="B12" s="186" t="s">
        <v>176</v>
      </c>
      <c r="C12" s="186" t="s">
        <v>174</v>
      </c>
      <c r="D12" s="187" t="s">
        <v>175</v>
      </c>
      <c r="E12" s="9"/>
      <c r="F12" s="4"/>
      <c r="G12" s="4"/>
      <c r="H12" s="4"/>
      <c r="I12" s="4"/>
      <c r="J12" s="4"/>
      <c r="K12" s="4"/>
      <c r="L12" s="4"/>
      <c r="M12" s="4"/>
      <c r="N12" s="4"/>
      <c r="O12" s="4"/>
      <c r="P12" s="4"/>
    </row>
    <row r="13" spans="1:16" ht="27" customHeight="1">
      <c r="A13" s="188" t="s">
        <v>179</v>
      </c>
      <c r="B13" s="189" t="s">
        <v>180</v>
      </c>
      <c r="C13" s="189" t="s">
        <v>174</v>
      </c>
      <c r="D13" s="190" t="s">
        <v>175</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177</v>
      </c>
      <c r="B17" s="186">
        <v>13</v>
      </c>
      <c r="C17" s="186" t="s">
        <v>174</v>
      </c>
      <c r="D17" s="187" t="s">
        <v>178</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181</v>
      </c>
      <c r="B25" s="301" t="s">
        <v>17</v>
      </c>
      <c r="C25" s="200" t="s">
        <v>174</v>
      </c>
      <c r="D25" s="196" t="s">
        <v>182</v>
      </c>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R-3867-2013-2-2B</v>
      </c>
      <c r="C4" s="205" t="s">
        <v>16</v>
      </c>
      <c r="D4" s="127" t="str">
        <f>Identification!D5</f>
        <v>octobre 2022 - janvier 2023</v>
      </c>
      <c r="E4" s="11"/>
      <c r="F4" s="4"/>
      <c r="G4" s="4"/>
      <c r="H4" s="4"/>
      <c r="I4" s="4"/>
      <c r="J4" s="4"/>
      <c r="K4" s="4"/>
      <c r="L4" s="4"/>
      <c r="M4" s="4"/>
      <c r="N4" s="4"/>
      <c r="O4" s="4"/>
      <c r="P4" s="4"/>
    </row>
    <row r="5" spans="1:16" ht="26.25" customHeight="1">
      <c r="A5" s="175" t="s">
        <v>1</v>
      </c>
      <c r="B5" s="321">
        <f>Identification!B6:D6</f>
        <v>0</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24.55</v>
      </c>
      <c r="C9" s="297">
        <f>Honoraires!D14</f>
        <v>0</v>
      </c>
      <c r="D9" s="128">
        <f>Honoraires!H14</f>
        <v>5242.87</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6.5</v>
      </c>
      <c r="C11" s="297">
        <f>Honoraires!D20</f>
        <v>0</v>
      </c>
      <c r="D11" s="128">
        <f>Honoraires!H20</f>
        <v>1457.31</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2</v>
      </c>
      <c r="C15" s="297">
        <f>Honoraires!D28</f>
        <v>0</v>
      </c>
      <c r="D15" s="128">
        <f>Honoraires!H28</f>
        <v>160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33.1</v>
      </c>
      <c r="C17" s="240">
        <f>C9+C11+C13+C15</f>
        <v>0</v>
      </c>
      <c r="D17" s="241">
        <f>D9+D11+D13+D15</f>
        <v>6860.18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205.81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205.81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7065.99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3">
      <selection activeCell="G12" sqref="G12"/>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R-3867-2013-2-2B</v>
      </c>
      <c r="D4" s="384" t="s">
        <v>16</v>
      </c>
      <c r="E4" s="385"/>
      <c r="F4" s="379" t="str">
        <f>Identification!D5</f>
        <v>octobre 2022 - janvier 2023</v>
      </c>
      <c r="G4" s="380"/>
      <c r="H4" s="381"/>
      <c r="I4" s="11"/>
      <c r="J4" s="11"/>
      <c r="K4" s="11"/>
      <c r="L4" s="11"/>
      <c r="M4" s="11"/>
      <c r="N4" s="11"/>
      <c r="O4" s="11"/>
      <c r="P4" s="11"/>
      <c r="Q4" s="11"/>
    </row>
    <row r="5" spans="1:17" ht="26.25" customHeight="1">
      <c r="A5" s="131" t="s">
        <v>1</v>
      </c>
      <c r="B5" s="132"/>
      <c r="C5" s="321">
        <f>Identification!B6</f>
        <v>0</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Franklin S. Gertler</v>
      </c>
      <c r="C10" s="245">
        <v>11.8</v>
      </c>
      <c r="D10" s="245"/>
      <c r="E10" s="246">
        <v>300</v>
      </c>
      <c r="F10" s="169">
        <f>ROUND(((D10*E10)+(C10*E10)),2)</f>
        <v>3540</v>
      </c>
      <c r="G10" s="252">
        <v>530.12</v>
      </c>
      <c r="H10" s="166">
        <f>ROUND(F10+G10,2)</f>
        <v>4070.12</v>
      </c>
      <c r="I10" s="11"/>
      <c r="J10" s="11"/>
      <c r="K10" s="11"/>
      <c r="L10" s="11"/>
      <c r="M10" s="11"/>
      <c r="N10" s="11"/>
      <c r="O10" s="11"/>
      <c r="P10" s="11"/>
      <c r="Q10" s="11"/>
    </row>
    <row r="11" spans="1:17" ht="20.25" customHeight="1">
      <c r="A11" s="372"/>
      <c r="B11" s="147" t="str">
        <f>Identification!A13</f>
        <v>Eugénie Veilleux</v>
      </c>
      <c r="C11" s="247">
        <v>12.75</v>
      </c>
      <c r="D11" s="247"/>
      <c r="E11" s="248">
        <v>80</v>
      </c>
      <c r="F11" s="170">
        <f>ROUND(((D11*E11)+(C11*E11)),2)</f>
        <v>1020</v>
      </c>
      <c r="G11" s="253">
        <v>152.75</v>
      </c>
      <c r="H11" s="167">
        <f>ROUND(F11+G11,2)</f>
        <v>1172.75</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24.55</v>
      </c>
      <c r="D14" s="159">
        <f>SUM(D10:D13)</f>
        <v>0</v>
      </c>
      <c r="E14" s="359"/>
      <c r="F14" s="160">
        <f>F10+F11+F12+F13</f>
        <v>4560</v>
      </c>
      <c r="G14" s="160">
        <f>G10+G11+G12+G13</f>
        <v>682.87</v>
      </c>
      <c r="H14" s="161">
        <f>ROUND(F14+G14,2)</f>
        <v>5242.87</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Bertrand Schepper</v>
      </c>
      <c r="C16" s="245">
        <v>6.5</v>
      </c>
      <c r="D16" s="245"/>
      <c r="E16" s="246">
        <v>195</v>
      </c>
      <c r="F16" s="169">
        <f>ROUND(((D16*E16)+(C16*E16)),2)</f>
        <v>1267.5</v>
      </c>
      <c r="G16" s="252">
        <v>189.81</v>
      </c>
      <c r="H16" s="166">
        <f>ROUND(F16+G16,2)</f>
        <v>1457.31</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6.5</v>
      </c>
      <c r="D20" s="159">
        <f>SUM(D16:D19)</f>
        <v>0</v>
      </c>
      <c r="E20" s="359"/>
      <c r="F20" s="160">
        <f>F16+F17+F18+F19</f>
        <v>1267.5</v>
      </c>
      <c r="G20" s="160">
        <f>G16+G17+G18+G19</f>
        <v>189.81</v>
      </c>
      <c r="H20" s="161">
        <f>ROUND(F20+G20,2)</f>
        <v>1457.31</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t="str">
        <f>Identification!A25</f>
        <v>Laurence Leduc-Primeau</v>
      </c>
      <c r="C26" s="245">
        <v>2</v>
      </c>
      <c r="D26" s="245"/>
      <c r="E26" s="246">
        <v>80</v>
      </c>
      <c r="F26" s="169">
        <f>ROUND(((D26*E26)+(C26*E26)),2)</f>
        <v>160</v>
      </c>
      <c r="G26" s="252"/>
      <c r="H26" s="166">
        <f>ROUND(F26+G26,2)</f>
        <v>160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2</v>
      </c>
      <c r="D28" s="159">
        <f>SUM(D26:D27)</f>
        <v>0</v>
      </c>
      <c r="E28" s="359"/>
      <c r="F28" s="160">
        <f>F26+F27</f>
        <v>160</v>
      </c>
      <c r="G28" s="160">
        <f>G26+G27</f>
        <v>0</v>
      </c>
      <c r="H28" s="161">
        <f>ROUND(F28+G28,2)</f>
        <v>160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5987.5</v>
      </c>
      <c r="G30" s="237">
        <f>G14+G20+G24+G28</f>
        <v>872.68</v>
      </c>
      <c r="H30" s="238">
        <f>H14+H20+H24+H28</f>
        <v>6860.18</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R-3867-2013-2-2B</v>
      </c>
      <c r="C4" s="400" t="s">
        <v>16</v>
      </c>
      <c r="D4" s="401"/>
      <c r="E4" s="402" t="str">
        <f>Identification!D5</f>
        <v>octobre 2022 - janvier 2023</v>
      </c>
      <c r="F4" s="403"/>
      <c r="G4" s="11"/>
      <c r="H4" s="11"/>
      <c r="I4" s="11"/>
      <c r="J4" s="11"/>
      <c r="K4" s="11"/>
      <c r="L4" s="11"/>
      <c r="M4" s="11"/>
      <c r="N4" s="11"/>
      <c r="O4" s="11"/>
      <c r="P4" s="11"/>
    </row>
    <row r="5" spans="1:16" ht="26.25" customHeight="1">
      <c r="A5" s="10" t="s">
        <v>1</v>
      </c>
      <c r="B5" s="404">
        <f>Identification!B6:D6</f>
        <v>0</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R-3867-2013-2-2B</v>
      </c>
      <c r="D4" s="428" t="s">
        <v>16</v>
      </c>
      <c r="E4" s="429"/>
      <c r="F4" s="424" t="str">
        <f>Identification!D5</f>
        <v>octobre 2022 - janvier 2023</v>
      </c>
      <c r="G4" s="425"/>
      <c r="H4" s="11"/>
      <c r="I4" s="4"/>
      <c r="J4" s="4"/>
      <c r="K4" s="4"/>
      <c r="L4" s="4"/>
      <c r="M4" s="4"/>
      <c r="N4" s="4"/>
      <c r="O4" s="4"/>
      <c r="P4" s="4"/>
    </row>
    <row r="5" spans="1:16" ht="26.25" customHeight="1">
      <c r="A5" s="416" t="s">
        <v>1</v>
      </c>
      <c r="B5" s="417"/>
      <c r="C5" s="418">
        <f>Identification!B6</f>
        <v>0</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R-3867-2013-2-2B</v>
      </c>
      <c r="E2" s="442"/>
      <c r="F2" s="442"/>
      <c r="G2" s="442"/>
      <c r="H2" s="443"/>
      <c r="I2" s="443"/>
      <c r="J2" s="83"/>
      <c r="K2" s="93"/>
      <c r="L2" s="93"/>
      <c r="M2" s="93"/>
      <c r="N2" s="93"/>
      <c r="O2" s="93"/>
      <c r="P2" s="93"/>
    </row>
    <row r="3" spans="1:16" ht="21.75" customHeight="1">
      <c r="A3" s="82" t="s">
        <v>1</v>
      </c>
      <c r="B3" s="82"/>
      <c r="C3" s="94"/>
      <c r="D3" s="441">
        <f>Identification!B6</f>
        <v>0</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 - Volet 2B de la phase 2</dc:subject>
  <dc:creator>Bouthillette, Annie</dc:creator>
  <cp:keywords/>
  <dc:description/>
  <cp:lastModifiedBy>Microsoft Office User</cp:lastModifiedBy>
  <cp:lastPrinted>2020-01-21T14:04:28Z</cp:lastPrinted>
  <dcterms:created xsi:type="dcterms:W3CDTF">2003-06-11T13:22:16Z</dcterms:created>
  <dcterms:modified xsi:type="dcterms:W3CDTF">2023-02-16T19:39:06Z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997</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7083200.00000000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124</vt:lpwstr>
  </property>
  <property fmtid="{D5CDD505-2E9C-101B-9397-08002B2CF9AE}" pid="19" name="Suj">
    <vt:lpwstr>Demande de remboursement de frais du ROEÉ - Volet 2B de la phase 2</vt:lpwstr>
  </property>
  <property fmtid="{D5CDD505-2E9C-101B-9397-08002B2CF9AE}" pid="20" name="Numéroplumit">
    <vt:lpwstr>2077</vt:lpwstr>
  </property>
  <property fmtid="{D5CDD505-2E9C-101B-9397-08002B2CF9AE}" pid="21" name="Cotedepiè">
    <vt:lpwstr>C-ROEÉ-0219</vt:lpwstr>
  </property>
  <property fmtid="{D5CDD505-2E9C-101B-9397-08002B2CF9AE}" pid="22" name="Anciennomdudocume">
    <vt:lpwstr>R-3867-2013-ph2 volet 2B - Demande de paiement de frais 16fev23SDÉ.xls</vt:lpwstr>
  </property>
  <property fmtid="{D5CDD505-2E9C-101B-9397-08002B2CF9AE}" pid="23" name="_dlc_Doc">
    <vt:lpwstr>W2HFWTQUJJY6-787750937-1230</vt:lpwstr>
  </property>
  <property fmtid="{D5CDD505-2E9C-101B-9397-08002B2CF9AE}" pid="24" name="_dlc_DocIdItemGu">
    <vt:lpwstr>f23b1190-a250-490b-88bf-b4a3e0506ae9</vt:lpwstr>
  </property>
  <property fmtid="{D5CDD505-2E9C-101B-9397-08002B2CF9AE}" pid="25" name="_dlc_DocIdU">
    <vt:lpwstr>http://s10mtlweb:8081/997/_layouts/15/DocIdRedir.aspx?ID=W2HFWTQUJJY6-787750937-1230, W2HFWTQUJJY6-787750937-1230</vt:lpwstr>
  </property>
  <property fmtid="{D5CDD505-2E9C-101B-9397-08002B2CF9AE}" pid="26" name="display_urn:schemas-microsoft-com:office:office#Edit">
    <vt:lpwstr>Eccles, Natalie</vt:lpwstr>
  </property>
  <property fmtid="{D5CDD505-2E9C-101B-9397-08002B2CF9AE}" pid="27" name="Cote de pié">
    <vt:lpwstr>C-ROEÉ-0219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2077.00000000000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