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0" yWindow="460" windowWidth="21500" windowHeight="1530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<sst xmlns="http://schemas.openxmlformats.org/spreadsheetml/2006/main" count="260" uniqueCount="186">
  <si>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</si>
  <si>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</si>
  <si>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</si>
  <si>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</si>
  <si>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</si>
  <si>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</si>
  <si>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</si>
  <si>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</si>
  <si>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</si>
  <si>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</si>
  <si>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</si>
  <si>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</si>
  <si>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</si>
  <si>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</si>
  <si>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</si>
  <si>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</si>
  <si>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</si>
  <si>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</si>
  <si>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</si>
  <si>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</si>
  <si>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</si>
  <si>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</si>
  <si>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</si>
  <si>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</si>
  <si>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</si>
  <si>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</si>
  <si>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</si>
  <si>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</si>
  <si>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</si>
  <si>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</si>
  <si>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</si>
  <si>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</si>
  <si>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</si>
  <si>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</si>
  <si>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</si>
  <si>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</si>
  <si>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</si>
  <si>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</si>
  <si>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</si>
  <si>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</si>
  <si>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</si>
  <si>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</si>
  <si>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</si>
  <si>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</si>
  <si>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</si>
  <si>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</si>
  <si>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</si>
  <si>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</si>
  <si>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</si>
  <si>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</si>
  <si>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</si>
  <si>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</si>
  <si>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</si>
  <si>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</si>
  <si>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</si>
  <si>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</si>
  <si>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</si>
  <si>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</si>
  <si>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</si>
  <si>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</si>
  <si>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</si>
  <si>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</si>
  <si>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</si>
  <si>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</si>
  <si>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</si>
  <si>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</si>
  <si>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</si>
  <si>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</si>
  <si>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</si>
  <si>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</si>
  <si>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</si>
  <si>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</si>
  <si>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</si>
  <si>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</si>
  <si>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</si>
  <si>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</si>
  <si>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</si>
  <si>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</si>
  <si>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</si>
  <si>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</si>
  <si>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</si>
  <si>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</si>
  <si>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</si>
  <si>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</si>
  <si>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</si>
  <si>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</si>
  <si>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</si>
  <si>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</si>
  <si>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</si>
  <si>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</si>
  <si>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</si>
  <si>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</si>
  <si>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</si>
  <si>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</si>
  <si>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</si>
  <si>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</si>
  <si>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</si>
  <si>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</si>
  <si>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</si>
  <si>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</si>
  <si>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</si>
  <si>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</si>
  <si>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</si>
  <si>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</si>
  <si>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</si>
  <si>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</si>
  <si>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</si>
  <si>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</si>
  <si>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</si>
  <si>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</si>
  <si>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</si>
  <si>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</si>
  <si>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</si>
  <si>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</si>
  <si>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</si>
  <si>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</si>
  <si>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</si>
  <si>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</si>
  <si>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</si>
  <si>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</si>
  <si>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</si>
  <si>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</si>
  <si>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</si>
  <si>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</si>
  <si>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</si>
  <si>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</si>
  <si>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</si>
  <si>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</si>
  <si>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</si>
  <si>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</si>
  <si>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</si>
  <si>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</si>
  <si>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</si>
  <si>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</si>
  <si>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</si>
  <si>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</si>
  <si>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</si>
  <si>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</si>
  <si>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</si>
  <si>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</si>
  <si>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</si>
  <si>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</si>
  <si>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</si>
  <si>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</si>
  <si>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</si>
  <si>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</si>
  <si>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</si>
  <si>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</si>
  <si>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</si>
  <si>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</si>
  <si>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</si>
  <si>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</si>
  <si>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</si>
  <si>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</si>
  <si>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</si>
  <si>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</si>
  <si>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</si>
  <si>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</si>
  <si>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</si>
  <si>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</si>
  <si>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</si>
  <si>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</si>
  <si>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</si>
  <si>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</si>
  <si>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</si>
  <si>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</si>
  <si>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</si>
  <si>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</si>
  <si>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</si>
  <si>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</si>
  <si>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</si>
  <si>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</si>
  <si>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Archea</t>
  </si>
  <si>
    <t>12 août 2022 au 4 novembre 2022</t>
  </si>
  <si>
    <t>ACEF de Québec</t>
  </si>
  <si>
    <t>non</t>
  </si>
  <si>
    <t>50%%</t>
  </si>
  <si>
    <t>ACEFQ</t>
  </si>
  <si>
    <t>Hélène Sicard</t>
  </si>
  <si>
    <t>30+</t>
  </si>
  <si>
    <t>externe</t>
  </si>
  <si>
    <t>5175 de la Concorde, Vaudreuil-Dorion, QC, J7V 0G1</t>
  </si>
  <si>
    <t>Jean-François Blain</t>
  </si>
  <si>
    <t>25+</t>
  </si>
  <si>
    <t>2267, boul. Perrot, Notre-Dame de l'Ile Perrot, Qc J7W 2J8</t>
  </si>
  <si>
    <t>novembre</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</si>
</sst>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C17" sqref="C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4" t="s">
        <v>174</v>
      </c>
      <c r="C6" s="305"/>
      <c r="D6" s="306"/>
      <c r="E6" s="4"/>
      <c r="F6" s="4"/>
      <c r="G6" s="4"/>
      <c r="H6" s="4"/>
      <c r="I6" s="4"/>
      <c r="J6" s="4"/>
      <c r="K6" s="4"/>
      <c r="L6" s="4"/>
      <c r="M6" s="4"/>
      <c r="N6" s="4"/>
      <c r="O6" s="4"/>
      <c r="P6" s="4"/>
    </row>
    <row r="7" spans="1:16" ht="18.75" customHeight="1">
      <c r="A7" s="307" t="s">
        <v>67</v>
      </c>
      <c r="B7" s="308"/>
      <c r="C7" s="309"/>
      <c r="D7" s="182" t="s">
        <v>175</v>
      </c>
      <c r="E7" s="4"/>
      <c r="F7" s="4"/>
      <c r="G7" s="4"/>
      <c r="H7" s="4"/>
      <c r="I7" s="4"/>
      <c r="J7" s="4"/>
      <c r="K7" s="4"/>
      <c r="L7" s="4"/>
      <c r="M7" s="4"/>
      <c r="N7" s="4"/>
      <c r="O7" s="4"/>
      <c r="P7" s="4"/>
    </row>
    <row r="8" spans="1:16" ht="18.75" customHeight="1">
      <c r="A8" s="307" t="s">
        <v>134</v>
      </c>
      <c r="B8" s="310"/>
      <c r="C8" s="311"/>
      <c r="D8" s="183" t="s">
        <v>176</v>
      </c>
      <c r="E8" s="4"/>
      <c r="F8" s="4"/>
      <c r="G8" s="4"/>
      <c r="H8" s="4"/>
      <c r="I8" s="4"/>
      <c r="J8" s="4"/>
      <c r="K8" s="4"/>
      <c r="L8" s="4"/>
      <c r="M8" s="4"/>
      <c r="N8" s="4"/>
      <c r="O8" s="4"/>
      <c r="P8" s="4"/>
    </row>
    <row r="9" spans="1:16" ht="18.75" customHeight="1">
      <c r="A9" s="312" t="s">
        <v>133</v>
      </c>
      <c r="B9" s="313"/>
      <c r="C9" s="314"/>
      <c r="D9" s="184" t="s">
        <v>177</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180</v>
      </c>
      <c r="D12" s="187" t="s">
        <v>181</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182</v>
      </c>
      <c r="B17" s="186" t="s">
        <v>183</v>
      </c>
      <c r="C17" s="186" t="s">
        <v>180</v>
      </c>
      <c r="D17" s="301" t="s">
        <v>184</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 Archea</v>
      </c>
      <c r="C4" s="205" t="s">
        <v>16</v>
      </c>
      <c r="D4" s="127" t="str">
        <f>Identification!D5</f>
        <v>12 août 2022 au 4 novembre 2022</v>
      </c>
      <c r="E4" s="11"/>
      <c r="F4" s="4"/>
      <c r="G4" s="4"/>
      <c r="H4" s="4"/>
      <c r="I4" s="4"/>
      <c r="J4" s="4"/>
      <c r="K4" s="4"/>
      <c r="L4" s="4"/>
      <c r="M4" s="4"/>
      <c r="N4" s="4"/>
      <c r="O4" s="4"/>
      <c r="P4" s="4"/>
    </row>
    <row r="5" spans="1:16" ht="26.25" customHeight="1">
      <c r="A5" s="175" t="s">
        <v>1</v>
      </c>
      <c r="B5" s="342" t="str">
        <f>Identification!B6:D6</f>
        <v>ACEF de Québec</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v>
      </c>
      <c r="C9" s="297">
        <f>Honoraires!D14</f>
        <v>2</v>
      </c>
      <c r="D9" s="128">
        <f>Honoraires!H14</f>
        <v>3224.63</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17.5</v>
      </c>
      <c r="C11" s="297">
        <f>Honoraires!D20</f>
        <v>2</v>
      </c>
      <c r="D11" s="128">
        <f>Honoraires!H20</f>
        <v>5030.42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25.5</v>
      </c>
      <c r="C17" s="240">
        <f>C9+C11+C13+C15</f>
        <v>4</v>
      </c>
      <c r="D17" s="241">
        <f>D9+D11+D13+D15</f>
        <v>8255.05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247.65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247.65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8502.7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5">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 Archea</v>
      </c>
      <c r="D4" s="373" t="s">
        <v>16</v>
      </c>
      <c r="E4" s="374"/>
      <c r="F4" s="368" t="str">
        <f>Identification!D5</f>
        <v>12 août 2022 au 4 novembre 2022</v>
      </c>
      <c r="G4" s="369"/>
      <c r="H4" s="370"/>
      <c r="I4" s="11"/>
      <c r="J4" s="11"/>
      <c r="K4" s="11"/>
      <c r="L4" s="11"/>
      <c r="M4" s="11"/>
      <c r="N4" s="11"/>
      <c r="O4" s="11"/>
      <c r="P4" s="11"/>
      <c r="Q4" s="11"/>
    </row>
    <row r="5" spans="1:17" ht="26.25" customHeight="1">
      <c r="A5" s="131" t="s">
        <v>1</v>
      </c>
      <c r="B5" s="132"/>
      <c r="C5" s="342" t="str">
        <f>Identification!B6</f>
        <v>ACEF de Québec</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Hélène Sicard</v>
      </c>
      <c r="C10" s="245">
        <v>8</v>
      </c>
      <c r="D10" s="245">
        <v>2</v>
      </c>
      <c r="E10" s="246">
        <v>300</v>
      </c>
      <c r="F10" s="169">
        <f>ROUND(((D10*E10)+(C10*E10)),2)</f>
        <v>3000</v>
      </c>
      <c r="G10" s="252">
        <v>224.63</v>
      </c>
      <c r="H10" s="166">
        <f>ROUND(F10+G10,2)</f>
        <v>3224.63</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8</v>
      </c>
      <c r="D14" s="159">
        <f>SUM(D10:D13)</f>
        <v>2</v>
      </c>
      <c r="E14" s="362"/>
      <c r="F14" s="160">
        <f>F10+F11+F12+F13</f>
        <v>3000</v>
      </c>
      <c r="G14" s="160">
        <f>G10+G11+G12+G13</f>
        <v>224.63</v>
      </c>
      <c r="H14" s="161">
        <f>ROUND(F14+G14,2)</f>
        <v>3224.63</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Jean-François Blain</v>
      </c>
      <c r="C16" s="245">
        <v>17.5</v>
      </c>
      <c r="D16" s="245">
        <v>2</v>
      </c>
      <c r="E16" s="246">
        <v>240</v>
      </c>
      <c r="F16" s="169">
        <f>ROUND(((D16*E16)+(C16*E16)),2)</f>
        <v>4680</v>
      </c>
      <c r="G16" s="252">
        <v>350.42</v>
      </c>
      <c r="H16" s="166">
        <f>ROUND(F16+G16,2)</f>
        <v>5030.42</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17.5</v>
      </c>
      <c r="D20" s="159">
        <f>SUM(D16:D19)</f>
        <v>2</v>
      </c>
      <c r="E20" s="362"/>
      <c r="F20" s="160">
        <f>F16+F17+F18+F19</f>
        <v>4680</v>
      </c>
      <c r="G20" s="160">
        <f>G16+G17+G18+G19</f>
        <v>350.42</v>
      </c>
      <c r="H20" s="161">
        <f>ROUND(F20+G20,2)</f>
        <v>5030.42</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7680</v>
      </c>
      <c r="G30" s="237">
        <f>G14+G20+G24+G28</f>
        <v>575.05</v>
      </c>
      <c r="H30" s="238">
        <f>H14+H20+H24+H28</f>
        <v>8255.05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 Archea</v>
      </c>
      <c r="C4" s="390" t="s">
        <v>16</v>
      </c>
      <c r="D4" s="391"/>
      <c r="E4" s="392" t="str">
        <f>Identification!D5</f>
        <v>12 août 2022 au 4 novembre 2022</v>
      </c>
      <c r="F4" s="393"/>
      <c r="G4" s="11"/>
      <c r="H4" s="11"/>
      <c r="I4" s="11"/>
      <c r="J4" s="11"/>
      <c r="K4" s="11"/>
      <c r="L4" s="11"/>
      <c r="M4" s="11"/>
      <c r="N4" s="11"/>
      <c r="O4" s="11"/>
      <c r="P4" s="11"/>
    </row>
    <row r="5" spans="1:16" ht="26.25" customHeight="1">
      <c r="A5" s="10" t="s">
        <v>1</v>
      </c>
      <c r="B5" s="394" t="str">
        <f>Identification!B6:D6</f>
        <v>ACEF de Québec</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 Archea</v>
      </c>
      <c r="D4" s="429" t="s">
        <v>16</v>
      </c>
      <c r="E4" s="430"/>
      <c r="F4" s="425" t="str">
        <f>Identification!D5</f>
        <v>12 août 2022 au 4 novembre 2022</v>
      </c>
      <c r="G4" s="426"/>
      <c r="H4" s="11"/>
      <c r="I4" s="4"/>
      <c r="J4" s="4"/>
      <c r="K4" s="4"/>
      <c r="L4" s="4"/>
      <c r="M4" s="4"/>
      <c r="N4" s="4"/>
      <c r="O4" s="4"/>
      <c r="P4" s="4"/>
    </row>
    <row r="5" spans="1:16" ht="26.25" customHeight="1">
      <c r="A5" s="417" t="s">
        <v>1</v>
      </c>
      <c r="B5" s="418"/>
      <c r="C5" s="419" t="str">
        <f>Identification!B6</f>
        <v>ACEF de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21">
      <selection activeCell="C20" sqref="C20:H20"/>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 Archea</v>
      </c>
      <c r="E2" s="445"/>
      <c r="F2" s="445"/>
      <c r="G2" s="445"/>
      <c r="H2" s="446"/>
      <c r="I2" s="446"/>
      <c r="J2" s="83"/>
      <c r="K2" s="93"/>
      <c r="L2" s="93"/>
      <c r="M2" s="93"/>
      <c r="N2" s="93"/>
      <c r="O2" s="93"/>
      <c r="P2" s="93"/>
    </row>
    <row r="3" spans="1:16" ht="21.75" customHeight="1">
      <c r="A3" s="82" t="s">
        <v>1</v>
      </c>
      <c r="B3" s="82"/>
      <c r="C3" s="94"/>
      <c r="D3" s="444" t="str">
        <f>Identification!B6</f>
        <v>ACEF de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c r="C12" s="447"/>
      <c r="D12" s="447"/>
      <c r="E12" s="447"/>
      <c r="F12" s="87" t="s">
        <v>95</v>
      </c>
      <c r="G12" s="112"/>
      <c r="H12" s="112"/>
      <c r="I12" s="82"/>
      <c r="J12" s="82"/>
      <c r="K12" s="98"/>
      <c r="L12" s="98"/>
      <c r="M12" s="98"/>
      <c r="N12" s="98"/>
      <c r="O12" s="98"/>
      <c r="P12" s="98"/>
    </row>
    <row r="13" spans="1:16" ht="21" customHeight="1">
      <c r="A13" s="78" t="s">
        <v>96</v>
      </c>
      <c r="B13" s="91"/>
      <c r="C13" s="88" t="s">
        <v>97</v>
      </c>
      <c r="D13" s="113" t="s">
        <v>185</v>
      </c>
      <c r="E13" s="450">
        <v>2022</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t="s">
        <v>174</v>
      </c>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t="s">
        <v>185</v>
      </c>
      <c r="E27" s="450">
        <v>2022</v>
      </c>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 - Étape D (contrat Archaea)</dc:subject>
  <dc:creator>Bouthillette, Annie</dc:creator>
  <cp:keywords/>
  <dc:description/>
  <cp:lastModifiedBy>Hélène Sicard</cp:lastModifiedBy>
  <cp:lastPrinted>2020-01-21T14:04:28Z</cp:lastPrinted>
  <dcterms:created xsi:type="dcterms:W3CDTF">2003-06-11T13:22:16Z</dcterms:created>
  <dcterms:modified xsi:type="dcterms:W3CDTF">2022-11-22T20:02:03Z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6896400.00000000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 - Étape D (contrat Archaea)</vt:lpwstr>
  </property>
  <property fmtid="{D5CDD505-2E9C-101B-9397-08002B2CF9AE}" pid="20" name="Numéroplumit">
    <vt:lpwstr>2515</vt:lpwstr>
  </property>
  <property fmtid="{D5CDD505-2E9C-101B-9397-08002B2CF9AE}" pid="21" name="Cotedepiè">
    <vt:lpwstr>C-ACEFQ-0150</vt:lpwstr>
  </property>
  <property fmtid="{D5CDD505-2E9C-101B-9397-08002B2CF9AE}" pid="22" name="Anciennomdudocume">
    <vt:lpwstr>ACEFQ R-4008-2017 DPF ARCHEA 151122.xls</vt:lpwstr>
  </property>
  <property fmtid="{D5CDD505-2E9C-101B-9397-08002B2CF9AE}" pid="23" name="_dlc_Doc">
    <vt:lpwstr>W2HFWTQUJJY6-1914211019-5456</vt:lpwstr>
  </property>
  <property fmtid="{D5CDD505-2E9C-101B-9397-08002B2CF9AE}" pid="24" name="_dlc_DocIdItemGu">
    <vt:lpwstr>a249f489-e4fd-4f08-b6a7-24b89f692b68</vt:lpwstr>
  </property>
  <property fmtid="{D5CDD505-2E9C-101B-9397-08002B2CF9AE}" pid="25" name="_dlc_DocIdU">
    <vt:lpwstr>http://s10mtlweb:8081/983/_layouts/15/DocIdRedir.aspx?ID=W2HFWTQUJJY6-1914211019-5456, W2HFWTQUJJY6-1914211019-5456</vt:lpwstr>
  </property>
  <property fmtid="{D5CDD505-2E9C-101B-9397-08002B2CF9AE}" pid="26" name="display_urn:schemas-microsoft-com:office:office#Edit">
    <vt:lpwstr>Lévesque, Claudette</vt:lpwstr>
  </property>
  <property fmtid="{D5CDD505-2E9C-101B-9397-08002B2CF9AE}" pid="27" name="Cote de pié">
    <vt:lpwstr>C-ACEFQ-0150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2515.00000000000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