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60" yWindow="1720" windowWidth="23240" windowHeight="142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<sst xmlns="http://schemas.openxmlformats.org/spreadsheetml/2006/main" count="255" uniqueCount="183">
  <si>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</si>
  <si>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</si>
  <si>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</si>
  <si>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</si>
  <si>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</si>
  <si>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</si>
  <si>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</si>
  <si>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</si>
  <si>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</si>
  <si>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</si>
  <si>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</si>
  <si>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</si>
  <si>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</si>
  <si>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</si>
  <si>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</si>
  <si>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</si>
  <si>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</si>
  <si>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</si>
  <si>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</si>
  <si>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</si>
  <si>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</si>
  <si>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</si>
  <si>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</si>
  <si>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</si>
  <si>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</si>
  <si>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</si>
  <si>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</si>
  <si>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</si>
  <si>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</si>
  <si>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</si>
  <si>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</si>
  <si>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</si>
  <si>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</si>
  <si>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</si>
  <si>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</si>
  <si>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</si>
  <si>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</si>
  <si>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</si>
  <si>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</si>
  <si>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</si>
  <si>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</si>
  <si>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</si>
  <si>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</si>
  <si>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</si>
  <si>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</si>
  <si>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</si>
  <si>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</si>
  <si>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</si>
  <si>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</si>
  <si>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</si>
  <si>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</si>
  <si>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</si>
  <si>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</si>
  <si>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</si>
  <si>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</si>
  <si>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</si>
  <si>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</si>
  <si>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</si>
  <si>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</si>
  <si>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</si>
  <si>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</si>
  <si>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</si>
  <si>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</si>
  <si>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</si>
  <si>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</si>
  <si>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</si>
  <si>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</si>
  <si>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</si>
  <si>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</si>
  <si>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</si>
  <si>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</si>
  <si>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</si>
  <si>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</si>
  <si>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</si>
  <si>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</si>
  <si>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</si>
  <si>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</si>
  <si>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</si>
  <si>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</si>
  <si>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</si>
  <si>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</si>
  <si>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</si>
  <si>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</si>
  <si>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</si>
  <si>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</si>
  <si>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</si>
  <si>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</si>
  <si>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</si>
  <si>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</si>
  <si>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</si>
  <si>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</si>
  <si>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</si>
  <si>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</si>
  <si>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</si>
  <si>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</si>
  <si>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</si>
  <si>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</si>
  <si>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</si>
  <si>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</si>
  <si>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</si>
  <si>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</si>
  <si>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</si>
  <si>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</si>
  <si>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</si>
  <si>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</si>
  <si>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</si>
  <si>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</si>
  <si>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</si>
  <si>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</si>
  <si>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</si>
  <si>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</si>
  <si>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</si>
  <si>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</si>
  <si>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</si>
  <si>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</si>
  <si>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</si>
  <si>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</si>
  <si>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</si>
  <si>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</si>
  <si>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</si>
  <si>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</si>
  <si>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</si>
  <si>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</si>
  <si>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</si>
  <si>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</si>
  <si>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</si>
  <si>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</si>
  <si>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</si>
  <si>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</si>
  <si>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</si>
  <si>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</si>
  <si>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</si>
  <si>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</si>
  <si>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</si>
  <si>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</si>
  <si>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</si>
  <si>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</si>
  <si>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</si>
  <si>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</si>
  <si>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</si>
  <si>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</si>
  <si>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</si>
  <si>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</si>
  <si>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</si>
  <si>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</si>
  <si>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</si>
  <si>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</si>
  <si>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</si>
  <si>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</si>
  <si>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</si>
  <si>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</si>
  <si>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</si>
  <si>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</si>
  <si>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</si>
  <si>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</si>
  <si>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</si>
  <si>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</si>
  <si>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</si>
  <si>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</si>
  <si>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</si>
  <si>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</si>
  <si>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</si>
  <si>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</si>
  <si>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</si>
  <si>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</si>
  <si>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</si>
  <si>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</si>
  <si>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</si>
  <si>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</si>
  <si>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</si>
  <si>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</si>
  <si>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</si>
  <si>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  étape D</t>
  </si>
  <si>
    <t>ACEF de Québec (ACEFQ)</t>
  </si>
  <si>
    <t>non</t>
  </si>
  <si>
    <t>ACEFQ</t>
  </si>
  <si>
    <t>Me Hélène Sicard</t>
  </si>
  <si>
    <t>externe</t>
  </si>
  <si>
    <t>35 +</t>
  </si>
  <si>
    <t>5175, de la Concorde, Vaudreuil-Dorion, Qc         J7V 0G1</t>
  </si>
  <si>
    <t>2267, boul. Perrot, Notre-Dame de l'Ile Perrot, Qc J7W 2J8</t>
  </si>
  <si>
    <t>22 mars au 23 novembre 2022</t>
  </si>
  <si>
    <t xml:space="preserve"> Jean-François Blain</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</si>
</sst>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8" fontId="82" fillId="0" borderId="70" xfId="0" applyNumberFormat="1" applyFont="1" applyBorder="1" applyAlignment="1" applyProtection="1">
      <alignment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9">
      <selection activeCell="A17" sqref="A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181</v>
      </c>
      <c r="E5" s="4"/>
      <c r="F5" s="4"/>
      <c r="G5" s="4"/>
      <c r="H5" s="4"/>
      <c r="I5" s="4"/>
      <c r="J5" s="4"/>
      <c r="K5" s="4"/>
      <c r="L5" s="4"/>
      <c r="M5" s="4"/>
      <c r="N5" s="4"/>
      <c r="O5" s="4"/>
      <c r="P5" s="4"/>
    </row>
    <row r="6" spans="1:16" ht="18.75" customHeight="1">
      <c r="A6" s="175" t="s">
        <v>1</v>
      </c>
      <c r="B6" s="311" t="s">
        <v>173</v>
      </c>
      <c r="C6" s="312"/>
      <c r="D6" s="313"/>
      <c r="E6" s="4"/>
      <c r="F6" s="4"/>
      <c r="G6" s="4"/>
      <c r="H6" s="4"/>
      <c r="I6" s="4"/>
      <c r="J6" s="4"/>
      <c r="K6" s="4"/>
      <c r="L6" s="4"/>
      <c r="M6" s="4"/>
      <c r="N6" s="4"/>
      <c r="O6" s="4"/>
      <c r="P6" s="4"/>
    </row>
    <row r="7" spans="1:16" ht="18.75" customHeight="1">
      <c r="A7" s="314" t="s">
        <v>67</v>
      </c>
      <c r="B7" s="315"/>
      <c r="C7" s="316"/>
      <c r="D7" s="182" t="s">
        <v>174</v>
      </c>
      <c r="E7" s="4"/>
      <c r="F7" s="4"/>
      <c r="G7" s="4"/>
      <c r="H7" s="4"/>
      <c r="I7" s="4"/>
      <c r="J7" s="4"/>
      <c r="K7" s="4"/>
      <c r="L7" s="4"/>
      <c r="M7" s="4"/>
      <c r="N7" s="4"/>
      <c r="O7" s="4"/>
      <c r="P7" s="4"/>
    </row>
    <row r="8" spans="1:16" ht="18.75" customHeight="1">
      <c r="A8" s="314" t="s">
        <v>134</v>
      </c>
      <c r="B8" s="317"/>
      <c r="C8" s="318"/>
      <c r="D8" s="183">
        <v>0.5</v>
      </c>
      <c r="E8" s="4"/>
      <c r="F8" s="4"/>
      <c r="G8" s="4"/>
      <c r="H8" s="4"/>
      <c r="I8" s="4"/>
      <c r="J8" s="4"/>
      <c r="K8" s="4"/>
      <c r="L8" s="4"/>
      <c r="M8" s="4"/>
      <c r="N8" s="4"/>
      <c r="O8" s="4"/>
      <c r="P8" s="4"/>
    </row>
    <row r="9" spans="1:16" ht="18.75" customHeight="1">
      <c r="A9" s="319" t="s">
        <v>133</v>
      </c>
      <c r="B9" s="320"/>
      <c r="C9" s="321"/>
      <c r="D9" s="184" t="s">
        <v>175</v>
      </c>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178</v>
      </c>
      <c r="C12" s="186" t="s">
        <v>177</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182</v>
      </c>
      <c r="B17" s="186">
        <v>25</v>
      </c>
      <c r="C17" s="186" t="s">
        <v>177</v>
      </c>
      <c r="D17" s="187" t="s">
        <v>180</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7" t="s">
        <v>17</v>
      </c>
      <c r="C22" s="307" t="s">
        <v>17</v>
      </c>
      <c r="D22" s="196"/>
      <c r="E22" s="9"/>
      <c r="F22" s="4"/>
      <c r="G22" s="4"/>
      <c r="H22" s="4"/>
      <c r="I22" s="4"/>
      <c r="J22" s="4"/>
      <c r="K22" s="4"/>
      <c r="L22" s="4"/>
      <c r="M22" s="4"/>
      <c r="N22" s="4"/>
      <c r="O22" s="4"/>
      <c r="P22" s="4"/>
    </row>
    <row r="23" spans="1:16" ht="27" customHeight="1">
      <c r="A23" s="195"/>
      <c r="B23" s="308"/>
      <c r="C23" s="308"/>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7" t="s">
        <v>17</v>
      </c>
      <c r="C25" s="200"/>
      <c r="D25" s="196"/>
      <c r="E25" s="9"/>
      <c r="F25" s="4"/>
      <c r="G25" s="4"/>
      <c r="H25" s="4"/>
      <c r="I25" s="4"/>
      <c r="J25" s="4"/>
      <c r="K25" s="4"/>
      <c r="L25" s="4"/>
      <c r="M25" s="4"/>
      <c r="N25" s="4"/>
      <c r="O25" s="4"/>
      <c r="P25" s="4"/>
    </row>
    <row r="26" spans="1:16" ht="27" customHeight="1">
      <c r="A26" s="199"/>
      <c r="B26" s="308"/>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R-4008-2017  étape D</v>
      </c>
      <c r="C4" s="205" t="s">
        <v>16</v>
      </c>
      <c r="D4" s="127" t="str">
        <f>Identification!D5</f>
        <v>22 mars au 23 novembre 2022</v>
      </c>
      <c r="E4" s="11"/>
      <c r="F4" s="4"/>
      <c r="G4" s="4"/>
      <c r="H4" s="4"/>
      <c r="I4" s="4"/>
      <c r="J4" s="4"/>
      <c r="K4" s="4"/>
      <c r="L4" s="4"/>
      <c r="M4" s="4"/>
      <c r="N4" s="4"/>
      <c r="O4" s="4"/>
      <c r="P4" s="4"/>
    </row>
    <row r="5" spans="1:16" ht="26.25" customHeight="1">
      <c r="A5" s="175" t="s">
        <v>1</v>
      </c>
      <c r="B5" s="322" t="str">
        <f>Identification!B6:D6</f>
        <v>ACEF de Québec (ACEFQ)</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67</v>
      </c>
      <c r="C9" s="297">
        <f>Honoraires!D14</f>
        <v>55</v>
      </c>
      <c r="D9" s="128">
        <f>Honoraires!H14</f>
        <v>39340.43</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66.25</v>
      </c>
      <c r="C11" s="297">
        <f>Honoraires!D20</f>
        <v>54.75</v>
      </c>
      <c r="D11" s="128">
        <f>Honoraires!H20</f>
        <v>31279.6</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133.3</v>
      </c>
      <c r="C17" s="240">
        <f>C9+C11+C13+C15</f>
        <v>109.8</v>
      </c>
      <c r="D17" s="241">
        <f>D9+D11+D13+D15</f>
        <v>70620.03</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2118.6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2118.6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72738.63</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46366.24</v>
      </c>
      <c r="D35" s="244">
        <f>ROUND((D31-C35)/C35,4)</f>
        <v>0.569</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1">
      <selection activeCell="G23" sqref="G23"/>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R-4008-2017  étape D</v>
      </c>
      <c r="D4" s="385" t="s">
        <v>16</v>
      </c>
      <c r="E4" s="386"/>
      <c r="F4" s="380" t="str">
        <f>Identification!D5</f>
        <v>22 mars au 23 novembre 2022</v>
      </c>
      <c r="G4" s="381"/>
      <c r="H4" s="382"/>
      <c r="I4" s="11"/>
      <c r="J4" s="11"/>
      <c r="K4" s="11"/>
      <c r="L4" s="11"/>
      <c r="M4" s="11"/>
      <c r="N4" s="11"/>
      <c r="O4" s="11"/>
      <c r="P4" s="11"/>
      <c r="Q4" s="11"/>
    </row>
    <row r="5" spans="1:17" ht="26.25" customHeight="1">
      <c r="A5" s="131" t="s">
        <v>1</v>
      </c>
      <c r="B5" s="132"/>
      <c r="C5" s="322" t="str">
        <f>Identification!B6</f>
        <v>ACEF de Québec (ACEFQ)</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Me Hélène Sicard</v>
      </c>
      <c r="C10" s="245">
        <v>67</v>
      </c>
      <c r="D10" s="245">
        <v>55</v>
      </c>
      <c r="E10" s="301">
        <v>300</v>
      </c>
      <c r="F10" s="169">
        <f>ROUND(((D10*E10)+(C10*E10)),2)</f>
        <v>36600</v>
      </c>
      <c r="G10" s="252">
        <v>2740.43</v>
      </c>
      <c r="H10" s="166">
        <f>ROUND(F10+G10,2)</f>
        <v>39340.43</v>
      </c>
      <c r="I10" s="11"/>
      <c r="J10" s="11"/>
      <c r="K10" s="11"/>
      <c r="L10" s="11"/>
      <c r="M10" s="11"/>
      <c r="N10" s="11"/>
      <c r="O10" s="11"/>
      <c r="P10" s="11"/>
      <c r="Q10" s="11"/>
    </row>
    <row r="11" spans="1:17" ht="20.25" customHeight="1">
      <c r="A11" s="373"/>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3"/>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67</v>
      </c>
      <c r="D14" s="159">
        <f>SUM(D10:D13)</f>
        <v>55</v>
      </c>
      <c r="E14" s="360"/>
      <c r="F14" s="160">
        <f>F10+F11+F12+F13</f>
        <v>36600</v>
      </c>
      <c r="G14" s="160">
        <f>G10+G11+G12+G13</f>
        <v>2740.43</v>
      </c>
      <c r="H14" s="161">
        <f>ROUND(F14+G14,2)</f>
        <v>39340.43</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 Jean-François Blain</v>
      </c>
      <c r="C16" s="245">
        <v>66.25</v>
      </c>
      <c r="D16" s="245">
        <v>54.75</v>
      </c>
      <c r="E16" s="301">
        <v>240</v>
      </c>
      <c r="F16" s="169">
        <f>ROUND(((D16*E16)+(C16*E16)),2)</f>
        <v>29040</v>
      </c>
      <c r="G16" s="252">
        <v>2239.6</v>
      </c>
      <c r="H16" s="166">
        <f>ROUND(F16+G16,2)</f>
        <v>31279.6</v>
      </c>
      <c r="I16" s="11"/>
      <c r="J16" s="11"/>
      <c r="K16" s="11"/>
      <c r="L16" s="11"/>
      <c r="M16" s="11"/>
      <c r="N16" s="11"/>
      <c r="O16" s="11"/>
      <c r="P16" s="11"/>
      <c r="Q16" s="11"/>
    </row>
    <row r="17" spans="1:17" ht="20.25" customHeight="1">
      <c r="A17" s="373"/>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3"/>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66.25</v>
      </c>
      <c r="D20" s="159">
        <f>SUM(D16:D19)</f>
        <v>54.75</v>
      </c>
      <c r="E20" s="360"/>
      <c r="F20" s="160">
        <f>F16+F17+F18+F19</f>
        <v>29040</v>
      </c>
      <c r="G20" s="160">
        <f>G16+G17+G18+G19</f>
        <v>2239.6</v>
      </c>
      <c r="H20" s="161">
        <f>ROUND(F20+G20,2)</f>
        <v>31279.6</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65640</v>
      </c>
      <c r="G30" s="237">
        <f>G14+G20+G24+G28</f>
        <v>4980.03</v>
      </c>
      <c r="H30" s="238">
        <f>H14+H20+H24+H28</f>
        <v>70620.03</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R-4008-2017  étape D</v>
      </c>
      <c r="C4" s="394" t="s">
        <v>16</v>
      </c>
      <c r="D4" s="395"/>
      <c r="E4" s="396" t="str">
        <f>Identification!D5</f>
        <v>22 mars au 23 novembre 2022</v>
      </c>
      <c r="F4" s="397"/>
      <c r="G4" s="11"/>
      <c r="H4" s="11"/>
      <c r="I4" s="11"/>
      <c r="J4" s="11"/>
      <c r="K4" s="11"/>
      <c r="L4" s="11"/>
      <c r="M4" s="11"/>
      <c r="N4" s="11"/>
      <c r="O4" s="11"/>
      <c r="P4" s="11"/>
    </row>
    <row r="5" spans="1:16" ht="26.25" customHeight="1">
      <c r="A5" s="10" t="s">
        <v>1</v>
      </c>
      <c r="B5" s="398" t="str">
        <f>Identification!B6:D6</f>
        <v>ACEF de Québec (ACEFQ)</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1" t="s">
        <v>10</v>
      </c>
      <c r="C11" s="59"/>
      <c r="D11" s="259"/>
      <c r="E11" s="259"/>
      <c r="F11" s="37">
        <f>ROUND(D11+E11,2)</f>
        <v>0</v>
      </c>
      <c r="G11" s="11"/>
      <c r="H11" s="11"/>
      <c r="I11" s="11"/>
      <c r="J11" s="11"/>
      <c r="K11" s="11"/>
      <c r="L11" s="11"/>
      <c r="M11" s="11"/>
      <c r="N11" s="11"/>
      <c r="O11" s="11"/>
      <c r="P11" s="11"/>
    </row>
    <row r="12" spans="1:16" ht="27" customHeight="1">
      <c r="A12" s="44" t="s">
        <v>11</v>
      </c>
      <c r="B12" s="402"/>
      <c r="C12" s="60"/>
      <c r="D12" s="259"/>
      <c r="E12" s="259"/>
      <c r="F12" s="37">
        <f>ROUND(D12+E12,2)</f>
        <v>0</v>
      </c>
      <c r="G12" s="11"/>
      <c r="H12" s="11"/>
      <c r="I12" s="11"/>
      <c r="J12" s="11"/>
      <c r="K12" s="11"/>
      <c r="L12" s="11"/>
      <c r="M12" s="11"/>
      <c r="N12" s="11"/>
      <c r="O12" s="11"/>
      <c r="P12" s="11"/>
    </row>
    <row r="13" spans="1:16" ht="26.25" customHeight="1">
      <c r="A13" s="45" t="s">
        <v>12</v>
      </c>
      <c r="B13" s="403"/>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R-4008-2017  étape D</v>
      </c>
      <c r="D4" s="429" t="s">
        <v>16</v>
      </c>
      <c r="E4" s="430"/>
      <c r="F4" s="425" t="str">
        <f>Identification!D5</f>
        <v>22 mars au 23 novembre 2022</v>
      </c>
      <c r="G4" s="426"/>
      <c r="H4" s="11"/>
      <c r="I4" s="4"/>
      <c r="J4" s="4"/>
      <c r="K4" s="4"/>
      <c r="L4" s="4"/>
      <c r="M4" s="4"/>
      <c r="N4" s="4"/>
      <c r="O4" s="4"/>
      <c r="P4" s="4"/>
    </row>
    <row r="5" spans="1:16" ht="26.25" customHeight="1">
      <c r="A5" s="417" t="s">
        <v>1</v>
      </c>
      <c r="B5" s="418"/>
      <c r="C5" s="419" t="str">
        <f>Identification!B6</f>
        <v>ACEF de Québec (ACEFQ)</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R-4008-2017  étape D</v>
      </c>
      <c r="E2" s="443"/>
      <c r="F2" s="443"/>
      <c r="G2" s="443"/>
      <c r="H2" s="444"/>
      <c r="I2" s="444"/>
      <c r="J2" s="83"/>
      <c r="K2" s="93"/>
      <c r="L2" s="93"/>
      <c r="M2" s="93"/>
      <c r="N2" s="93"/>
      <c r="O2" s="93"/>
      <c r="P2" s="93"/>
    </row>
    <row r="3" spans="1:16" ht="21.75" customHeight="1">
      <c r="A3" s="82" t="s">
        <v>1</v>
      </c>
      <c r="B3" s="82"/>
      <c r="C3" s="94"/>
      <c r="D3" s="442" t="str">
        <f>Identification!B6</f>
        <v>ACEF de Québec (ACEFQ)</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c r="C12" s="437"/>
      <c r="D12" s="437"/>
      <c r="E12" s="437"/>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 - Étape D</dc:subject>
  <dc:creator>Bouthillette, Annie</dc:creator>
  <cp:keywords/>
  <dc:description/>
  <cp:lastModifiedBy>Hélène Sicard</cp:lastModifiedBy>
  <cp:lastPrinted>2020-01-21T14:04:28Z</cp:lastPrinted>
  <dcterms:created xsi:type="dcterms:W3CDTF">2003-06-11T13:22:16Z</dcterms:created>
  <dcterms:modified xsi:type="dcterms:W3CDTF">2022-12-21T18:23:46Z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7008000.00000000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17</vt:lpwstr>
  </property>
  <property fmtid="{D5CDD505-2E9C-101B-9397-08002B2CF9AE}" pid="19" name="Suj">
    <vt:lpwstr>Demande de remboursement de frais de l'ACEFQ - Étape D</vt:lpwstr>
  </property>
  <property fmtid="{D5CDD505-2E9C-101B-9397-08002B2CF9AE}" pid="20" name="Numéroplumit">
    <vt:lpwstr>2558</vt:lpwstr>
  </property>
  <property fmtid="{D5CDD505-2E9C-101B-9397-08002B2CF9AE}" pid="21" name="Cotedepiè">
    <vt:lpwstr>C-ACEFQ-0155</vt:lpwstr>
  </property>
  <property fmtid="{D5CDD505-2E9C-101B-9397-08002B2CF9AE}" pid="22" name="Anciennomdudocume">
    <vt:lpwstr>ACEFQ 4008-eD 221219 demande de paiement de frais.xls</vt:lpwstr>
  </property>
  <property fmtid="{D5CDD505-2E9C-101B-9397-08002B2CF9AE}" pid="23" name="_dlc_Doc">
    <vt:lpwstr>W2HFWTQUJJY6-1914211019-5461</vt:lpwstr>
  </property>
  <property fmtid="{D5CDD505-2E9C-101B-9397-08002B2CF9AE}" pid="24" name="_dlc_DocIdItemGu">
    <vt:lpwstr>d2b7ff53-9117-47de-8b98-b7f689d568a1</vt:lpwstr>
  </property>
  <property fmtid="{D5CDD505-2E9C-101B-9397-08002B2CF9AE}" pid="25" name="_dlc_DocIdU">
    <vt:lpwstr>http://s10mtlweb:8081/983/_layouts/15/DocIdRedir.aspx?ID=W2HFWTQUJJY6-1914211019-5461, W2HFWTQUJJY6-1914211019-5461</vt:lpwstr>
  </property>
  <property fmtid="{D5CDD505-2E9C-101B-9397-08002B2CF9AE}" pid="26" name="display_urn:schemas-microsoft-com:office:office#Edit">
    <vt:lpwstr>Lévesque, Claudette</vt:lpwstr>
  </property>
  <property fmtid="{D5CDD505-2E9C-101B-9397-08002B2CF9AE}" pid="27" name="Cote de pié">
    <vt:lpwstr>C-ACEFQ-0155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2558.00000000000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