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60" windowWidth="23140" windowHeight="15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<sst xmlns="http://schemas.openxmlformats.org/spreadsheetml/2006/main" count="107" uniqueCount="80">
  <si>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</si>
  <si>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</si>
  <si>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</si>
  <si>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</si>
  <si>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</si>
  <si>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</si>
  <si>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</si>
  <si>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</si>
  <si>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</si>
  <si>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</si>
  <si>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</si>
  <si>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</si>
  <si>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</si>
  <si>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</si>
  <si>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</si>
  <si>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</si>
  <si>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</si>
  <si>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</si>
  <si>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</si>
  <si>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</si>
  <si>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</si>
  <si>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</si>
  <si>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</si>
  <si>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</si>
  <si>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</si>
  <si>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</si>
  <si>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</si>
  <si>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</si>
  <si>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</si>
  <si>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</si>
  <si>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</si>
  <si>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</si>
  <si>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</si>
  <si>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</si>
  <si>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</si>
  <si>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</si>
  <si>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</si>
  <si>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</si>
  <si>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</si>
  <si>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</si>
  <si>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</si>
  <si>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</si>
  <si>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</si>
  <si>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</si>
  <si>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</si>
  <si>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</si>
  <si>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</si>
  <si>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</si>
  <si>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</si>
  <si>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</si>
  <si>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</si>
  <si>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</si>
  <si>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</si>
  <si>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</si>
  <si>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</si>
  <si>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</si>
  <si>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</si>
  <si>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</si>
  <si>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</si>
  <si>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</si>
  <si>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</si>
  <si>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</si>
  <si>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</si>
  <si>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</si>
  <si>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</si>
  <si>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</si>
  <si>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</si>
  <si>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</si>
  <si>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</si>
  <si>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</si>
  <si>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R-4008-2017 étape E</t>
  </si>
  <si>
    <t>ACEF de Québec (ACEFQ)</t>
  </si>
  <si>
    <t>non</t>
  </si>
  <si>
    <t>ACEFQ</t>
  </si>
  <si>
    <t>Me Hélène Sicard</t>
  </si>
  <si>
    <t>Jean-François Blain</t>
  </si>
  <si>
    <t>externe</t>
  </si>
  <si>
    <t>2267, boul. Perrot, Notre-Dame de l'Ile Perrot, Qc J7W 2J8</t>
  </si>
  <si>
    <t>30+</t>
  </si>
  <si>
    <t>5175 de la Concorde, Vaudreuil-Dorion, Qc J7V 0G1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</si>
</sst>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9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169" fontId="4" fillId="37" borderId="61" xfId="44" applyNumberFormat="1" applyFont="1" applyFill="1" applyBorder="1" applyAlignment="1" applyProtection="1">
      <alignment vertical="center" wrapText="1"/>
      <protection/>
    </xf>
    <xf numFmtId="169" fontId="4" fillId="37" borderId="62" xfId="44" applyNumberFormat="1" applyFont="1" applyFill="1" applyBorder="1" applyAlignment="1" applyProtection="1">
      <alignment vertical="center" wrapText="1"/>
      <protection/>
    </xf>
    <xf numFmtId="169" fontId="4" fillId="37" borderId="63" xfId="44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6" fontId="69" fillId="0" borderId="42" xfId="44" applyNumberFormat="1" applyFont="1" applyBorder="1" applyAlignment="1" applyProtection="1">
      <alignment horizontal="center" vertical="center" wrapText="1"/>
      <protection locked="0"/>
    </xf>
    <xf numFmtId="8" fontId="4" fillId="0" borderId="28" xfId="0" applyNumberFormat="1" applyFont="1" applyFill="1" applyBorder="1" applyAlignment="1" applyProtection="1">
      <alignment vertical="center"/>
      <protection locked="0"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69" xfId="0" applyNumberFormat="1" applyFont="1" applyFill="1" applyBorder="1" applyAlignment="1" applyProtection="1">
      <alignment vertical="center" wrapText="1"/>
      <protection/>
    </xf>
    <xf numFmtId="0" fontId="19" fillId="38" borderId="70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7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7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1" xfId="0" applyFont="1" applyFill="1" applyBorder="1" applyAlignment="1" applyProtection="1">
      <alignment vertical="center" wrapText="1"/>
      <protection/>
    </xf>
    <xf numFmtId="0" fontId="19" fillId="0" borderId="72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4" applyNumberFormat="1" applyFont="1" applyFill="1" applyBorder="1" applyAlignment="1" applyProtection="1">
      <alignment horizontal="center" vertical="center" wrapText="1"/>
      <protection/>
    </xf>
    <xf numFmtId="169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4" applyNumberFormat="1" applyFont="1" applyFill="1" applyBorder="1" applyAlignment="1" applyProtection="1">
      <alignment horizontal="center" vertical="center" wrapText="1"/>
      <protection/>
    </xf>
    <xf numFmtId="169" fontId="4" fillId="33" borderId="36" xfId="44" applyNumberFormat="1" applyFont="1" applyFill="1" applyBorder="1" applyAlignment="1" applyProtection="1">
      <alignment horizontal="center" vertical="center" wrapText="1"/>
      <protection/>
    </xf>
    <xf numFmtId="169" fontId="4" fillId="33" borderId="89" xfId="44" applyNumberFormat="1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6" fontId="69" fillId="0" borderId="73" xfId="44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8">
      <selection activeCell="A1" sqref="A1"/>
    </sheetView>
  </sheetViews>
  <sheetFormatPr defaultColWidth="0.13671875" defaultRowHeight="12.75" customHeight="1" zeroHeight="1"/>
  <cols>
    <col min="1" max="1" width="47.140625" style="103" customWidth="1"/>
    <col min="2" max="2" width="23.28125" style="103" customWidth="1"/>
    <col min="3" max="3" width="23.421875" style="10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9"/>
      <c r="B3" s="150"/>
      <c r="C3" s="15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1" t="str">
        <f>Identification!B4</f>
        <v>R-4008-2017 étape E</v>
      </c>
      <c r="C4" s="16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1" t="str">
        <f>Identification!B5</f>
        <v>ACEF de Québec (ACEFQ)</v>
      </c>
      <c r="C5" s="15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3" t="s">
        <v>2</v>
      </c>
      <c r="B6" s="154"/>
      <c r="C6" s="15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5" t="s">
        <v>3</v>
      </c>
      <c r="B7" s="16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6"/>
      <c r="B8" s="164"/>
      <c r="C8" s="138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9">
        <f>Répartition!B25+Répartition!C25+Répartition!D25</f>
        <v>70</v>
      </c>
      <c r="C9" s="140">
        <f>Répartition!B30+Répartition!C30+Répartition!D30</f>
        <v>22504.99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1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9">
        <f>Répartition!E25+Répartition!F25+Répartition!G25+Répartition!H25</f>
        <v>97</v>
      </c>
      <c r="C11" s="140">
        <f>Répartition!E30+Répartition!F30+Répartition!G30+Répartition!H30</f>
        <v>25023.09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1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9">
        <f>Répartition!I25+Répartition!J25</f>
        <v>0</v>
      </c>
      <c r="C13" s="140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1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9">
        <f>Répartition!K25+Répartition!L25</f>
        <v>0</v>
      </c>
      <c r="C15" s="140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1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167</v>
      </c>
      <c r="C17" s="36">
        <f>C9+C11+C13+C15</f>
        <v>47528.08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6" t="s">
        <v>12</v>
      </c>
      <c r="B19" s="157"/>
      <c r="C19" s="15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9" t="s">
        <v>13</v>
      </c>
      <c r="B20" s="16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9" t="s">
        <v>15</v>
      </c>
      <c r="B21" s="170"/>
      <c r="C21" s="27">
        <f>ROUND(0.03*C17,2)</f>
        <v>1425.84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1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56</v>
      </c>
      <c r="B25" s="173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4" t="s">
        <v>17</v>
      </c>
      <c r="B27" s="175"/>
      <c r="C27" s="19">
        <f>C21+C23+C25</f>
        <v>1425.84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6" t="s">
        <v>18</v>
      </c>
      <c r="B29" s="177"/>
      <c r="C29" s="144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7" t="s">
        <v>48</v>
      </c>
      <c r="B31" s="168"/>
      <c r="C31" s="84">
        <f>C17+C27+C29</f>
        <v>48953.92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2"/>
      <c r="B99" s="142"/>
      <c r="C99" s="142"/>
    </row>
    <row r="100" spans="1:3" ht="12.75" customHeight="1">
      <c r="A100" s="143" t="s">
        <v>32</v>
      </c>
      <c r="C100" s="143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1">
      <selection activeCell="E12" sqref="E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5" t="s">
        <v>55</v>
      </c>
      <c r="B3" s="186"/>
      <c r="C3" s="186"/>
      <c r="D3" s="186"/>
      <c r="E3" s="186"/>
      <c r="F3" s="91"/>
    </row>
    <row r="4" spans="1:6" ht="24" customHeight="1">
      <c r="A4" s="5" t="s">
        <v>0</v>
      </c>
      <c r="B4" s="187" t="s">
        <v>70</v>
      </c>
      <c r="C4" s="188"/>
      <c r="D4" s="188"/>
      <c r="E4" s="189"/>
      <c r="F4" s="91"/>
    </row>
    <row r="5" spans="1:6" ht="19.5" customHeight="1">
      <c r="A5" s="6" t="s">
        <v>1</v>
      </c>
      <c r="B5" s="190" t="s">
        <v>71</v>
      </c>
      <c r="C5" s="191"/>
      <c r="D5" s="191"/>
      <c r="E5" s="192"/>
      <c r="F5" s="91"/>
    </row>
    <row r="6" spans="1:6" ht="15.75">
      <c r="A6" s="193" t="s">
        <v>20</v>
      </c>
      <c r="B6" s="194"/>
      <c r="C6" s="195"/>
      <c r="D6" s="85" t="s">
        <v>72</v>
      </c>
      <c r="E6" s="86"/>
      <c r="F6" s="91"/>
    </row>
    <row r="7" spans="1:6" ht="19.5" customHeight="1">
      <c r="A7" s="193" t="s">
        <v>34</v>
      </c>
      <c r="B7" s="196"/>
      <c r="C7" s="197"/>
      <c r="D7" s="87">
        <v>0.5</v>
      </c>
      <c r="E7" s="88"/>
      <c r="F7" s="91"/>
    </row>
    <row r="8" spans="1:6" ht="21.75" customHeight="1">
      <c r="A8" s="198" t="s">
        <v>35</v>
      </c>
      <c r="B8" s="199"/>
      <c r="C8" s="200"/>
      <c r="D8" s="201" t="s">
        <v>73</v>
      </c>
      <c r="E8" s="202"/>
      <c r="F8" s="91"/>
    </row>
    <row r="9" spans="1:6" ht="22.5" customHeight="1">
      <c r="A9" s="180" t="s">
        <v>45</v>
      </c>
      <c r="B9" s="181"/>
      <c r="C9" s="181"/>
      <c r="D9" s="181"/>
      <c r="E9" s="182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78</v>
      </c>
      <c r="C11" s="68" t="s">
        <v>76</v>
      </c>
      <c r="D11" s="228">
        <v>300</v>
      </c>
      <c r="E11" s="73" t="s">
        <v>79</v>
      </c>
      <c r="F11" s="91"/>
    </row>
    <row r="12" spans="1:6" ht="30" customHeight="1">
      <c r="A12" s="45"/>
      <c r="B12" s="69"/>
      <c r="C12" s="69"/>
      <c r="D12" s="94"/>
      <c r="E12" s="74"/>
      <c r="F12" s="91"/>
    </row>
    <row r="13" spans="1:6" ht="30" customHeight="1">
      <c r="A13" s="49"/>
      <c r="B13" s="75"/>
      <c r="C13" s="75"/>
      <c r="D13" s="95"/>
      <c r="E13" s="76"/>
      <c r="F13" s="91"/>
    </row>
    <row r="14" spans="1:6" ht="30" customHeight="1">
      <c r="A14" s="145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>
        <v>25</v>
      </c>
      <c r="C15" s="67" t="s">
        <v>76</v>
      </c>
      <c r="D15" s="147">
        <v>240</v>
      </c>
      <c r="E15" s="73" t="s">
        <v>77</v>
      </c>
      <c r="F15" s="91"/>
    </row>
    <row r="16" spans="1:6" ht="30" customHeight="1">
      <c r="A16" s="45"/>
      <c r="B16" s="69"/>
      <c r="C16" s="69"/>
      <c r="D16" s="94"/>
      <c r="E16" s="74"/>
      <c r="F16" s="91"/>
    </row>
    <row r="17" spans="1:6" ht="30" customHeight="1">
      <c r="A17" s="45"/>
      <c r="B17" s="69"/>
      <c r="C17" s="69"/>
      <c r="D17" s="94"/>
      <c r="E17" s="74"/>
      <c r="F17" s="91"/>
    </row>
    <row r="18" spans="1:6" ht="30" customHeight="1">
      <c r="A18" s="46"/>
      <c r="B18" s="70"/>
      <c r="C18" s="70"/>
      <c r="D18" s="95"/>
      <c r="E18" s="77"/>
      <c r="F18" s="91"/>
    </row>
    <row r="19" spans="1:6" ht="30" customHeight="1">
      <c r="A19" s="146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3" t="s">
        <v>9</v>
      </c>
      <c r="C20" s="183" t="s">
        <v>9</v>
      </c>
      <c r="D20" s="96"/>
      <c r="E20" s="73"/>
      <c r="F20" s="91"/>
    </row>
    <row r="21" spans="1:6" ht="30" customHeight="1">
      <c r="A21" s="53"/>
      <c r="B21" s="184"/>
      <c r="C21" s="184"/>
      <c r="D21" s="95"/>
      <c r="E21" s="76"/>
      <c r="F21" s="91"/>
    </row>
    <row r="22" spans="1:6" ht="30" customHeight="1">
      <c r="A22" s="146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3" t="s">
        <v>9</v>
      </c>
      <c r="C23" s="71"/>
      <c r="D23" s="96"/>
      <c r="E23" s="73"/>
      <c r="F23" s="91"/>
    </row>
    <row r="24" spans="1:6" ht="30" customHeight="1">
      <c r="A24" s="49"/>
      <c r="B24" s="184"/>
      <c r="C24" s="72"/>
      <c r="D24" s="95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8" t="s">
        <v>28</v>
      </c>
      <c r="B26" s="179"/>
      <c r="C26" s="179"/>
      <c r="D26" s="179"/>
      <c r="E26" s="179"/>
      <c r="F26" s="91"/>
      <c r="G26" s="91"/>
    </row>
    <row r="27" spans="1:7" ht="12.75">
      <c r="A27" s="178" t="s">
        <v>29</v>
      </c>
      <c r="B27" s="179"/>
      <c r="C27" s="179"/>
      <c r="D27" s="179"/>
      <c r="E27" s="179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2">
      <selection activeCell="B29" sqref="B29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28"/>
      <c r="L1" s="28"/>
    </row>
    <row r="2" spans="1:12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10" t="s">
        <v>47</v>
      </c>
    </row>
    <row r="3" spans="1:12" ht="24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0" t="s">
        <v>50</v>
      </c>
    </row>
    <row r="4" spans="1:12" ht="49.5" customHeight="1" thickBot="1">
      <c r="A4" s="9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2.5" customHeight="1">
      <c r="A5" s="100" t="s">
        <v>0</v>
      </c>
      <c r="B5" s="111" t="str">
        <f>Identification!B4</f>
        <v>R-4008-2017 étape E</v>
      </c>
      <c r="C5" s="112"/>
      <c r="D5" s="112"/>
      <c r="E5" s="104"/>
      <c r="F5" s="104"/>
      <c r="G5" s="104"/>
      <c r="H5" s="104"/>
      <c r="I5" s="104"/>
      <c r="J5" s="104"/>
      <c r="K5" s="104"/>
      <c r="L5" s="105"/>
    </row>
    <row r="6" spans="1:12" ht="22.5" customHeight="1" thickBot="1">
      <c r="A6" s="101" t="s">
        <v>1</v>
      </c>
      <c r="B6" s="113" t="str">
        <f>Identification!B5</f>
        <v>ACEF de Québec (ACEFQ)</v>
      </c>
      <c r="C6" s="114"/>
      <c r="D6" s="114"/>
      <c r="E6" s="106"/>
      <c r="F6" s="106"/>
      <c r="G6" s="106"/>
      <c r="H6" s="106"/>
      <c r="I6" s="106"/>
      <c r="J6" s="106"/>
      <c r="K6" s="106"/>
      <c r="L6" s="107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Me Hélène Sicard</v>
      </c>
      <c r="C8" s="50">
        <f>Identification!A12</f>
        <v>0</v>
      </c>
      <c r="D8" s="50">
        <f>Identification!A13</f>
        <v>0</v>
      </c>
      <c r="E8" s="50" t="str">
        <f>Identification!A15</f>
        <v>Jean-François Blain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5">
        <f>Identification!D11</f>
        <v>300</v>
      </c>
      <c r="C9" s="116">
        <f>Identification!D12</f>
        <v>0</v>
      </c>
      <c r="D9" s="117">
        <f>Identification!D13</f>
        <v>0</v>
      </c>
      <c r="E9" s="115">
        <f>Identification!D15</f>
        <v>240</v>
      </c>
      <c r="F9" s="116">
        <f>Identification!D16</f>
        <v>0</v>
      </c>
      <c r="G9" s="116">
        <f>Identification!D17</f>
        <v>0</v>
      </c>
      <c r="H9" s="117">
        <f>Identification!D18</f>
        <v>0</v>
      </c>
      <c r="I9" s="115">
        <f>Identification!D20</f>
        <v>0</v>
      </c>
      <c r="J9" s="117">
        <f>Identification!D21</f>
        <v>0</v>
      </c>
      <c r="K9" s="115">
        <f>Identification!D23</f>
        <v>0</v>
      </c>
      <c r="L9" s="117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8"/>
      <c r="C11" s="119"/>
      <c r="D11" s="120"/>
      <c r="E11" s="118"/>
      <c r="F11" s="119"/>
      <c r="G11" s="119"/>
      <c r="H11" s="120"/>
      <c r="I11" s="118"/>
      <c r="J11" s="120"/>
      <c r="K11" s="118"/>
      <c r="L11" s="120"/>
    </row>
    <row r="12" spans="1:12" ht="30.75" customHeight="1">
      <c r="A12" s="64" t="s">
        <v>53</v>
      </c>
      <c r="B12" s="124">
        <v>3</v>
      </c>
      <c r="C12" s="125"/>
      <c r="D12" s="126"/>
      <c r="E12" s="127">
        <v>6</v>
      </c>
      <c r="F12" s="128"/>
      <c r="G12" s="128"/>
      <c r="H12" s="126"/>
      <c r="I12" s="127"/>
      <c r="J12" s="126"/>
      <c r="K12" s="127"/>
      <c r="L12" s="126"/>
    </row>
    <row r="13" spans="1:12" ht="30.75" customHeight="1">
      <c r="A13" s="64" t="s">
        <v>36</v>
      </c>
      <c r="B13" s="129">
        <v>1</v>
      </c>
      <c r="C13" s="130"/>
      <c r="D13" s="131"/>
      <c r="E13" s="129">
        <v>2</v>
      </c>
      <c r="F13" s="130"/>
      <c r="G13" s="130"/>
      <c r="H13" s="131"/>
      <c r="I13" s="129"/>
      <c r="J13" s="131"/>
      <c r="K13" s="129"/>
      <c r="L13" s="131"/>
    </row>
    <row r="14" spans="1:12" ht="30.75" customHeight="1">
      <c r="A14" s="64" t="s">
        <v>37</v>
      </c>
      <c r="B14" s="129">
        <v>2</v>
      </c>
      <c r="C14" s="130"/>
      <c r="D14" s="131"/>
      <c r="E14" s="129">
        <v>10</v>
      </c>
      <c r="F14" s="130"/>
      <c r="G14" s="130"/>
      <c r="H14" s="131"/>
      <c r="I14" s="129"/>
      <c r="J14" s="131"/>
      <c r="K14" s="129"/>
      <c r="L14" s="131"/>
    </row>
    <row r="15" spans="1:12" ht="30.75" customHeight="1">
      <c r="A15" s="64" t="s">
        <v>38</v>
      </c>
      <c r="B15" s="129">
        <v>3</v>
      </c>
      <c r="C15" s="130"/>
      <c r="D15" s="131"/>
      <c r="E15" s="129">
        <v>3</v>
      </c>
      <c r="F15" s="130"/>
      <c r="G15" s="130"/>
      <c r="H15" s="131"/>
      <c r="I15" s="129"/>
      <c r="J15" s="131"/>
      <c r="K15" s="129"/>
      <c r="L15" s="131"/>
    </row>
    <row r="16" spans="1:12" ht="30.75" customHeight="1">
      <c r="A16" s="64" t="s">
        <v>65</v>
      </c>
      <c r="B16" s="129">
        <v>5</v>
      </c>
      <c r="C16" s="130"/>
      <c r="D16" s="131"/>
      <c r="E16" s="129">
        <v>25</v>
      </c>
      <c r="F16" s="130"/>
      <c r="G16" s="130"/>
      <c r="H16" s="131"/>
      <c r="I16" s="129"/>
      <c r="J16" s="131"/>
      <c r="K16" s="129"/>
      <c r="L16" s="131"/>
    </row>
    <row r="17" spans="1:12" ht="30.75" customHeight="1">
      <c r="A17" s="64" t="s">
        <v>66</v>
      </c>
      <c r="B17" s="129">
        <v>2</v>
      </c>
      <c r="C17" s="130"/>
      <c r="D17" s="131"/>
      <c r="E17" s="129">
        <v>2</v>
      </c>
      <c r="F17" s="130"/>
      <c r="G17" s="130"/>
      <c r="H17" s="131"/>
      <c r="I17" s="129"/>
      <c r="J17" s="131"/>
      <c r="K17" s="129"/>
      <c r="L17" s="131"/>
    </row>
    <row r="18" spans="1:12" ht="30.75" customHeight="1">
      <c r="A18" s="64" t="s">
        <v>68</v>
      </c>
      <c r="B18" s="129">
        <v>1</v>
      </c>
      <c r="C18" s="130"/>
      <c r="D18" s="131"/>
      <c r="E18" s="129">
        <v>3</v>
      </c>
      <c r="F18" s="130"/>
      <c r="G18" s="130"/>
      <c r="H18" s="131"/>
      <c r="I18" s="129"/>
      <c r="J18" s="131"/>
      <c r="K18" s="129"/>
      <c r="L18" s="131"/>
    </row>
    <row r="19" spans="1:12" ht="30.75" customHeight="1">
      <c r="A19" s="64" t="s">
        <v>67</v>
      </c>
      <c r="B19" s="129">
        <v>10</v>
      </c>
      <c r="C19" s="130"/>
      <c r="D19" s="131"/>
      <c r="E19" s="129">
        <v>10</v>
      </c>
      <c r="F19" s="130"/>
      <c r="G19" s="130"/>
      <c r="H19" s="131"/>
      <c r="I19" s="129"/>
      <c r="J19" s="131"/>
      <c r="K19" s="129"/>
      <c r="L19" s="131"/>
    </row>
    <row r="20" spans="1:12" ht="30.75" customHeight="1">
      <c r="A20" s="64" t="s">
        <v>61</v>
      </c>
      <c r="B20" s="129">
        <v>10</v>
      </c>
      <c r="C20" s="130"/>
      <c r="D20" s="131"/>
      <c r="E20" s="129">
        <v>3</v>
      </c>
      <c r="F20" s="130"/>
      <c r="G20" s="130"/>
      <c r="H20" s="131"/>
      <c r="I20" s="129"/>
      <c r="J20" s="131"/>
      <c r="K20" s="129"/>
      <c r="L20" s="131"/>
    </row>
    <row r="21" spans="1:12" ht="30.75" customHeight="1">
      <c r="A21" s="64" t="s">
        <v>39</v>
      </c>
      <c r="B21" s="129">
        <v>25</v>
      </c>
      <c r="C21" s="130"/>
      <c r="D21" s="131"/>
      <c r="E21" s="130">
        <v>25</v>
      </c>
      <c r="F21" s="130"/>
      <c r="G21" s="130"/>
      <c r="H21" s="131"/>
      <c r="I21" s="132"/>
      <c r="J21" s="131"/>
      <c r="K21" s="132"/>
      <c r="L21" s="131"/>
    </row>
    <row r="22" spans="1:12" ht="30.75" customHeight="1">
      <c r="A22" s="64" t="s">
        <v>63</v>
      </c>
      <c r="B22" s="129">
        <v>8</v>
      </c>
      <c r="C22" s="130"/>
      <c r="D22" s="131"/>
      <c r="E22" s="129">
        <v>8</v>
      </c>
      <c r="F22" s="130"/>
      <c r="G22" s="130"/>
      <c r="H22" s="131"/>
      <c r="I22" s="129"/>
      <c r="J22" s="131"/>
      <c r="K22" s="129"/>
      <c r="L22" s="131"/>
    </row>
    <row r="23" spans="1:12" ht="30.75" customHeight="1">
      <c r="A23" s="64"/>
      <c r="B23" s="129"/>
      <c r="C23" s="130"/>
      <c r="D23" s="131"/>
      <c r="E23" s="129"/>
      <c r="F23" s="130"/>
      <c r="G23" s="130"/>
      <c r="H23" s="131"/>
      <c r="I23" s="129"/>
      <c r="J23" s="131"/>
      <c r="K23" s="129"/>
      <c r="L23" s="131"/>
    </row>
    <row r="24" spans="1:12" ht="30.75" customHeight="1">
      <c r="A24" s="65"/>
      <c r="B24" s="129"/>
      <c r="C24" s="130"/>
      <c r="D24" s="131"/>
      <c r="E24" s="129"/>
      <c r="F24" s="130"/>
      <c r="G24" s="130"/>
      <c r="H24" s="131"/>
      <c r="I24" s="129"/>
      <c r="J24" s="131"/>
      <c r="K24" s="129"/>
      <c r="L24" s="131"/>
    </row>
    <row r="25" spans="1:12" ht="30.75" customHeight="1">
      <c r="A25" s="57" t="s">
        <v>54</v>
      </c>
      <c r="B25" s="121">
        <f aca="true" t="shared" si="0" ref="B25:L25">SUM(B12:B24)</f>
        <v>70</v>
      </c>
      <c r="C25" s="121">
        <f t="shared" si="0"/>
        <v>0</v>
      </c>
      <c r="D25" s="121">
        <f>SUM(D12:D24)</f>
        <v>0</v>
      </c>
      <c r="E25" s="121">
        <f t="shared" si="0"/>
        <v>97</v>
      </c>
      <c r="F25" s="121">
        <f t="shared" si="0"/>
        <v>0</v>
      </c>
      <c r="G25" s="121">
        <f t="shared" si="0"/>
        <v>0</v>
      </c>
      <c r="H25" s="121">
        <f t="shared" si="0"/>
        <v>0</v>
      </c>
      <c r="I25" s="121">
        <f t="shared" si="0"/>
        <v>0</v>
      </c>
      <c r="J25" s="121">
        <f t="shared" si="0"/>
        <v>0</v>
      </c>
      <c r="K25" s="121">
        <f>SUM(K12:K24)</f>
        <v>0</v>
      </c>
      <c r="L25" s="121">
        <f t="shared" si="0"/>
        <v>0</v>
      </c>
    </row>
    <row r="26" spans="1:12" ht="30.75" customHeight="1">
      <c r="A26" s="57" t="s">
        <v>57</v>
      </c>
      <c r="B26" s="122">
        <f aca="true" t="shared" si="1" ref="B26:L26">B25*B9</f>
        <v>21000</v>
      </c>
      <c r="C26" s="122">
        <f t="shared" si="1"/>
        <v>0</v>
      </c>
      <c r="D26" s="122">
        <f t="shared" si="1"/>
        <v>0</v>
      </c>
      <c r="E26" s="122">
        <f t="shared" si="1"/>
        <v>23280</v>
      </c>
      <c r="F26" s="122">
        <f t="shared" si="1"/>
        <v>0</v>
      </c>
      <c r="G26" s="122">
        <f t="shared" si="1"/>
        <v>0</v>
      </c>
      <c r="H26" s="122">
        <f t="shared" si="1"/>
        <v>0</v>
      </c>
      <c r="I26" s="122">
        <f t="shared" si="1"/>
        <v>0</v>
      </c>
      <c r="J26" s="122">
        <f t="shared" si="1"/>
        <v>0</v>
      </c>
      <c r="K26" s="122">
        <f t="shared" si="1"/>
        <v>0</v>
      </c>
      <c r="L26" s="122">
        <f t="shared" si="1"/>
        <v>0</v>
      </c>
    </row>
    <row r="27" spans="1:12" s="41" customFormat="1" ht="30.75" customHeight="1">
      <c r="A27" s="10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</row>
    <row r="28" spans="1:12" ht="30.75" customHeight="1">
      <c r="A28" s="60" t="s">
        <v>58</v>
      </c>
      <c r="B28" s="135">
        <v>1504.99</v>
      </c>
      <c r="C28" s="135"/>
      <c r="D28" s="135"/>
      <c r="E28" s="148">
        <v>1743.09</v>
      </c>
      <c r="F28" s="135"/>
      <c r="G28" s="135"/>
      <c r="H28" s="135"/>
      <c r="I28" s="135"/>
      <c r="J28" s="135"/>
      <c r="K28" s="135"/>
      <c r="L28" s="135"/>
    </row>
    <row r="29" spans="1:12" ht="30.75" customHeight="1">
      <c r="A29" s="58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40" customFormat="1" ht="30.75" customHeight="1">
      <c r="A30" s="59" t="s">
        <v>59</v>
      </c>
      <c r="B30" s="123">
        <f>B26+B28</f>
        <v>22504.99</v>
      </c>
      <c r="C30" s="123">
        <f aca="true" t="shared" si="2" ref="C30:L30">C26+C28</f>
        <v>0</v>
      </c>
      <c r="D30" s="123">
        <f t="shared" si="2"/>
        <v>0</v>
      </c>
      <c r="E30" s="123">
        <f t="shared" si="2"/>
        <v>25023.09</v>
      </c>
      <c r="F30" s="123">
        <f t="shared" si="2"/>
        <v>0</v>
      </c>
      <c r="G30" s="123">
        <f>G26+G28</f>
        <v>0</v>
      </c>
      <c r="H30" s="123">
        <f t="shared" si="2"/>
        <v>0</v>
      </c>
      <c r="I30" s="123">
        <f t="shared" si="2"/>
        <v>0</v>
      </c>
      <c r="J30" s="123">
        <f t="shared" si="2"/>
        <v>0</v>
      </c>
      <c r="K30" s="123">
        <f t="shared" si="2"/>
        <v>0</v>
      </c>
      <c r="L30" s="122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3"/>
      <c r="B1" s="103"/>
      <c r="C1" s="103"/>
      <c r="D1" s="103"/>
      <c r="E1" s="89" t="s">
        <v>47</v>
      </c>
    </row>
    <row r="2" spans="1:5" ht="18.75">
      <c r="A2" s="103"/>
      <c r="B2" s="103"/>
      <c r="C2" s="103"/>
      <c r="D2" s="103"/>
      <c r="E2" s="89" t="s">
        <v>62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97" t="s">
        <v>0</v>
      </c>
      <c r="B4" s="217" t="str">
        <f>Identification!B4</f>
        <v>R-4008-2017 étape E</v>
      </c>
      <c r="C4" s="218"/>
      <c r="D4" s="218"/>
      <c r="E4" s="219"/>
    </row>
    <row r="5" spans="1:5" ht="18" customHeight="1" thickBot="1">
      <c r="A5" s="98" t="s">
        <v>1</v>
      </c>
      <c r="B5" s="220" t="str">
        <f>Identification!B5</f>
        <v>ACEF de Québec (ACEFQ)</v>
      </c>
      <c r="C5" s="220"/>
      <c r="D5" s="220"/>
      <c r="E5" s="221"/>
    </row>
    <row r="6" spans="1:5" ht="25.5" customHeight="1" thickBot="1">
      <c r="A6" s="222" t="s">
        <v>69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l'ACEFQ - Étape E</dc:subject>
  <dc:creator>Régie de l'énergie</dc:creator>
  <cp:keywords/>
  <dc:description/>
  <cp:lastModifiedBy>Hélène Sicard</cp:lastModifiedBy>
  <cp:lastPrinted>2010-02-25T20:19:41Z</cp:lastPrinted>
  <dcterms:created xsi:type="dcterms:W3CDTF">2009-06-30T18:48:08Z</dcterms:created>
  <dcterms:modified xsi:type="dcterms:W3CDTF">2023-02-23T19:37:28Z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129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7103500.00000000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17</vt:lpwstr>
  </property>
  <property fmtid="{D5CDD505-2E9C-101B-9397-08002B2CF9AE}" pid="19" name="Suj">
    <vt:lpwstr>Budget de participation de l'ACEFQ - Étape E</vt:lpwstr>
  </property>
  <property fmtid="{D5CDD505-2E9C-101B-9397-08002B2CF9AE}" pid="20" name="Numéroplumit">
    <vt:lpwstr>2596</vt:lpwstr>
  </property>
  <property fmtid="{D5CDD505-2E9C-101B-9397-08002B2CF9AE}" pid="21" name="Cotedepiè">
    <vt:lpwstr>C-ACEFQ-0160</vt:lpwstr>
  </property>
  <property fmtid="{D5CDD505-2E9C-101B-9397-08002B2CF9AE}" pid="22" name="Anciennomdudocume">
    <vt:lpwstr>ACEFQ 4008-E 230223 Budget de participation.xls</vt:lpwstr>
  </property>
  <property fmtid="{D5CDD505-2E9C-101B-9397-08002B2CF9AE}" pid="23" name="_dlc_Doc">
    <vt:lpwstr>W2HFWTQUJJY6-1914211019-5465</vt:lpwstr>
  </property>
  <property fmtid="{D5CDD505-2E9C-101B-9397-08002B2CF9AE}" pid="24" name="_dlc_DocIdItemGu">
    <vt:lpwstr>f4d4c033-9db0-4247-b739-eb729393a72a</vt:lpwstr>
  </property>
  <property fmtid="{D5CDD505-2E9C-101B-9397-08002B2CF9AE}" pid="25" name="_dlc_DocIdU">
    <vt:lpwstr>http://s10mtlweb:8081/983/_layouts/15/DocIdRedir.aspx?ID=W2HFWTQUJJY6-1914211019-5465, W2HFWTQUJJY6-1914211019-5465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C-ACEFQ-0160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2596.00000000000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