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492"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<sst xmlns="http://schemas.openxmlformats.org/spreadsheetml/2006/main" count="260" uniqueCount="188">
  <si>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</si>
  <si>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</si>
  <si>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</si>
  <si>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</si>
  <si>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</si>
  <si>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</si>
  <si>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</si>
  <si>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</si>
  <si>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</si>
  <si>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</si>
  <si>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</si>
  <si>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</si>
  <si>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</si>
  <si>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</si>
  <si>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</si>
  <si>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</si>
  <si>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</si>
  <si>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</si>
  <si>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</si>
  <si>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</si>
  <si>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</si>
  <si>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</si>
  <si>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</si>
  <si>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</si>
  <si>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</si>
  <si>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</si>
  <si>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</si>
  <si>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</si>
  <si>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</si>
  <si>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</si>
  <si>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</si>
  <si>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</si>
  <si>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</si>
  <si>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</si>
  <si>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</si>
  <si>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</si>
  <si>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</si>
  <si>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</si>
  <si>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</si>
  <si>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</si>
  <si>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</si>
  <si>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</si>
  <si>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</si>
  <si>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</si>
  <si>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</si>
  <si>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</si>
  <si>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</si>
  <si>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</si>
  <si>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</si>
  <si>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</si>
  <si>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</si>
  <si>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</si>
  <si>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</si>
  <si>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</si>
  <si>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</si>
  <si>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</si>
  <si>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</si>
  <si>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</si>
  <si>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</si>
  <si>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</si>
  <si>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</si>
  <si>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</si>
  <si>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</si>
  <si>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</si>
  <si>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</si>
  <si>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</si>
  <si>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</si>
  <si>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</si>
  <si>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</si>
  <si>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</si>
  <si>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</si>
  <si>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</si>
  <si>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</si>
  <si>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</si>
  <si>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</si>
  <si>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</si>
  <si>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</si>
  <si>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</si>
  <si>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</si>
  <si>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</si>
  <si>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</si>
  <si>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</si>
  <si>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</si>
  <si>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</si>
  <si>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</si>
  <si>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</si>
  <si>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</si>
  <si>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</si>
  <si>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</si>
  <si>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</si>
  <si>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</si>
  <si>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</si>
  <si>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</si>
  <si>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</si>
  <si>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</si>
  <si>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</si>
  <si>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</si>
  <si>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</si>
  <si>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</si>
  <si>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</si>
  <si>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</si>
  <si>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</si>
  <si>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</si>
  <si>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</si>
  <si>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</si>
  <si>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</si>
  <si>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</si>
  <si>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</si>
  <si>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</si>
  <si>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</si>
  <si>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</si>
  <si>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</si>
  <si>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</si>
  <si>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</si>
  <si>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</si>
  <si>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</si>
  <si>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</si>
  <si>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</si>
  <si>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</si>
  <si>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</si>
  <si>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</si>
  <si>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</si>
  <si>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</si>
  <si>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</si>
  <si>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</si>
  <si>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</si>
  <si>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</si>
  <si>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</si>
  <si>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</si>
  <si>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</si>
  <si>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</si>
  <si>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</si>
  <si>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</si>
  <si>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</si>
  <si>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</si>
  <si>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</si>
  <si>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</si>
  <si>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</si>
  <si>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</si>
  <si>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</si>
  <si>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</si>
  <si>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</si>
  <si>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</si>
  <si>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</si>
  <si>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</si>
  <si>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</si>
  <si>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</si>
  <si>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</si>
  <si>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</si>
  <si>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</si>
  <si>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</si>
  <si>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</si>
  <si>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</si>
  <si>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</si>
  <si>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</si>
  <si>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</si>
  <si>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</si>
  <si>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</si>
  <si>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</si>
  <si>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</si>
  <si>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</si>
  <si>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</si>
  <si>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</si>
  <si>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</si>
  <si>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</si>
  <si>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</si>
  <si>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</si>
  <si>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</si>
  <si>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</si>
  <si>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</si>
  <si>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</si>
  <si>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</si>
  <si>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é E</t>
  </si>
  <si>
    <t>ACEF de Québec</t>
  </si>
  <si>
    <t>non</t>
  </si>
  <si>
    <t>ACEFQ</t>
  </si>
  <si>
    <t>Hélène Sicard</t>
  </si>
  <si>
    <t>35+</t>
  </si>
  <si>
    <t>externe</t>
  </si>
  <si>
    <t>5175 de la Concorde Vaudreuil-Dorion J7V 0G1</t>
  </si>
  <si>
    <t>Jean-François Blain</t>
  </si>
  <si>
    <t>2267, boul. Perrot, Notre-0Dame de l'Ile Perrot, Qc J7W 2J8</t>
  </si>
  <si>
    <t>Février 2023 à septembre 2023</t>
  </si>
  <si>
    <t>Julie Mayrand, directrice</t>
  </si>
  <si>
    <t xml:space="preserve">Québec </t>
  </si>
  <si>
    <t>Julie Mayrand , directrice</t>
  </si>
  <si>
    <t>ACEF de Québec (ACEFQ)</t>
  </si>
  <si>
    <t>Québec</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</si>
</sst>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8" fontId="82" fillId="0" borderId="70" xfId="0" applyNumberFormat="1" applyFont="1" applyBorder="1" applyAlignment="1" applyProtection="1">
      <alignment vertical="center" wrapText="1"/>
      <protection locked="0"/>
    </xf>
    <xf numFmtId="17" fontId="19" fillId="0" borderId="0" xfId="0" applyNumberFormat="1" applyFont="1" applyFill="1" applyAlignment="1" applyProtection="1">
      <alignment horizontal="center"/>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5755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5">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4"/>
      <c r="E1" s="5"/>
      <c r="F1" s="5"/>
      <c r="G1" s="5"/>
      <c r="H1" s="5"/>
      <c r="I1" s="5"/>
      <c r="J1" s="5"/>
      <c r="K1" s="5"/>
      <c r="L1" s="5"/>
      <c r="M1" s="5"/>
      <c r="N1" s="5"/>
      <c r="O1" s="5"/>
      <c r="P1" s="5"/>
    </row>
    <row r="2" spans="4:16" ht="18.75" customHeight="1">
      <c r="D2" s="178" t="s">
        <v>79</v>
      </c>
      <c r="E2" s="5"/>
      <c r="F2" s="5"/>
      <c r="G2" s="5"/>
      <c r="H2" s="5"/>
      <c r="I2" s="5"/>
      <c r="J2" s="5"/>
      <c r="K2" s="5"/>
      <c r="L2" s="5"/>
      <c r="M2" s="5"/>
      <c r="N2" s="5"/>
      <c r="O2" s="5"/>
      <c r="P2" s="5"/>
    </row>
    <row r="3" spans="4:16" ht="18.75" customHeight="1">
      <c r="D3" s="178"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2" t="s">
        <v>0</v>
      </c>
      <c r="B5" s="179" t="s">
        <v>172</v>
      </c>
      <c r="C5" s="173" t="s">
        <v>16</v>
      </c>
      <c r="D5" s="180" t="s">
        <v>182</v>
      </c>
      <c r="E5" s="4"/>
      <c r="F5" s="4"/>
      <c r="G5" s="4"/>
      <c r="H5" s="4"/>
      <c r="I5" s="4"/>
      <c r="J5" s="4"/>
      <c r="K5" s="4"/>
      <c r="L5" s="4"/>
      <c r="M5" s="4"/>
      <c r="N5" s="4"/>
      <c r="O5" s="4"/>
      <c r="P5" s="4"/>
    </row>
    <row r="6" spans="1:16" ht="18.75" customHeight="1">
      <c r="A6" s="174" t="s">
        <v>1</v>
      </c>
      <c r="B6" s="311" t="s">
        <v>173</v>
      </c>
      <c r="C6" s="312"/>
      <c r="D6" s="313"/>
      <c r="E6" s="4"/>
      <c r="F6" s="4"/>
      <c r="G6" s="4"/>
      <c r="H6" s="4"/>
      <c r="I6" s="4"/>
      <c r="J6" s="4"/>
      <c r="K6" s="4"/>
      <c r="L6" s="4"/>
      <c r="M6" s="4"/>
      <c r="N6" s="4"/>
      <c r="O6" s="4"/>
      <c r="P6" s="4"/>
    </row>
    <row r="7" spans="1:16" ht="18.75" customHeight="1">
      <c r="A7" s="314" t="s">
        <v>67</v>
      </c>
      <c r="B7" s="315"/>
      <c r="C7" s="316"/>
      <c r="D7" s="181" t="s">
        <v>174</v>
      </c>
      <c r="E7" s="4"/>
      <c r="F7" s="4"/>
      <c r="G7" s="4"/>
      <c r="H7" s="4"/>
      <c r="I7" s="4"/>
      <c r="J7" s="4"/>
      <c r="K7" s="4"/>
      <c r="L7" s="4"/>
      <c r="M7" s="4"/>
      <c r="N7" s="4"/>
      <c r="O7" s="4"/>
      <c r="P7" s="4"/>
    </row>
    <row r="8" spans="1:16" ht="18.75" customHeight="1">
      <c r="A8" s="314" t="s">
        <v>134</v>
      </c>
      <c r="B8" s="317"/>
      <c r="C8" s="318"/>
      <c r="D8" s="182">
        <v>0.5</v>
      </c>
      <c r="E8" s="4"/>
      <c r="F8" s="4"/>
      <c r="G8" s="4"/>
      <c r="H8" s="4"/>
      <c r="I8" s="4"/>
      <c r="J8" s="4"/>
      <c r="K8" s="4"/>
      <c r="L8" s="4"/>
      <c r="M8" s="4"/>
      <c r="N8" s="4"/>
      <c r="O8" s="4"/>
      <c r="P8" s="4"/>
    </row>
    <row r="9" spans="1:16" ht="18.75" customHeight="1">
      <c r="A9" s="319" t="s">
        <v>133</v>
      </c>
      <c r="B9" s="320"/>
      <c r="C9" s="321"/>
      <c r="D9" s="183" t="s">
        <v>175</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5" t="s">
        <v>45</v>
      </c>
      <c r="B11" s="176" t="s">
        <v>68</v>
      </c>
      <c r="C11" s="176" t="s">
        <v>69</v>
      </c>
      <c r="D11" s="177" t="s">
        <v>15</v>
      </c>
      <c r="E11" s="9"/>
      <c r="F11" s="4"/>
      <c r="G11" s="4"/>
      <c r="H11" s="4"/>
      <c r="I11" s="4"/>
      <c r="J11" s="4"/>
      <c r="K11" s="4"/>
      <c r="L11" s="4"/>
      <c r="M11" s="4"/>
      <c r="N11" s="4"/>
      <c r="O11" s="4"/>
      <c r="P11" s="4"/>
    </row>
    <row r="12" spans="1:16" ht="27" customHeight="1">
      <c r="A12" s="184" t="s">
        <v>176</v>
      </c>
      <c r="B12" s="185" t="s">
        <v>177</v>
      </c>
      <c r="C12" s="185" t="s">
        <v>178</v>
      </c>
      <c r="D12" s="186"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6" t="s">
        <v>68</v>
      </c>
      <c r="C16" s="176" t="s">
        <v>69</v>
      </c>
      <c r="D16" s="177" t="s">
        <v>15</v>
      </c>
      <c r="E16" s="9"/>
      <c r="F16" s="4"/>
      <c r="G16" s="4"/>
      <c r="H16" s="4"/>
      <c r="I16" s="4"/>
      <c r="J16" s="4"/>
      <c r="K16" s="4"/>
      <c r="L16" s="4"/>
      <c r="M16" s="4"/>
      <c r="N16" s="4"/>
      <c r="O16" s="4"/>
      <c r="P16" s="4"/>
    </row>
    <row r="17" spans="1:16" ht="27" customHeight="1">
      <c r="A17" s="184" t="s">
        <v>180</v>
      </c>
      <c r="B17" s="185">
        <v>26</v>
      </c>
      <c r="C17" s="185" t="s">
        <v>178</v>
      </c>
      <c r="D17" s="186" t="s">
        <v>181</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6" t="s">
        <v>68</v>
      </c>
      <c r="C21" s="176" t="s">
        <v>69</v>
      </c>
      <c r="D21" s="177" t="s">
        <v>15</v>
      </c>
      <c r="E21" s="9"/>
      <c r="F21" s="4"/>
      <c r="G21" s="4"/>
      <c r="H21" s="4"/>
      <c r="I21" s="4"/>
      <c r="J21" s="4"/>
      <c r="K21" s="4"/>
      <c r="L21" s="4"/>
      <c r="M21" s="4"/>
      <c r="N21" s="4"/>
      <c r="O21" s="4"/>
      <c r="P21" s="4"/>
    </row>
    <row r="22" spans="1:16" ht="27" customHeight="1">
      <c r="A22" s="193"/>
      <c r="B22" s="302" t="s">
        <v>17</v>
      </c>
      <c r="C22" s="302" t="s">
        <v>17</v>
      </c>
      <c r="D22" s="195"/>
      <c r="E22" s="9"/>
      <c r="F22" s="4"/>
      <c r="G22" s="4"/>
      <c r="H22" s="4"/>
      <c r="I22" s="4"/>
      <c r="J22" s="4"/>
      <c r="K22" s="4"/>
      <c r="L22" s="4"/>
      <c r="M22" s="4"/>
      <c r="N22" s="4"/>
      <c r="O22" s="4"/>
      <c r="P22" s="4"/>
    </row>
    <row r="23" spans="1:16" ht="27" customHeight="1">
      <c r="A23" s="194"/>
      <c r="B23" s="303"/>
      <c r="C23" s="303"/>
      <c r="D23" s="196"/>
      <c r="E23" s="9"/>
      <c r="F23" s="4"/>
      <c r="G23" s="4"/>
      <c r="H23" s="4"/>
      <c r="I23" s="4"/>
      <c r="J23" s="4"/>
      <c r="K23" s="4"/>
      <c r="L23" s="4"/>
      <c r="M23" s="4"/>
      <c r="N23" s="4"/>
      <c r="O23" s="4"/>
      <c r="P23" s="4"/>
    </row>
    <row r="24" spans="1:16" ht="19.5" customHeight="1">
      <c r="A24" s="299" t="s">
        <v>48</v>
      </c>
      <c r="B24" s="176" t="s">
        <v>68</v>
      </c>
      <c r="C24" s="176" t="s">
        <v>69</v>
      </c>
      <c r="D24" s="177" t="s">
        <v>15</v>
      </c>
      <c r="E24" s="9"/>
      <c r="F24" s="4"/>
      <c r="G24" s="4"/>
      <c r="H24" s="4"/>
      <c r="I24" s="4"/>
      <c r="J24" s="4"/>
      <c r="K24" s="4"/>
      <c r="L24" s="4"/>
      <c r="M24" s="4"/>
      <c r="N24" s="4"/>
      <c r="O24" s="4"/>
      <c r="P24" s="4"/>
    </row>
    <row r="25" spans="1:16" ht="27" customHeight="1">
      <c r="A25" s="197"/>
      <c r="B25" s="302" t="s">
        <v>17</v>
      </c>
      <c r="C25" s="199"/>
      <c r="D25" s="195"/>
      <c r="E25" s="9"/>
      <c r="F25" s="4"/>
      <c r="G25" s="4"/>
      <c r="H25" s="4"/>
      <c r="I25" s="4"/>
      <c r="J25" s="4"/>
      <c r="K25" s="4"/>
      <c r="L25" s="4"/>
      <c r="M25" s="4"/>
      <c r="N25" s="4"/>
      <c r="O25" s="4"/>
      <c r="P25" s="4"/>
    </row>
    <row r="26" spans="1:16" ht="27" customHeight="1">
      <c r="A26" s="198"/>
      <c r="B26" s="303"/>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8" t="s">
        <v>79</v>
      </c>
      <c r="E1" s="115"/>
      <c r="F1" s="4"/>
      <c r="G1" s="4"/>
      <c r="H1" s="4"/>
      <c r="I1" s="4"/>
      <c r="J1" s="4"/>
      <c r="K1" s="4"/>
      <c r="L1" s="4"/>
      <c r="M1" s="4"/>
      <c r="N1" s="4"/>
      <c r="O1" s="4"/>
      <c r="P1" s="4"/>
    </row>
    <row r="2" spans="4:16" ht="22.5" customHeight="1">
      <c r="D2" s="178"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2" t="s">
        <v>0</v>
      </c>
      <c r="B4" s="125" t="str">
        <f>Identification!B5</f>
        <v>R-4008-2017 é E</v>
      </c>
      <c r="C4" s="204" t="s">
        <v>16</v>
      </c>
      <c r="D4" s="126" t="str">
        <f>Identification!D5</f>
        <v>Février 2023 à septembre 2023</v>
      </c>
      <c r="E4" s="11"/>
      <c r="F4" s="4"/>
      <c r="G4" s="4"/>
      <c r="H4" s="4"/>
      <c r="I4" s="4"/>
      <c r="J4" s="4"/>
      <c r="K4" s="4"/>
      <c r="L4" s="4"/>
      <c r="M4" s="4"/>
      <c r="N4" s="4"/>
      <c r="O4" s="4"/>
      <c r="P4" s="4"/>
    </row>
    <row r="5" spans="1:16" ht="26.25" customHeight="1">
      <c r="A5" s="174" t="s">
        <v>1</v>
      </c>
      <c r="B5" s="322" t="str">
        <f>Identification!B6:D6</f>
        <v>ACEF de Québec</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7</v>
      </c>
      <c r="C9" s="296">
        <f>Honoraires!D14</f>
        <v>1.5</v>
      </c>
      <c r="D9" s="127">
        <f>Honoraires!H14</f>
        <v>2740.93</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11.75</v>
      </c>
      <c r="C11" s="296">
        <f>Honoraires!D20</f>
        <v>1.5</v>
      </c>
      <c r="D11" s="127">
        <f>Honoraires!H20</f>
        <v>3418.1</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7">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7">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18.8</v>
      </c>
      <c r="C17" s="239">
        <f>C9+C11+C13+C15</f>
        <v>3</v>
      </c>
      <c r="D17" s="240">
        <f>D9+D11+D13+D15</f>
        <v>6159.03</v>
      </c>
      <c r="E17" s="9"/>
      <c r="F17" s="4"/>
      <c r="G17" s="4"/>
      <c r="H17" s="4"/>
      <c r="I17" s="4"/>
      <c r="J17" s="4"/>
      <c r="K17" s="4"/>
      <c r="L17" s="4"/>
      <c r="M17" s="4"/>
      <c r="N17" s="4"/>
      <c r="O17" s="4"/>
      <c r="P17" s="4"/>
    </row>
    <row r="18" spans="1:16" ht="16.5" customHeight="1">
      <c r="A18" s="118"/>
      <c r="B18" s="119" t="s">
        <v>147</v>
      </c>
      <c r="C18" s="119" t="s">
        <v>148</v>
      </c>
      <c r="D18" s="120"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8">
        <f>ROUND(0.03*D17,2)</f>
        <v>184.77</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7">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7">
        <f>'Dépenses '!F27</f>
        <v>0</v>
      </c>
      <c r="E25" s="9"/>
      <c r="F25" s="4"/>
      <c r="G25" s="4"/>
      <c r="H25" s="4"/>
      <c r="I25" s="4"/>
      <c r="J25" s="4"/>
      <c r="K25" s="4"/>
      <c r="L25" s="4"/>
      <c r="M25" s="4"/>
      <c r="N25" s="4"/>
      <c r="O25" s="4"/>
      <c r="P25" s="4"/>
    </row>
    <row r="26" spans="1:16" ht="10.5" customHeight="1">
      <c r="A26" s="215"/>
      <c r="B26" s="216"/>
      <c r="C26" s="217"/>
      <c r="D26" s="117" t="s">
        <v>169</v>
      </c>
      <c r="E26" s="9"/>
      <c r="F26" s="9"/>
      <c r="G26" s="4"/>
      <c r="H26" s="4"/>
      <c r="I26" s="4"/>
      <c r="J26" s="4"/>
      <c r="K26" s="4"/>
      <c r="L26" s="4"/>
      <c r="M26" s="4"/>
      <c r="N26" s="4"/>
      <c r="O26" s="4"/>
      <c r="P26" s="4"/>
    </row>
    <row r="27" spans="1:16" ht="22.5" customHeight="1">
      <c r="A27" s="344" t="s">
        <v>59</v>
      </c>
      <c r="B27" s="345"/>
      <c r="C27" s="346"/>
      <c r="D27" s="241">
        <f>D21+D23+D25</f>
        <v>184.77</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6343.8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49"/>
      <c r="C1" s="149"/>
      <c r="D1" s="149"/>
      <c r="E1" s="149"/>
      <c r="F1" s="150"/>
      <c r="G1" s="151"/>
      <c r="H1" s="250" t="s">
        <v>79</v>
      </c>
      <c r="I1" s="4"/>
      <c r="J1" s="4"/>
      <c r="K1" s="4"/>
      <c r="L1" s="4"/>
      <c r="M1" s="4"/>
      <c r="N1" s="4"/>
      <c r="O1" s="4"/>
      <c r="P1" s="4"/>
      <c r="Q1" s="4"/>
    </row>
    <row r="2" spans="2:17" ht="22.5" customHeight="1">
      <c r="B2" s="149"/>
      <c r="C2" s="149"/>
      <c r="D2" s="149"/>
      <c r="E2" s="149"/>
      <c r="F2" s="152"/>
      <c r="G2" s="151"/>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3" t="s">
        <v>0</v>
      </c>
      <c r="B4" s="129"/>
      <c r="C4" s="154" t="str">
        <f>Identification!B5</f>
        <v>R-4008-2017 é E</v>
      </c>
      <c r="D4" s="385" t="s">
        <v>16</v>
      </c>
      <c r="E4" s="386"/>
      <c r="F4" s="380" t="str">
        <f>Identification!D5</f>
        <v>Février 2023 à septembre 2023</v>
      </c>
      <c r="G4" s="381"/>
      <c r="H4" s="382"/>
      <c r="I4" s="11"/>
      <c r="J4" s="11"/>
      <c r="K4" s="11"/>
      <c r="L4" s="11"/>
      <c r="M4" s="11"/>
      <c r="N4" s="11"/>
      <c r="O4" s="11"/>
      <c r="P4" s="11"/>
      <c r="Q4" s="11"/>
    </row>
    <row r="5" spans="1:17" ht="26.25" customHeight="1">
      <c r="A5" s="130" t="s">
        <v>1</v>
      </c>
      <c r="B5" s="131"/>
      <c r="C5" s="322" t="str">
        <f>Identification!B6</f>
        <v>ACEF de Québec</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2"/>
      <c r="B7" s="143"/>
      <c r="C7" s="370"/>
      <c r="D7" s="371"/>
      <c r="E7" s="132"/>
      <c r="F7" s="132"/>
      <c r="G7" s="132"/>
      <c r="H7" s="133"/>
      <c r="I7" s="11"/>
      <c r="J7" s="11"/>
      <c r="K7" s="11"/>
      <c r="L7" s="11"/>
      <c r="M7" s="11"/>
      <c r="N7" s="11"/>
      <c r="O7" s="11"/>
      <c r="P7" s="11"/>
      <c r="Q7" s="11"/>
    </row>
    <row r="8" spans="1:17" ht="17.25" customHeight="1">
      <c r="A8" s="134" t="s">
        <v>2</v>
      </c>
      <c r="B8" s="144"/>
      <c r="C8" s="364" t="s">
        <v>139</v>
      </c>
      <c r="D8" s="365"/>
      <c r="E8" s="135" t="s">
        <v>113</v>
      </c>
      <c r="F8" s="135" t="s">
        <v>31</v>
      </c>
      <c r="G8" s="135" t="s">
        <v>60</v>
      </c>
      <c r="H8" s="136" t="s">
        <v>32</v>
      </c>
      <c r="I8" s="11"/>
      <c r="J8" s="11"/>
      <c r="K8" s="11"/>
      <c r="L8" s="11"/>
      <c r="M8" s="11"/>
      <c r="N8" s="11"/>
      <c r="O8" s="11"/>
      <c r="P8" s="11"/>
      <c r="Q8" s="11"/>
    </row>
    <row r="9" spans="1:17" ht="14.25" customHeight="1">
      <c r="A9" s="137"/>
      <c r="B9" s="145"/>
      <c r="C9" s="138" t="s">
        <v>140</v>
      </c>
      <c r="D9" s="139" t="s">
        <v>141</v>
      </c>
      <c r="E9" s="140"/>
      <c r="F9" s="140"/>
      <c r="G9" s="140"/>
      <c r="H9" s="141"/>
      <c r="I9" s="11"/>
      <c r="J9" s="11"/>
      <c r="K9" s="11"/>
      <c r="L9" s="11"/>
      <c r="M9" s="11"/>
      <c r="N9" s="11"/>
      <c r="O9" s="11"/>
      <c r="P9" s="11"/>
      <c r="Q9" s="11"/>
    </row>
    <row r="10" spans="1:17" ht="20.25" customHeight="1">
      <c r="A10" s="372" t="s">
        <v>115</v>
      </c>
      <c r="B10" s="146" t="str">
        <f>Identification!A12</f>
        <v>Hélène Sicard</v>
      </c>
      <c r="C10" s="244">
        <v>7</v>
      </c>
      <c r="D10" s="244">
        <v>1.5</v>
      </c>
      <c r="E10" s="245">
        <v>300</v>
      </c>
      <c r="F10" s="168">
        <f>ROUND(((D10*E10)+(C10*E10)),2)</f>
        <v>2550</v>
      </c>
      <c r="G10" s="251">
        <v>190.93</v>
      </c>
      <c r="H10" s="165">
        <f>ROUND(F10+G10,2)</f>
        <v>2740.93</v>
      </c>
      <c r="I10" s="11"/>
      <c r="J10" s="11"/>
      <c r="K10" s="11"/>
      <c r="L10" s="11"/>
      <c r="M10" s="11"/>
      <c r="N10" s="11"/>
      <c r="O10" s="11"/>
      <c r="P10" s="11"/>
      <c r="Q10" s="11"/>
    </row>
    <row r="11" spans="1:17" ht="20.25" customHeight="1">
      <c r="A11" s="373"/>
      <c r="B11" s="146">
        <f>Identification!A13</f>
        <v>0</v>
      </c>
      <c r="C11" s="246"/>
      <c r="D11" s="246"/>
      <c r="E11" s="247"/>
      <c r="F11" s="169">
        <f>ROUND(((D11*E11)+(C11*E11)),2)</f>
        <v>0</v>
      </c>
      <c r="G11" s="252"/>
      <c r="H11" s="166">
        <f>ROUND(F11+G11,2)</f>
        <v>0</v>
      </c>
      <c r="I11" s="11"/>
      <c r="J11" s="11"/>
      <c r="K11" s="11"/>
      <c r="L11" s="11"/>
      <c r="M11" s="11"/>
      <c r="N11" s="11"/>
      <c r="O11" s="11"/>
      <c r="P11" s="11"/>
      <c r="Q11" s="11"/>
    </row>
    <row r="12" spans="1:17" ht="20.25" customHeight="1">
      <c r="A12" s="373"/>
      <c r="B12" s="147">
        <f>Identification!A14</f>
        <v>0</v>
      </c>
      <c r="C12" s="246"/>
      <c r="D12" s="246"/>
      <c r="E12" s="247"/>
      <c r="F12" s="169">
        <f>ROUND(((D12*E12)+(C12*E12)),2)</f>
        <v>0</v>
      </c>
      <c r="G12" s="253"/>
      <c r="H12" s="166">
        <f>ROUND(F12+G12,2)</f>
        <v>0</v>
      </c>
      <c r="I12" s="11"/>
      <c r="J12" s="11"/>
      <c r="K12" s="11"/>
      <c r="L12" s="11"/>
      <c r="M12" s="11"/>
      <c r="N12" s="11"/>
      <c r="O12" s="11"/>
      <c r="P12" s="11"/>
      <c r="Q12" s="11"/>
    </row>
    <row r="13" spans="1:17" ht="20.25" customHeight="1">
      <c r="A13" s="373"/>
      <c r="B13" s="148">
        <f>Identification!A15</f>
        <v>0</v>
      </c>
      <c r="C13" s="248"/>
      <c r="D13" s="248"/>
      <c r="E13" s="249"/>
      <c r="F13" s="164">
        <f>ROUND(((D13*E13)+(C13*E13)),2)</f>
        <v>0</v>
      </c>
      <c r="G13" s="254"/>
      <c r="H13" s="167">
        <f>ROUND(F13+G13,2)</f>
        <v>0</v>
      </c>
      <c r="I13" s="11"/>
      <c r="J13" s="11"/>
      <c r="K13" s="11"/>
      <c r="L13" s="11"/>
      <c r="M13" s="11"/>
      <c r="N13" s="11"/>
      <c r="O13" s="11"/>
      <c r="P13" s="11"/>
      <c r="Q13" s="11"/>
    </row>
    <row r="14" spans="1:17" ht="20.25" customHeight="1">
      <c r="A14" s="374"/>
      <c r="B14" s="157" t="s">
        <v>18</v>
      </c>
      <c r="C14" s="158">
        <f>SUM(C10:C13)</f>
        <v>7</v>
      </c>
      <c r="D14" s="158">
        <f>SUM(D10:D13)</f>
        <v>1.5</v>
      </c>
      <c r="E14" s="360"/>
      <c r="F14" s="159">
        <f>F10+F11+F12+F13</f>
        <v>2550</v>
      </c>
      <c r="G14" s="159">
        <f>G10+G11+G12+G13</f>
        <v>190.93</v>
      </c>
      <c r="H14" s="160">
        <f>ROUND(F14+G14,2)</f>
        <v>2740.93</v>
      </c>
      <c r="I14" s="11"/>
      <c r="J14" s="11"/>
      <c r="K14" s="11"/>
      <c r="L14" s="11"/>
      <c r="M14" s="11"/>
      <c r="N14" s="11"/>
      <c r="O14" s="11"/>
      <c r="P14" s="11"/>
      <c r="Q14" s="11"/>
    </row>
    <row r="15" spans="1:17" ht="12.75" customHeight="1">
      <c r="A15" s="375"/>
      <c r="B15" s="161"/>
      <c r="C15" s="171" t="s">
        <v>153</v>
      </c>
      <c r="D15" s="171" t="s">
        <v>154</v>
      </c>
      <c r="E15" s="361"/>
      <c r="F15" s="162" t="s">
        <v>64</v>
      </c>
      <c r="G15" s="162" t="s">
        <v>14</v>
      </c>
      <c r="H15" s="163" t="s">
        <v>19</v>
      </c>
      <c r="I15" s="11"/>
      <c r="J15" s="11"/>
      <c r="K15" s="11"/>
      <c r="L15" s="11"/>
      <c r="M15" s="11"/>
      <c r="N15" s="11"/>
      <c r="O15" s="11"/>
      <c r="P15" s="11"/>
      <c r="Q15" s="11"/>
    </row>
    <row r="16" spans="1:17" ht="20.25" customHeight="1">
      <c r="A16" s="372" t="s">
        <v>116</v>
      </c>
      <c r="B16" s="146" t="str">
        <f>Identification!A17</f>
        <v>Jean-François Blain</v>
      </c>
      <c r="C16" s="244">
        <v>11.75</v>
      </c>
      <c r="D16" s="244">
        <v>1.5</v>
      </c>
      <c r="E16" s="300">
        <v>240</v>
      </c>
      <c r="F16" s="168">
        <f>ROUND(((D16*E16)+(C16*E16)),2)</f>
        <v>3180</v>
      </c>
      <c r="G16" s="251">
        <v>238.1</v>
      </c>
      <c r="H16" s="165">
        <f>ROUND(F16+G16,2)</f>
        <v>3418.1</v>
      </c>
      <c r="I16" s="11"/>
      <c r="J16" s="11"/>
      <c r="K16" s="11"/>
      <c r="L16" s="11"/>
      <c r="M16" s="11"/>
      <c r="N16" s="11"/>
      <c r="O16" s="11"/>
      <c r="P16" s="11"/>
      <c r="Q16" s="11"/>
    </row>
    <row r="17" spans="1:17" ht="20.25" customHeight="1">
      <c r="A17" s="373"/>
      <c r="B17" s="146">
        <f>Identification!A18</f>
        <v>0</v>
      </c>
      <c r="C17" s="246"/>
      <c r="D17" s="246"/>
      <c r="E17" s="247"/>
      <c r="F17" s="169">
        <f>ROUND(((D17*E17)+(C17*E17)),2)</f>
        <v>0</v>
      </c>
      <c r="G17" s="252"/>
      <c r="H17" s="166">
        <f>ROUND(F17+G17,2)</f>
        <v>0</v>
      </c>
      <c r="I17" s="11"/>
      <c r="J17" s="11"/>
      <c r="K17" s="11"/>
      <c r="L17" s="11"/>
      <c r="M17" s="11"/>
      <c r="N17" s="11"/>
      <c r="O17" s="11"/>
      <c r="P17" s="11"/>
      <c r="Q17" s="11"/>
    </row>
    <row r="18" spans="1:17" ht="20.25" customHeight="1">
      <c r="A18" s="373"/>
      <c r="B18" s="147">
        <f>Identification!A19</f>
        <v>0</v>
      </c>
      <c r="C18" s="246"/>
      <c r="D18" s="246"/>
      <c r="E18" s="247"/>
      <c r="F18" s="169">
        <f>ROUND(((D18*E18)+(C18*E18)),2)</f>
        <v>0</v>
      </c>
      <c r="G18" s="253"/>
      <c r="H18" s="166">
        <f>ROUND(F18+G18,2)</f>
        <v>0</v>
      </c>
      <c r="I18" s="11"/>
      <c r="J18" s="11"/>
      <c r="K18" s="11"/>
      <c r="L18" s="11"/>
      <c r="M18" s="11"/>
      <c r="N18" s="11"/>
      <c r="O18" s="11"/>
      <c r="P18" s="11"/>
      <c r="Q18" s="11"/>
    </row>
    <row r="19" spans="1:17" ht="20.25" customHeight="1">
      <c r="A19" s="373"/>
      <c r="B19" s="148">
        <f>Identification!A20</f>
        <v>0</v>
      </c>
      <c r="C19" s="248"/>
      <c r="D19" s="248"/>
      <c r="E19" s="249"/>
      <c r="F19" s="164">
        <f>ROUND(((D19*E19)+(C19*E19)),2)</f>
        <v>0</v>
      </c>
      <c r="G19" s="254"/>
      <c r="H19" s="167">
        <f>ROUND(F19+G19,2)</f>
        <v>0</v>
      </c>
      <c r="I19" s="11"/>
      <c r="J19" s="11"/>
      <c r="K19" s="11"/>
      <c r="L19" s="11"/>
      <c r="M19" s="11"/>
      <c r="N19" s="11"/>
      <c r="O19" s="11"/>
      <c r="P19" s="11"/>
      <c r="Q19" s="11"/>
    </row>
    <row r="20" spans="1:17" ht="20.25" customHeight="1">
      <c r="A20" s="374"/>
      <c r="B20" s="157" t="s">
        <v>18</v>
      </c>
      <c r="C20" s="158">
        <f>SUM(C16:C19)</f>
        <v>11.75</v>
      </c>
      <c r="D20" s="158">
        <f>SUM(D16:D19)</f>
        <v>1.5</v>
      </c>
      <c r="E20" s="360"/>
      <c r="F20" s="159">
        <f>F16+F17+F18+F19</f>
        <v>3180</v>
      </c>
      <c r="G20" s="159">
        <f>G16+G17+G18+G19</f>
        <v>238.1</v>
      </c>
      <c r="H20" s="160">
        <f>ROUND(F20+G20,2)</f>
        <v>3418.1</v>
      </c>
      <c r="I20" s="11"/>
      <c r="J20" s="11"/>
      <c r="K20" s="11"/>
      <c r="L20" s="11"/>
      <c r="M20" s="11"/>
      <c r="N20" s="11"/>
      <c r="O20" s="11"/>
      <c r="P20" s="11"/>
      <c r="Q20" s="11"/>
    </row>
    <row r="21" spans="1:17" ht="12.75" customHeight="1">
      <c r="A21" s="375"/>
      <c r="B21" s="161"/>
      <c r="C21" s="171" t="s">
        <v>23</v>
      </c>
      <c r="D21" s="171" t="s">
        <v>24</v>
      </c>
      <c r="E21" s="361"/>
      <c r="F21" s="162" t="s">
        <v>25</v>
      </c>
      <c r="G21" s="162" t="s">
        <v>26</v>
      </c>
      <c r="H21" s="163" t="s">
        <v>27</v>
      </c>
      <c r="I21" s="11"/>
      <c r="J21" s="11"/>
      <c r="K21" s="11"/>
      <c r="L21" s="11"/>
      <c r="M21" s="11"/>
      <c r="N21" s="11"/>
      <c r="O21" s="11"/>
      <c r="P21" s="11"/>
      <c r="Q21" s="11"/>
    </row>
    <row r="22" spans="1:17" ht="20.25" customHeight="1">
      <c r="A22" s="372" t="s">
        <v>142</v>
      </c>
      <c r="B22" s="155">
        <f>Identification!A22</f>
        <v>0</v>
      </c>
      <c r="C22" s="244"/>
      <c r="D22" s="244"/>
      <c r="E22" s="245"/>
      <c r="F22" s="168">
        <f>ROUND(((D22*E22)+(C22*E22)),2)</f>
        <v>0</v>
      </c>
      <c r="G22" s="251"/>
      <c r="H22" s="165">
        <f>ROUND(F22+G22,2)</f>
        <v>0</v>
      </c>
      <c r="I22" s="11"/>
      <c r="J22" s="11"/>
      <c r="K22" s="11"/>
      <c r="L22" s="11"/>
      <c r="M22" s="11"/>
      <c r="N22" s="11"/>
      <c r="O22" s="11"/>
      <c r="P22" s="11"/>
      <c r="Q22" s="11"/>
    </row>
    <row r="23" spans="1:17" ht="20.25" customHeight="1">
      <c r="A23" s="373"/>
      <c r="B23" s="156">
        <f>Identification!A23</f>
        <v>0</v>
      </c>
      <c r="C23" s="248"/>
      <c r="D23" s="248"/>
      <c r="E23" s="249"/>
      <c r="F23" s="164">
        <f>ROUND(((D23*E23)+(C23*E23)),2)</f>
        <v>0</v>
      </c>
      <c r="G23" s="255"/>
      <c r="H23" s="167">
        <f>ROUND(F23+G23,2)</f>
        <v>0</v>
      </c>
      <c r="I23" s="11"/>
      <c r="J23" s="11"/>
      <c r="K23" s="11"/>
      <c r="L23" s="11"/>
      <c r="M23" s="11"/>
      <c r="N23" s="11"/>
      <c r="O23" s="11"/>
      <c r="P23" s="11"/>
      <c r="Q23" s="11"/>
    </row>
    <row r="24" spans="1:17" ht="20.25" customHeight="1">
      <c r="A24" s="374"/>
      <c r="B24" s="157" t="s">
        <v>18</v>
      </c>
      <c r="C24" s="170">
        <f>SUM(C22:C23)</f>
        <v>0</v>
      </c>
      <c r="D24" s="170">
        <f>SUM(D22:D23)</f>
        <v>0</v>
      </c>
      <c r="E24" s="360"/>
      <c r="F24" s="159">
        <f>F22+F23</f>
        <v>0</v>
      </c>
      <c r="G24" s="159">
        <f>G22+G23</f>
        <v>0</v>
      </c>
      <c r="H24" s="160">
        <f>ROUND(F24+G24,2)</f>
        <v>0</v>
      </c>
      <c r="I24" s="11"/>
      <c r="J24" s="11"/>
      <c r="K24" s="11"/>
      <c r="L24" s="11"/>
      <c r="M24" s="11"/>
      <c r="N24" s="11"/>
      <c r="O24" s="11"/>
      <c r="P24" s="11"/>
      <c r="Q24" s="11"/>
    </row>
    <row r="25" spans="1:17" ht="12.75" customHeight="1">
      <c r="A25" s="375"/>
      <c r="B25" s="161"/>
      <c r="C25" s="171" t="s">
        <v>28</v>
      </c>
      <c r="D25" s="171" t="s">
        <v>29</v>
      </c>
      <c r="E25" s="361"/>
      <c r="F25" s="162" t="s">
        <v>30</v>
      </c>
      <c r="G25" s="162" t="s">
        <v>33</v>
      </c>
      <c r="H25" s="163" t="s">
        <v>34</v>
      </c>
      <c r="I25" s="11"/>
      <c r="J25" s="11"/>
      <c r="K25" s="11"/>
      <c r="L25" s="11"/>
      <c r="M25" s="11"/>
      <c r="N25" s="11"/>
      <c r="O25" s="11"/>
      <c r="P25" s="11"/>
      <c r="Q25" s="11"/>
    </row>
    <row r="26" spans="1:17" ht="20.25" customHeight="1">
      <c r="A26" s="372" t="s">
        <v>143</v>
      </c>
      <c r="B26" s="155">
        <f>Identification!A25</f>
        <v>0</v>
      </c>
      <c r="C26" s="244"/>
      <c r="D26" s="244"/>
      <c r="E26" s="245"/>
      <c r="F26" s="168">
        <f>ROUND(((D26*E26)+(C26*E26)),2)</f>
        <v>0</v>
      </c>
      <c r="G26" s="251"/>
      <c r="H26" s="165">
        <f>ROUND(F26+G26,2)</f>
        <v>0</v>
      </c>
      <c r="I26" s="11"/>
      <c r="J26" s="11"/>
      <c r="K26" s="11"/>
      <c r="L26" s="11"/>
      <c r="M26" s="11"/>
      <c r="N26" s="11"/>
      <c r="O26" s="11"/>
      <c r="P26" s="11"/>
      <c r="Q26" s="11"/>
    </row>
    <row r="27" spans="1:17" ht="20.25" customHeight="1">
      <c r="A27" s="373"/>
      <c r="B27" s="156">
        <f>Identification!A26</f>
        <v>0</v>
      </c>
      <c r="C27" s="248"/>
      <c r="D27" s="248"/>
      <c r="E27" s="249"/>
      <c r="F27" s="164">
        <f>ROUND(((D27*E27)+(C27*E27)),2)</f>
        <v>0</v>
      </c>
      <c r="G27" s="255"/>
      <c r="H27" s="167">
        <f>ROUND(F27+G27,2)</f>
        <v>0</v>
      </c>
      <c r="I27" s="11"/>
      <c r="J27" s="11"/>
      <c r="K27" s="11"/>
      <c r="L27" s="11"/>
      <c r="M27" s="11"/>
      <c r="N27" s="11"/>
      <c r="O27" s="11"/>
      <c r="P27" s="11"/>
      <c r="Q27" s="11"/>
    </row>
    <row r="28" spans="1:17" ht="20.25" customHeight="1">
      <c r="A28" s="374"/>
      <c r="B28" s="157" t="s">
        <v>18</v>
      </c>
      <c r="C28" s="158">
        <f>SUM(C26:C27)</f>
        <v>0</v>
      </c>
      <c r="D28" s="158">
        <f>SUM(D26:D27)</f>
        <v>0</v>
      </c>
      <c r="E28" s="360"/>
      <c r="F28" s="159">
        <f>F26+F27</f>
        <v>0</v>
      </c>
      <c r="G28" s="159">
        <f>G26+G27</f>
        <v>0</v>
      </c>
      <c r="H28" s="160">
        <f>ROUND(F28+G28,2)</f>
        <v>0</v>
      </c>
      <c r="I28" s="11"/>
      <c r="J28" s="11"/>
      <c r="K28" s="11"/>
      <c r="L28" s="11"/>
      <c r="M28" s="11"/>
      <c r="N28" s="11"/>
      <c r="O28" s="11"/>
      <c r="P28" s="11"/>
      <c r="Q28" s="11"/>
    </row>
    <row r="29" spans="1:17" ht="12.75" customHeight="1">
      <c r="A29" s="375"/>
      <c r="B29" s="161"/>
      <c r="C29" s="171" t="s">
        <v>35</v>
      </c>
      <c r="D29" s="171" t="s">
        <v>36</v>
      </c>
      <c r="E29" s="361"/>
      <c r="F29" s="162" t="s">
        <v>37</v>
      </c>
      <c r="G29" s="162" t="s">
        <v>38</v>
      </c>
      <c r="H29" s="163" t="s">
        <v>39</v>
      </c>
      <c r="I29" s="11"/>
      <c r="J29" s="11"/>
      <c r="K29" s="11"/>
      <c r="L29" s="11"/>
      <c r="M29" s="11"/>
      <c r="N29" s="11"/>
      <c r="O29" s="11"/>
      <c r="P29" s="11"/>
      <c r="Q29" s="11"/>
    </row>
    <row r="30" spans="1:17" ht="31.5" customHeight="1">
      <c r="A30" s="377" t="s">
        <v>66</v>
      </c>
      <c r="B30" s="378"/>
      <c r="C30" s="378"/>
      <c r="D30" s="378"/>
      <c r="E30" s="379"/>
      <c r="F30" s="236">
        <f>F14+F20+F24+F28</f>
        <v>5730</v>
      </c>
      <c r="G30" s="236">
        <f>G14+G20+G24+G28</f>
        <v>429.03</v>
      </c>
      <c r="H30" s="237">
        <f>H14+H20+H24+H28</f>
        <v>6159.03</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1"/>
      <c r="F1" s="262"/>
      <c r="G1" s="116" t="s">
        <v>79</v>
      </c>
      <c r="H1" s="4"/>
      <c r="I1" s="4"/>
      <c r="J1" s="4"/>
      <c r="K1" s="4"/>
      <c r="L1" s="4"/>
      <c r="M1" s="4"/>
      <c r="N1" s="4"/>
      <c r="O1" s="4"/>
      <c r="P1" s="4"/>
    </row>
    <row r="2" spans="5:16" ht="22.5" customHeight="1">
      <c r="E2" s="123"/>
      <c r="F2" s="262"/>
      <c r="G2" s="116"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5" t="str">
        <f>Identification!B5</f>
        <v>R-4008-2017 é E</v>
      </c>
      <c r="C4" s="401" t="s">
        <v>16</v>
      </c>
      <c r="D4" s="402"/>
      <c r="E4" s="403" t="str">
        <f>Identification!D5</f>
        <v>Février 2023 à septembre 2023</v>
      </c>
      <c r="F4" s="404"/>
      <c r="G4" s="11"/>
      <c r="H4" s="11"/>
      <c r="I4" s="11"/>
      <c r="J4" s="11"/>
      <c r="K4" s="11"/>
      <c r="L4" s="11"/>
      <c r="M4" s="11"/>
      <c r="N4" s="11"/>
      <c r="O4" s="11"/>
      <c r="P4" s="11"/>
    </row>
    <row r="5" spans="1:16" ht="26.25" customHeight="1">
      <c r="A5" s="10" t="s">
        <v>1</v>
      </c>
      <c r="B5" s="405" t="str">
        <f>Identification!B6:D6</f>
        <v>ACEF de Québec</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8" t="s">
        <v>10</v>
      </c>
      <c r="C11" s="59"/>
      <c r="D11" s="258"/>
      <c r="E11" s="258"/>
      <c r="F11" s="37">
        <f>ROUND(D11+E11,2)</f>
        <v>0</v>
      </c>
      <c r="G11" s="11"/>
      <c r="H11" s="11"/>
      <c r="I11" s="11"/>
      <c r="J11" s="11"/>
      <c r="K11" s="11"/>
      <c r="L11" s="11"/>
      <c r="M11" s="11"/>
      <c r="N11" s="11"/>
      <c r="O11" s="11"/>
      <c r="P11" s="11"/>
    </row>
    <row r="12" spans="1:16" ht="27" customHeight="1">
      <c r="A12" s="44" t="s">
        <v>11</v>
      </c>
      <c r="B12" s="409"/>
      <c r="C12" s="60"/>
      <c r="D12" s="258"/>
      <c r="E12" s="258"/>
      <c r="F12" s="37">
        <f>ROUND(D12+E12,2)</f>
        <v>0</v>
      </c>
      <c r="G12" s="11"/>
      <c r="H12" s="11"/>
      <c r="I12" s="11"/>
      <c r="J12" s="11"/>
      <c r="K12" s="11"/>
      <c r="L12" s="11"/>
      <c r="M12" s="11"/>
      <c r="N12" s="11"/>
      <c r="O12" s="11"/>
      <c r="P12" s="11"/>
    </row>
    <row r="13" spans="1:16" ht="26.25" customHeight="1">
      <c r="A13" s="45" t="s">
        <v>12</v>
      </c>
      <c r="B13" s="410"/>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3"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1"/>
      <c r="F1" s="122"/>
      <c r="G1" s="178" t="s">
        <v>79</v>
      </c>
      <c r="H1" s="4"/>
      <c r="I1" s="4"/>
      <c r="J1" s="4"/>
      <c r="K1" s="4"/>
      <c r="L1" s="4"/>
      <c r="M1" s="4"/>
      <c r="N1" s="4"/>
      <c r="O1" s="4"/>
      <c r="P1" s="4"/>
    </row>
    <row r="2" spans="5:16" ht="29.25" customHeight="1">
      <c r="E2" s="123"/>
      <c r="F2" s="122"/>
      <c r="G2" s="263"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5" t="str">
        <f>Identification!B5</f>
        <v>R-4008-2017 é E</v>
      </c>
      <c r="D4" s="429" t="s">
        <v>16</v>
      </c>
      <c r="E4" s="430"/>
      <c r="F4" s="425" t="str">
        <f>Identification!D5</f>
        <v>Février 2023 à septembre 2023</v>
      </c>
      <c r="G4" s="426"/>
      <c r="H4" s="11"/>
      <c r="I4" s="4"/>
      <c r="J4" s="4"/>
      <c r="K4" s="4"/>
      <c r="L4" s="4"/>
      <c r="M4" s="4"/>
      <c r="N4" s="4"/>
      <c r="O4" s="4"/>
      <c r="P4" s="4"/>
    </row>
    <row r="5" spans="1:16" ht="26.25" customHeight="1">
      <c r="A5" s="417" t="s">
        <v>1</v>
      </c>
      <c r="B5" s="418"/>
      <c r="C5" s="419" t="str">
        <f>Identification!B6</f>
        <v>ACEF de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0">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 é E</v>
      </c>
      <c r="E2" s="443"/>
      <c r="F2" s="443"/>
      <c r="G2" s="443"/>
      <c r="H2" s="444"/>
      <c r="I2" s="444"/>
      <c r="J2" s="83"/>
      <c r="K2" s="93"/>
      <c r="L2" s="93"/>
      <c r="M2" s="93"/>
      <c r="N2" s="93"/>
      <c r="O2" s="93"/>
      <c r="P2" s="93"/>
    </row>
    <row r="3" spans="1:16" ht="21.75" customHeight="1">
      <c r="A3" s="82" t="s">
        <v>1</v>
      </c>
      <c r="B3" s="82"/>
      <c r="C3" s="94"/>
      <c r="D3" s="442" t="str">
        <f>Identification!B6</f>
        <v>ACEF de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183</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184</v>
      </c>
      <c r="C12" s="437"/>
      <c r="D12" s="437"/>
      <c r="E12" s="437"/>
      <c r="F12" s="87" t="s">
        <v>95</v>
      </c>
      <c r="G12" s="112"/>
      <c r="H12" s="112"/>
      <c r="I12" s="82"/>
      <c r="J12" s="82"/>
      <c r="K12" s="98"/>
      <c r="L12" s="98"/>
      <c r="M12" s="98"/>
      <c r="N12" s="98"/>
      <c r="O12" s="98"/>
      <c r="P12" s="98"/>
    </row>
    <row r="13" spans="1:16" ht="21" customHeight="1">
      <c r="A13" s="78" t="s">
        <v>96</v>
      </c>
      <c r="B13" s="91"/>
      <c r="C13" s="88" t="s">
        <v>97</v>
      </c>
      <c r="D13" s="301">
        <v>45231</v>
      </c>
      <c r="E13" s="449"/>
      <c r="F13" s="450"/>
      <c r="G13" s="82"/>
      <c r="H13" s="447"/>
      <c r="I13" s="448"/>
      <c r="J13" s="448"/>
      <c r="K13" s="98"/>
      <c r="L13" s="98"/>
      <c r="M13" s="98"/>
      <c r="N13" s="98"/>
      <c r="O13" s="98"/>
      <c r="P13" s="98"/>
    </row>
    <row r="14" spans="1:16" ht="12.75" customHeight="1">
      <c r="A14" s="100"/>
      <c r="B14" s="124" t="s">
        <v>129</v>
      </c>
      <c r="C14" s="82"/>
      <c r="D14" s="124"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t="s">
        <v>185</v>
      </c>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t="s">
        <v>186</v>
      </c>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t="s">
        <v>187</v>
      </c>
      <c r="C26" s="437"/>
      <c r="D26" s="437"/>
      <c r="E26" s="437"/>
      <c r="F26" s="87" t="s">
        <v>95</v>
      </c>
      <c r="G26" s="112"/>
      <c r="H26" s="112"/>
      <c r="I26" s="82"/>
      <c r="J26" s="82"/>
      <c r="K26" s="98"/>
      <c r="L26" s="98"/>
      <c r="M26" s="98"/>
      <c r="N26" s="98"/>
      <c r="O26" s="98"/>
      <c r="P26" s="98"/>
    </row>
    <row r="27" spans="1:16" ht="21" customHeight="1">
      <c r="A27" s="78" t="s">
        <v>96</v>
      </c>
      <c r="B27" s="91"/>
      <c r="C27" s="88" t="s">
        <v>97</v>
      </c>
      <c r="D27" s="301">
        <v>45231</v>
      </c>
      <c r="E27" s="449"/>
      <c r="F27" s="450"/>
      <c r="G27" s="82"/>
      <c r="H27" s="456"/>
      <c r="I27" s="457"/>
      <c r="J27" s="457"/>
      <c r="K27" s="98"/>
      <c r="L27" s="98"/>
      <c r="M27" s="98"/>
      <c r="N27" s="98"/>
      <c r="O27" s="98"/>
      <c r="P27" s="98"/>
    </row>
    <row r="28" spans="1:16" ht="12.75" customHeight="1">
      <c r="A28" s="100"/>
      <c r="B28" s="124" t="s">
        <v>129</v>
      </c>
      <c r="C28" s="82"/>
      <c r="D28" s="124"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Slimani, Salima</cp:lastModifiedBy>
  <cp:lastPrinted>2020-01-21T14:04:28Z</cp:lastPrinted>
  <dcterms:created xsi:type="dcterms:W3CDTF">2003-06-11T13:22:16Z</dcterms:created>
  <dcterms:modified xsi:type="dcterms:W3CDTF">2023-11-24T15:44:11Z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l’ACEFQ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Slimani, Salima</vt:lpwstr>
  </property>
  <property fmtid="{D5CDD505-2E9C-101B-9397-08002B2CF9AE}" pid="14" name="Hidden_Uploaded">
    <vt:lpwstr>2023-11-24T10:45:13Z</vt:lpwstr>
  </property>
  <property fmtid="{D5CDD505-2E9C-101B-9397-08002B2CF9AE}" pid="15" name="Accés restrei">
    <vt:lpwstr>0</vt:lpwstr>
  </property>
  <property fmtid="{D5CDD505-2E9C-101B-9397-08002B2CF9AE}" pid="16" name="Déposa">
    <vt:lpwstr>17</vt:lpwstr>
  </property>
  <property fmtid="{D5CDD505-2E9C-101B-9397-08002B2CF9AE}" pid="17" name="_dlc_Doc">
    <vt:lpwstr>W2HFWTQUJJY6-1914211019-7671</vt:lpwstr>
  </property>
  <property fmtid="{D5CDD505-2E9C-101B-9397-08002B2CF9AE}" pid="18" name="_dlc_DocIdItemGu">
    <vt:lpwstr>22dff12f-d35f-419e-b7e5-afeec0f14208</vt:lpwstr>
  </property>
  <property fmtid="{D5CDD505-2E9C-101B-9397-08002B2CF9AE}" pid="19" name="_dlc_DocIdU">
    <vt:lpwstr>https://sde.regie-energie.qc.ca/983/_layouts/15/DocIdRedir.aspx?ID=W2HFWTQUJJY6-1914211019-7671, W2HFWTQUJJY6-1914211019-7671</vt:lpwstr>
  </property>
  <property fmtid="{D5CDD505-2E9C-101B-9397-08002B2CF9AE}" pid="20" name="Ord">
    <vt:lpwstr>380000.000000000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Stat">
    <vt:lpwstr>Approuvé automatiquement</vt:lpwstr>
  </property>
  <property fmtid="{D5CDD505-2E9C-101B-9397-08002B2CF9AE}" pid="25" name="ContentType">
    <vt:lpwstr>0x010100B449DEC48851134AA7B3233645746DA200014498B9CE43C84FAC23C7648AD50B8E</vt:lpwstr>
  </property>
  <property fmtid="{D5CDD505-2E9C-101B-9397-08002B2CF9AE}" pid="26" name="_SourceU">
    <vt:lpwstr/>
  </property>
  <property fmtid="{D5CDD505-2E9C-101B-9397-08002B2CF9AE}" pid="27" name="_SharedFileInd">
    <vt:lpwstr/>
  </property>
  <property fmtid="{D5CDD505-2E9C-101B-9397-08002B2CF9AE}" pid="28" name="Cote de pié">
    <vt:lpwstr>C-ACEFQ-0164</vt:lpwstr>
  </property>
  <property fmtid="{D5CDD505-2E9C-101B-9397-08002B2CF9AE}" pid="29" name="Numéro plumit">
    <vt:lpwstr>2890.00000000000</vt:lpwstr>
  </property>
  <property fmtid="{D5CDD505-2E9C-101B-9397-08002B2CF9AE}" pid="30" name="Hidden_Approved">
    <vt:lpwstr>Slimani, Salima</vt:lpwstr>
  </property>
  <property fmtid="{D5CDD505-2E9C-101B-9397-08002B2CF9AE}" pid="31" name="Hidden_Approved">
    <vt:lpwstr>2023-11-24T10:45:16Z</vt:lpwstr>
  </property>
</Properties>
</file>