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<sst xmlns="http://schemas.openxmlformats.org/spreadsheetml/2006/main" count="288" uniqueCount="203">
  <si>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</si>
  <si>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</si>
  <si>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</si>
  <si>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</si>
  <si>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</si>
  <si>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</si>
  <si>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</si>
  <si>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</si>
  <si>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</si>
  <si>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</si>
  <si>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</si>
  <si>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</si>
  <si>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</si>
  <si>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</si>
  <si>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</si>
  <si>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</si>
  <si>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</si>
  <si>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</si>
  <si>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</si>
  <si>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</si>
  <si>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</si>
  <si>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</si>
  <si>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</si>
  <si>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</si>
  <si>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</si>
  <si>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</si>
  <si>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</si>
  <si>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</si>
  <si>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</si>
  <si>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</si>
  <si>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</si>
  <si>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</si>
  <si>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</si>
  <si>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</si>
  <si>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</si>
  <si>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</si>
  <si>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</si>
  <si>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</si>
  <si>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</si>
  <si>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</si>
  <si>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</si>
  <si>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</si>
  <si>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</si>
  <si>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</si>
  <si>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</si>
  <si>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</si>
  <si>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</si>
  <si>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</si>
  <si>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</si>
  <si>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</si>
  <si>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</si>
  <si>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</si>
  <si>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</si>
  <si>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</si>
  <si>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</si>
  <si>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</si>
  <si>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</si>
  <si>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</si>
  <si>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</si>
  <si>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</si>
  <si>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</si>
  <si>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</si>
  <si>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</si>
  <si>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</si>
  <si>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</si>
  <si>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</si>
  <si>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</si>
  <si>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</si>
  <si>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</si>
  <si>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</si>
  <si>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</si>
  <si>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</si>
  <si>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</si>
  <si>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</si>
  <si>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</si>
  <si>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</si>
  <si>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</si>
  <si>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</si>
  <si>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</si>
  <si>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</si>
  <si>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</si>
  <si>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</si>
  <si>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</si>
  <si>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</si>
  <si>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</si>
  <si>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</si>
  <si>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</si>
  <si>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</si>
  <si>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</si>
  <si>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</si>
  <si>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</si>
  <si>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</si>
  <si>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</si>
  <si>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</si>
  <si>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</si>
  <si>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</si>
  <si>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</si>
  <si>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</si>
  <si>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</si>
  <si>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</si>
  <si>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</si>
  <si>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</si>
  <si>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</si>
  <si>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</si>
  <si>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</si>
  <si>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</si>
  <si>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</si>
  <si>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</si>
  <si>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</si>
  <si>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</si>
  <si>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</si>
  <si>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</si>
  <si>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</si>
  <si>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</si>
  <si>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</si>
  <si>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</si>
  <si>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</si>
  <si>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</si>
  <si>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</si>
  <si>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</si>
  <si>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</si>
  <si>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</si>
  <si>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</si>
  <si>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</si>
  <si>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</si>
  <si>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</si>
  <si>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</si>
  <si>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</si>
  <si>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</si>
  <si>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</si>
  <si>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</si>
  <si>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</si>
  <si>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</si>
  <si>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</si>
  <si>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</si>
  <si>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</si>
  <si>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</si>
  <si>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</si>
  <si>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</si>
  <si>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</si>
  <si>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</si>
  <si>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</si>
  <si>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</si>
  <si>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</si>
  <si>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</si>
  <si>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</si>
  <si>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</si>
  <si>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</si>
  <si>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</si>
  <si>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</si>
  <si>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</si>
  <si>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</si>
  <si>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</si>
  <si>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</si>
  <si>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</si>
  <si>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</si>
  <si>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</si>
  <si>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</si>
  <si>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</si>
  <si>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</si>
  <si>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</si>
  <si>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</si>
  <si>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</si>
  <si>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</si>
  <si>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</si>
  <si>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</si>
  <si>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</si>
  <si>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</si>
  <si>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</si>
  <si>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</si>
  <si>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</si>
  <si>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</si>
  <si>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</si>
  <si>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</si>
  <si>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</si>
  <si>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</si>
  <si>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</si>
  <si>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</si>
  <si>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</si>
  <si>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</si>
  <si>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</si>
  <si>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</si>
  <si>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</si>
  <si>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L'Association des consommateurs industriels de gaz («ACIG»)</t>
  </si>
  <si>
    <t>Oui</t>
  </si>
  <si>
    <t>Paule Hamelin</t>
  </si>
  <si>
    <t>15+</t>
  </si>
  <si>
    <t>Externe</t>
  </si>
  <si>
    <t>1, Place Ville Marie, 37e étage Mtl (Qc)</t>
  </si>
  <si>
    <t>Nicolas Dubé</t>
  </si>
  <si>
    <t>6 à 14</t>
  </si>
  <si>
    <t>Nazim Sebaa</t>
  </si>
  <si>
    <t>R-4008-2017</t>
  </si>
  <si>
    <t>7 juillet 2017 au 5 septembre 2019</t>
  </si>
  <si>
    <t>Montréal</t>
  </si>
  <si>
    <t>(s) Suzie Tremblay 96,150</t>
  </si>
  <si>
    <t>Guy Sarault</t>
  </si>
  <si>
    <t>Paul Paquin</t>
  </si>
  <si>
    <t>Esther Falardeau</t>
  </si>
  <si>
    <t>490, Laviolette, St-Jérôme (Qc)</t>
  </si>
  <si>
    <t>5670, avenue Decelles app.16, Montréal (QC) H3T 1W5</t>
  </si>
  <si>
    <t>1685, Séguin, Brossard (QC)</t>
  </si>
  <si>
    <t>à compléter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</si>
</sst>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4">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8" t="s">
        <v>170</v>
      </c>
      <c r="B4" s="309"/>
      <c r="C4" s="309"/>
      <c r="D4" s="309"/>
      <c r="E4" s="4"/>
      <c r="F4" s="4"/>
      <c r="G4" s="4"/>
      <c r="H4" s="4"/>
      <c r="I4" s="4"/>
      <c r="J4" s="4"/>
      <c r="K4" s="4"/>
      <c r="L4" s="4"/>
      <c r="M4" s="4"/>
      <c r="N4" s="4"/>
      <c r="O4" s="4"/>
      <c r="P4" s="4"/>
    </row>
    <row r="5" spans="1:16" ht="18.75" customHeight="1">
      <c r="A5" s="176" t="s">
        <v>0</v>
      </c>
      <c r="B5" s="185" t="s">
        <v>192</v>
      </c>
      <c r="C5" s="177" t="s">
        <v>16</v>
      </c>
      <c r="D5" s="186" t="s">
        <v>193</v>
      </c>
      <c r="E5" s="4"/>
      <c r="F5" s="4"/>
      <c r="G5" s="4"/>
      <c r="H5" s="4"/>
      <c r="I5" s="4"/>
      <c r="J5" s="4"/>
      <c r="K5" s="4"/>
      <c r="L5" s="4"/>
      <c r="M5" s="4"/>
      <c r="N5" s="4"/>
      <c r="O5" s="4"/>
      <c r="P5" s="4"/>
    </row>
    <row r="6" spans="1:16" ht="18.75" customHeight="1">
      <c r="A6" s="178" t="s">
        <v>1</v>
      </c>
      <c r="B6" s="310" t="s">
        <v>183</v>
      </c>
      <c r="C6" s="311"/>
      <c r="D6" s="312"/>
      <c r="E6" s="4"/>
      <c r="F6" s="4"/>
      <c r="G6" s="4"/>
      <c r="H6" s="4"/>
      <c r="I6" s="4"/>
      <c r="J6" s="4"/>
      <c r="K6" s="4"/>
      <c r="L6" s="4"/>
      <c r="M6" s="4"/>
      <c r="N6" s="4"/>
      <c r="O6" s="4"/>
      <c r="P6" s="4"/>
    </row>
    <row r="7" spans="1:16" ht="18.75" customHeight="1">
      <c r="A7" s="313" t="s">
        <v>96</v>
      </c>
      <c r="B7" s="314"/>
      <c r="C7" s="315"/>
      <c r="D7" s="187" t="s">
        <v>184</v>
      </c>
      <c r="E7" s="4"/>
      <c r="F7" s="4"/>
      <c r="G7" s="4"/>
      <c r="H7" s="4"/>
      <c r="I7" s="4"/>
      <c r="J7" s="4"/>
      <c r="K7" s="4"/>
      <c r="L7" s="4"/>
      <c r="M7" s="4"/>
      <c r="N7" s="4"/>
      <c r="O7" s="4"/>
      <c r="P7" s="4"/>
    </row>
    <row r="8" spans="1:16" ht="18.75" customHeight="1">
      <c r="A8" s="313" t="s">
        <v>169</v>
      </c>
      <c r="B8" s="316"/>
      <c r="C8" s="317"/>
      <c r="D8" s="188">
        <v>1</v>
      </c>
      <c r="E8" s="4"/>
      <c r="F8" s="4"/>
      <c r="G8" s="4"/>
      <c r="H8" s="4"/>
      <c r="I8" s="4"/>
      <c r="J8" s="4"/>
      <c r="K8" s="4"/>
      <c r="L8" s="4"/>
      <c r="M8" s="4"/>
      <c r="N8" s="4"/>
      <c r="O8" s="4"/>
      <c r="P8" s="4"/>
    </row>
    <row r="9" spans="1:16" ht="18.75" customHeight="1">
      <c r="A9" s="318" t="s">
        <v>168</v>
      </c>
      <c r="B9" s="319"/>
      <c r="C9" s="320"/>
      <c r="D9" s="189"/>
      <c r="E9" s="4"/>
      <c r="F9" s="4"/>
      <c r="G9" s="4"/>
      <c r="H9" s="4"/>
      <c r="I9" s="4"/>
      <c r="J9" s="4"/>
      <c r="K9" s="4"/>
      <c r="L9" s="4"/>
      <c r="M9" s="4"/>
      <c r="N9" s="4"/>
      <c r="O9" s="4"/>
      <c r="P9" s="4"/>
    </row>
    <row r="10" spans="1:16" ht="20.25" customHeight="1">
      <c r="A10" s="325" t="s">
        <v>109</v>
      </c>
      <c r="B10" s="326"/>
      <c r="C10" s="326"/>
      <c r="D10" s="32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t="s">
        <v>189</v>
      </c>
      <c r="B13" s="194" t="s">
        <v>190</v>
      </c>
      <c r="C13" s="194" t="s">
        <v>187</v>
      </c>
      <c r="D13" s="195" t="s">
        <v>188</v>
      </c>
      <c r="E13" s="9"/>
      <c r="F13" s="4"/>
      <c r="G13" s="4"/>
      <c r="H13" s="4"/>
      <c r="I13" s="4"/>
      <c r="J13" s="4"/>
      <c r="K13" s="4"/>
      <c r="L13" s="4"/>
      <c r="M13" s="4"/>
      <c r="N13" s="4"/>
      <c r="O13" s="4"/>
      <c r="P13" s="4"/>
    </row>
    <row r="14" spans="1:16" ht="27" customHeight="1">
      <c r="A14" s="193" t="s">
        <v>196</v>
      </c>
      <c r="B14" s="194" t="s">
        <v>186</v>
      </c>
      <c r="C14" s="194" t="s">
        <v>187</v>
      </c>
      <c r="D14" s="195" t="s">
        <v>199</v>
      </c>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191</v>
      </c>
      <c r="B17" s="191">
        <v>10</v>
      </c>
      <c r="C17" s="191" t="s">
        <v>187</v>
      </c>
      <c r="D17" s="192" t="s">
        <v>200</v>
      </c>
      <c r="E17" s="9"/>
      <c r="F17" s="4"/>
      <c r="G17" s="4"/>
      <c r="H17" s="4"/>
      <c r="I17" s="4"/>
      <c r="J17" s="4"/>
      <c r="K17" s="4"/>
      <c r="L17" s="4"/>
      <c r="M17" s="4"/>
      <c r="N17" s="4"/>
      <c r="O17" s="4"/>
      <c r="P17" s="4"/>
    </row>
    <row r="18" spans="1:16" ht="27" customHeight="1">
      <c r="A18" s="193" t="s">
        <v>197</v>
      </c>
      <c r="B18" s="194" t="s">
        <v>186</v>
      </c>
      <c r="C18" s="194" t="s">
        <v>187</v>
      </c>
      <c r="D18" s="195" t="s">
        <v>201</v>
      </c>
      <c r="E18" s="9"/>
      <c r="F18" s="4"/>
      <c r="G18" s="4"/>
      <c r="H18" s="4"/>
      <c r="I18" s="4"/>
      <c r="J18" s="4"/>
      <c r="K18" s="4"/>
      <c r="L18" s="4"/>
      <c r="M18" s="4"/>
      <c r="N18" s="4"/>
      <c r="O18" s="4"/>
      <c r="P18" s="4"/>
    </row>
    <row r="19" spans="1:16" ht="27" customHeight="1">
      <c r="A19" s="193" t="s">
        <v>198</v>
      </c>
      <c r="B19" s="194" t="s">
        <v>186</v>
      </c>
      <c r="C19" s="194" t="s">
        <v>187</v>
      </c>
      <c r="D19" s="195" t="s">
        <v>202</v>
      </c>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1" t="s">
        <v>17</v>
      </c>
      <c r="C22" s="321" t="s">
        <v>17</v>
      </c>
      <c r="D22" s="201"/>
      <c r="E22" s="9"/>
      <c r="F22" s="4"/>
      <c r="G22" s="4"/>
      <c r="H22" s="4"/>
      <c r="I22" s="4"/>
      <c r="J22" s="4"/>
      <c r="K22" s="4"/>
      <c r="L22" s="4"/>
      <c r="M22" s="4"/>
      <c r="N22" s="4"/>
      <c r="O22" s="4"/>
      <c r="P22" s="4"/>
    </row>
    <row r="23" spans="1:16" ht="27" customHeight="1">
      <c r="A23" s="200"/>
      <c r="B23" s="322"/>
      <c r="C23" s="322"/>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1" t="s">
        <v>17</v>
      </c>
      <c r="C25" s="205"/>
      <c r="D25" s="201"/>
      <c r="E25" s="9"/>
      <c r="F25" s="4"/>
      <c r="G25" s="4"/>
      <c r="H25" s="4"/>
      <c r="I25" s="4"/>
      <c r="J25" s="4"/>
      <c r="K25" s="4"/>
      <c r="L25" s="4"/>
      <c r="M25" s="4"/>
      <c r="N25" s="4"/>
      <c r="O25" s="4"/>
      <c r="P25" s="4"/>
    </row>
    <row r="26" spans="1:16" ht="27" customHeight="1">
      <c r="A26" s="204"/>
      <c r="B26" s="322"/>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1" t="s">
        <v>17</v>
      </c>
      <c r="C28" s="205"/>
      <c r="D28" s="192"/>
      <c r="E28" s="9"/>
      <c r="F28" s="4"/>
      <c r="G28" s="4"/>
      <c r="H28" s="4"/>
      <c r="I28" s="4"/>
      <c r="J28" s="4"/>
      <c r="K28" s="4"/>
      <c r="L28" s="4"/>
      <c r="M28" s="4"/>
      <c r="N28" s="4"/>
      <c r="O28" s="4"/>
      <c r="P28" s="4"/>
    </row>
    <row r="29" spans="1:16" ht="27" customHeight="1">
      <c r="A29" s="204"/>
      <c r="B29" s="322"/>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3" t="s">
        <v>99</v>
      </c>
      <c r="B31" s="324"/>
      <c r="C31" s="324"/>
      <c r="D31" s="324"/>
      <c r="E31" s="9"/>
      <c r="F31" s="4"/>
      <c r="G31" s="4"/>
      <c r="H31" s="4"/>
      <c r="I31" s="4"/>
      <c r="J31" s="4"/>
      <c r="K31" s="4"/>
      <c r="L31" s="4"/>
      <c r="M31" s="4"/>
      <c r="N31" s="4"/>
      <c r="O31" s="4"/>
      <c r="P31" s="4"/>
    </row>
    <row r="32" spans="1:16" ht="14.25" customHeight="1">
      <c r="A32" s="323" t="s">
        <v>100</v>
      </c>
      <c r="B32" s="324"/>
      <c r="C32" s="324"/>
      <c r="D32" s="32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8" t="s">
        <v>180</v>
      </c>
      <c r="B3" s="309"/>
      <c r="C3" s="309"/>
      <c r="D3" s="309"/>
      <c r="E3" s="11"/>
      <c r="F3" s="4"/>
      <c r="G3" s="4"/>
      <c r="H3" s="4"/>
      <c r="I3" s="4"/>
      <c r="J3" s="4"/>
      <c r="K3" s="4"/>
      <c r="L3" s="4"/>
      <c r="M3" s="4"/>
      <c r="N3" s="4"/>
      <c r="O3" s="4"/>
      <c r="P3" s="4"/>
    </row>
    <row r="4" spans="1:16" ht="26.25" customHeight="1">
      <c r="A4" s="176" t="s">
        <v>0</v>
      </c>
      <c r="B4" s="126" t="str">
        <f>Identification!B5</f>
        <v>R-4008-2017</v>
      </c>
      <c r="C4" s="210" t="s">
        <v>16</v>
      </c>
      <c r="D4" s="127" t="str">
        <f>Identification!D5</f>
        <v>7 juillet 2017 au 5 septembre 2019</v>
      </c>
      <c r="E4" s="11"/>
      <c r="F4" s="4"/>
      <c r="G4" s="4"/>
      <c r="H4" s="4"/>
      <c r="I4" s="4"/>
      <c r="J4" s="4"/>
      <c r="K4" s="4"/>
      <c r="L4" s="4"/>
      <c r="M4" s="4"/>
      <c r="N4" s="4"/>
      <c r="O4" s="4"/>
      <c r="P4" s="4"/>
    </row>
    <row r="5" spans="1:16" ht="26.25" customHeight="1">
      <c r="A5" s="178" t="s">
        <v>1</v>
      </c>
      <c r="B5" s="328" t="str">
        <f>Identification!B6:D6</f>
        <v>L'Association des consommateurs industriels de gaz («ACIG»)</v>
      </c>
      <c r="C5" s="329"/>
      <c r="D5" s="330"/>
      <c r="E5" s="11"/>
      <c r="F5" s="111"/>
      <c r="G5" s="111"/>
      <c r="H5" s="4"/>
      <c r="I5" s="4"/>
      <c r="J5" s="4"/>
      <c r="K5" s="4"/>
      <c r="L5" s="4"/>
      <c r="M5" s="4"/>
      <c r="N5" s="4"/>
      <c r="O5" s="4"/>
      <c r="P5" s="4"/>
    </row>
    <row r="6" spans="1:16" ht="22.5" customHeight="1">
      <c r="A6" s="341" t="s">
        <v>20</v>
      </c>
      <c r="B6" s="342"/>
      <c r="C6" s="342"/>
      <c r="D6" s="343"/>
      <c r="E6" s="11"/>
      <c r="F6" s="4"/>
      <c r="G6" s="4"/>
      <c r="H6" s="4"/>
      <c r="I6" s="4"/>
      <c r="J6" s="4"/>
      <c r="K6" s="4"/>
      <c r="L6" s="4"/>
      <c r="M6" s="4"/>
      <c r="N6" s="4"/>
      <c r="O6" s="4"/>
      <c r="P6" s="4"/>
    </row>
    <row r="7" spans="1:16" ht="19.5" customHeight="1">
      <c r="A7" s="211" t="s">
        <v>2</v>
      </c>
      <c r="B7" s="340" t="s">
        <v>166</v>
      </c>
      <c r="C7" s="34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116.7</v>
      </c>
      <c r="C9" s="304">
        <f>Honoraires!D14</f>
        <v>23</v>
      </c>
      <c r="D9" s="128">
        <f>Honoraires!H14</f>
        <v>32828.5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62.95</v>
      </c>
      <c r="C11" s="304">
        <f>Honoraires!D20</f>
        <v>20</v>
      </c>
      <c r="D11" s="128">
        <f>Honoraires!H20</f>
        <v>14222</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179.7</v>
      </c>
      <c r="C19" s="246">
        <f>C9+C11+C13+C15+C17</f>
        <v>43</v>
      </c>
      <c r="D19" s="247">
        <f>D9+D11+D13+D15+D17</f>
        <v>47050.5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7" t="s">
        <v>63</v>
      </c>
      <c r="B21" s="338"/>
      <c r="C21" s="338"/>
      <c r="D21" s="339"/>
      <c r="E21" s="9"/>
      <c r="F21" s="4"/>
      <c r="G21" s="4"/>
      <c r="H21" s="4"/>
      <c r="I21" s="4"/>
      <c r="J21" s="4"/>
      <c r="K21" s="4"/>
      <c r="L21" s="4"/>
      <c r="M21" s="4"/>
      <c r="N21" s="4"/>
      <c r="O21" s="4"/>
      <c r="P21" s="4"/>
    </row>
    <row r="22" spans="1:16" ht="33" customHeight="1">
      <c r="A22" s="334" t="s">
        <v>21</v>
      </c>
      <c r="B22" s="335"/>
      <c r="C22" s="336"/>
      <c r="D22" s="225" t="s">
        <v>4</v>
      </c>
      <c r="E22" s="4"/>
      <c r="F22" s="4"/>
      <c r="G22" s="4"/>
      <c r="H22" s="4"/>
      <c r="I22" s="4"/>
      <c r="J22" s="4"/>
      <c r="K22" s="4"/>
      <c r="L22" s="4"/>
      <c r="M22" s="4"/>
      <c r="N22" s="4"/>
      <c r="O22" s="4"/>
      <c r="P22" s="4"/>
    </row>
    <row r="23" spans="1:16" ht="19.5" customHeight="1">
      <c r="A23" s="353" t="s">
        <v>22</v>
      </c>
      <c r="B23" s="354"/>
      <c r="C23" s="355"/>
      <c r="D23" s="129">
        <f>ROUND(0.03*D19,2)</f>
        <v>1411.52</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3" t="s">
        <v>5</v>
      </c>
      <c r="B25" s="356"/>
      <c r="C25" s="357"/>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8" t="s">
        <v>154</v>
      </c>
      <c r="B27" s="359"/>
      <c r="C27" s="360"/>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0" t="s">
        <v>82</v>
      </c>
      <c r="B29" s="351"/>
      <c r="C29" s="352"/>
      <c r="D29" s="248">
        <f>D23+D25+D27</f>
        <v>1411.52</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1" t="s">
        <v>161</v>
      </c>
      <c r="B31" s="332"/>
      <c r="C31" s="33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1" t="s">
        <v>145</v>
      </c>
      <c r="B33" s="362"/>
      <c r="C33" s="363"/>
      <c r="D33" s="249">
        <f>D19+D29+D31</f>
        <v>48462.02</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7" t="s">
        <v>172</v>
      </c>
      <c r="B35" s="348"/>
      <c r="C35" s="349"/>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4" t="s">
        <v>146</v>
      </c>
      <c r="B38" s="345"/>
      <c r="C38" s="345"/>
      <c r="D38" s="346"/>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E18" sqref="E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8" t="s">
        <v>171</v>
      </c>
      <c r="B3" s="345"/>
      <c r="C3" s="345"/>
      <c r="D3" s="345"/>
      <c r="E3" s="345"/>
      <c r="F3" s="345"/>
      <c r="G3" s="345"/>
      <c r="H3" s="345"/>
      <c r="I3" s="11"/>
      <c r="J3" s="11"/>
      <c r="K3" s="11"/>
      <c r="L3" s="11"/>
      <c r="M3" s="11"/>
      <c r="N3" s="11"/>
      <c r="O3" s="11"/>
      <c r="P3" s="11"/>
      <c r="Q3" s="11"/>
    </row>
    <row r="4" spans="1:17" ht="26.25" customHeight="1">
      <c r="A4" s="155" t="s">
        <v>0</v>
      </c>
      <c r="B4" s="131"/>
      <c r="C4" s="156" t="str">
        <f>Identification!B5</f>
        <v>R-4008-2017</v>
      </c>
      <c r="D4" s="393" t="s">
        <v>16</v>
      </c>
      <c r="E4" s="394"/>
      <c r="F4" s="388" t="str">
        <f>Identification!D5</f>
        <v>7 juillet 2017 au 5 septembre 2019</v>
      </c>
      <c r="G4" s="389"/>
      <c r="H4" s="390"/>
      <c r="I4" s="11"/>
      <c r="J4" s="11"/>
      <c r="K4" s="11"/>
      <c r="L4" s="11"/>
      <c r="M4" s="11"/>
      <c r="N4" s="11"/>
      <c r="O4" s="11"/>
      <c r="P4" s="11"/>
      <c r="Q4" s="11"/>
    </row>
    <row r="5" spans="1:17" ht="26.25" customHeight="1">
      <c r="A5" s="132" t="s">
        <v>1</v>
      </c>
      <c r="B5" s="133"/>
      <c r="C5" s="328" t="str">
        <f>Identification!B6</f>
        <v>L'Association des consommateurs industriels de gaz («ACIG»)</v>
      </c>
      <c r="D5" s="391"/>
      <c r="E5" s="391"/>
      <c r="F5" s="391"/>
      <c r="G5" s="391"/>
      <c r="H5" s="392"/>
      <c r="I5" s="11"/>
      <c r="J5" s="11"/>
      <c r="K5" s="11"/>
      <c r="L5" s="11"/>
      <c r="M5" s="11"/>
      <c r="N5" s="11"/>
      <c r="O5" s="11"/>
      <c r="P5" s="11"/>
      <c r="Q5" s="11"/>
    </row>
    <row r="6" spans="1:17" ht="20.25" customHeight="1">
      <c r="A6" s="239"/>
      <c r="B6" s="372" t="s">
        <v>81</v>
      </c>
      <c r="C6" s="373"/>
      <c r="D6" s="373"/>
      <c r="E6" s="373"/>
      <c r="F6" s="374"/>
      <c r="G6" s="374"/>
      <c r="H6" s="375"/>
      <c r="I6" s="11"/>
      <c r="J6" s="11"/>
      <c r="K6" s="11"/>
      <c r="L6" s="11"/>
      <c r="M6" s="11"/>
      <c r="N6" s="11"/>
      <c r="O6" s="11"/>
      <c r="P6" s="11"/>
      <c r="Q6" s="11"/>
    </row>
    <row r="7" spans="1:17" ht="3.75" customHeight="1">
      <c r="A7" s="144"/>
      <c r="B7" s="145"/>
      <c r="C7" s="376"/>
      <c r="D7" s="377"/>
      <c r="E7" s="134"/>
      <c r="F7" s="134"/>
      <c r="G7" s="134"/>
      <c r="H7" s="135"/>
      <c r="I7" s="11"/>
      <c r="J7" s="11"/>
      <c r="K7" s="11"/>
      <c r="L7" s="11"/>
      <c r="M7" s="11"/>
      <c r="N7" s="11"/>
      <c r="O7" s="11"/>
      <c r="P7" s="11"/>
      <c r="Q7" s="11"/>
    </row>
    <row r="8" spans="1:17" ht="17.25" customHeight="1">
      <c r="A8" s="136" t="s">
        <v>2</v>
      </c>
      <c r="B8" s="146"/>
      <c r="C8" s="370" t="s">
        <v>174</v>
      </c>
      <c r="D8" s="37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8" t="s">
        <v>149</v>
      </c>
      <c r="B10" s="148" t="str">
        <f>Identification!A12</f>
        <v>Paule Hamelin</v>
      </c>
      <c r="C10" s="251">
        <v>55</v>
      </c>
      <c r="D10" s="251">
        <v>20</v>
      </c>
      <c r="E10" s="252">
        <v>255</v>
      </c>
      <c r="F10" s="171">
        <f>ROUND(((D10*E10)+(C10*E10)),2)</f>
        <v>19125</v>
      </c>
      <c r="G10" s="258"/>
      <c r="H10" s="168">
        <f>ROUND(F10+G10,2)</f>
        <v>19125</v>
      </c>
      <c r="I10" s="11"/>
      <c r="J10" s="11"/>
      <c r="K10" s="11"/>
      <c r="L10" s="11"/>
      <c r="M10" s="11"/>
      <c r="N10" s="11"/>
      <c r="O10" s="11"/>
      <c r="P10" s="11"/>
      <c r="Q10" s="11"/>
    </row>
    <row r="11" spans="1:17" ht="20.25" customHeight="1">
      <c r="A11" s="379"/>
      <c r="B11" s="148" t="str">
        <f>Identification!A13</f>
        <v>Nicolas Dubé</v>
      </c>
      <c r="C11" s="253">
        <v>43</v>
      </c>
      <c r="D11" s="253">
        <v>0</v>
      </c>
      <c r="E11" s="254">
        <v>190</v>
      </c>
      <c r="F11" s="172">
        <f>ROUND(((D11*E11)+(C11*E11)),2)</f>
        <v>8170</v>
      </c>
      <c r="G11" s="259"/>
      <c r="H11" s="169">
        <f>ROUND(F11+G11,2)</f>
        <v>8170</v>
      </c>
      <c r="I11" s="11"/>
      <c r="J11" s="11"/>
      <c r="K11" s="11"/>
      <c r="L11" s="11"/>
      <c r="M11" s="11"/>
      <c r="N11" s="11"/>
      <c r="O11" s="11"/>
      <c r="P11" s="11"/>
      <c r="Q11" s="11"/>
    </row>
    <row r="12" spans="1:17" ht="20.25" customHeight="1">
      <c r="A12" s="379"/>
      <c r="B12" s="149" t="str">
        <f>Identification!A14</f>
        <v>Guy Sarault</v>
      </c>
      <c r="C12" s="253">
        <v>18.7</v>
      </c>
      <c r="D12" s="253">
        <v>3</v>
      </c>
      <c r="E12" s="254">
        <v>255</v>
      </c>
      <c r="F12" s="172">
        <f>ROUND(((D12*E12)+(C12*E12)),2)</f>
        <v>5533.5</v>
      </c>
      <c r="G12" s="260"/>
      <c r="H12" s="169">
        <f>ROUND(F12+G12,2)</f>
        <v>5533.5</v>
      </c>
      <c r="I12" s="11"/>
      <c r="J12" s="11"/>
      <c r="K12" s="11"/>
      <c r="L12" s="11"/>
      <c r="M12" s="11"/>
      <c r="N12" s="11"/>
      <c r="O12" s="11"/>
      <c r="P12" s="11"/>
      <c r="Q12" s="11"/>
    </row>
    <row r="13" spans="1:17" ht="20.25" customHeight="1">
      <c r="A13" s="379"/>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0"/>
      <c r="B14" s="159" t="s">
        <v>18</v>
      </c>
      <c r="C14" s="160">
        <f>SUM(C10:C13)</f>
        <v>116.7</v>
      </c>
      <c r="D14" s="160">
        <f>SUM(D10:D13)</f>
        <v>23</v>
      </c>
      <c r="E14" s="366"/>
      <c r="F14" s="161">
        <f>F10+F11+F12+F13</f>
        <v>32828.5</v>
      </c>
      <c r="G14" s="161">
        <f>G10+G11+G12+G13</f>
        <v>0</v>
      </c>
      <c r="H14" s="162">
        <f>ROUND(F14+G14,2)</f>
        <v>32828.5</v>
      </c>
      <c r="I14" s="11"/>
      <c r="J14" s="11"/>
      <c r="K14" s="11"/>
      <c r="L14" s="11"/>
      <c r="M14" s="11"/>
      <c r="N14" s="11"/>
      <c r="O14" s="11"/>
      <c r="P14" s="11"/>
      <c r="Q14" s="11"/>
    </row>
    <row r="15" spans="1:17" ht="12.75" customHeight="1">
      <c r="A15" s="381"/>
      <c r="B15" s="163"/>
      <c r="C15" s="175" t="s">
        <v>14</v>
      </c>
      <c r="D15" s="175" t="s">
        <v>19</v>
      </c>
      <c r="E15" s="367"/>
      <c r="F15" s="164" t="s">
        <v>23</v>
      </c>
      <c r="G15" s="164" t="s">
        <v>24</v>
      </c>
      <c r="H15" s="165" t="s">
        <v>25</v>
      </c>
      <c r="I15" s="11"/>
      <c r="J15" s="11"/>
      <c r="K15" s="11"/>
      <c r="L15" s="11"/>
      <c r="M15" s="11"/>
      <c r="N15" s="11"/>
      <c r="O15" s="11"/>
      <c r="P15" s="11"/>
      <c r="Q15" s="11"/>
    </row>
    <row r="16" spans="1:17" ht="20.25" customHeight="1">
      <c r="A16" s="378" t="s">
        <v>150</v>
      </c>
      <c r="B16" s="148" t="str">
        <f>Identification!A17</f>
        <v>Nazim Sebaa</v>
      </c>
      <c r="C16" s="251">
        <v>39.2</v>
      </c>
      <c r="D16" s="251">
        <v>20</v>
      </c>
      <c r="E16" s="252">
        <v>160</v>
      </c>
      <c r="F16" s="171">
        <f>ROUND(((D16*E16)+(C16*E16)),2)</f>
        <v>9472</v>
      </c>
      <c r="G16" s="258"/>
      <c r="H16" s="168">
        <f>ROUND(F16+G16,2)</f>
        <v>9472</v>
      </c>
      <c r="I16" s="11"/>
      <c r="J16" s="11"/>
      <c r="K16" s="11"/>
      <c r="L16" s="11"/>
      <c r="M16" s="11"/>
      <c r="N16" s="11"/>
      <c r="O16" s="11"/>
      <c r="P16" s="11"/>
      <c r="Q16" s="11"/>
    </row>
    <row r="17" spans="1:17" ht="20.25" customHeight="1">
      <c r="A17" s="379"/>
      <c r="B17" s="148" t="str">
        <f>Identification!A18</f>
        <v>Paul Paquin</v>
      </c>
      <c r="C17" s="253">
        <v>16</v>
      </c>
      <c r="D17" s="253">
        <v>0</v>
      </c>
      <c r="E17" s="254">
        <v>200</v>
      </c>
      <c r="F17" s="172">
        <f>ROUND(((D17*E17)+(C17*E17)),2)</f>
        <v>3200</v>
      </c>
      <c r="G17" s="259"/>
      <c r="H17" s="169">
        <f>ROUND(F17+G17,2)</f>
        <v>3200</v>
      </c>
      <c r="I17" s="11"/>
      <c r="J17" s="11"/>
      <c r="K17" s="11"/>
      <c r="L17" s="11"/>
      <c r="M17" s="11"/>
      <c r="N17" s="11"/>
      <c r="O17" s="11"/>
      <c r="P17" s="11"/>
      <c r="Q17" s="11"/>
    </row>
    <row r="18" spans="1:17" ht="20.25" customHeight="1">
      <c r="A18" s="379"/>
      <c r="B18" s="149" t="str">
        <f>Identification!A19</f>
        <v>Esther Falardeau</v>
      </c>
      <c r="C18" s="253">
        <v>7.75</v>
      </c>
      <c r="D18" s="253">
        <v>0</v>
      </c>
      <c r="E18" s="254">
        <v>200</v>
      </c>
      <c r="F18" s="172">
        <f>ROUND(((D18*E18)+(C18*E18)),2)</f>
        <v>1550</v>
      </c>
      <c r="G18" s="260"/>
      <c r="H18" s="169">
        <f>ROUND(F18+G18,2)</f>
        <v>1550</v>
      </c>
      <c r="I18" s="11"/>
      <c r="J18" s="11"/>
      <c r="K18" s="11"/>
      <c r="L18" s="11"/>
      <c r="M18" s="11"/>
      <c r="N18" s="11"/>
      <c r="O18" s="11"/>
      <c r="P18" s="11"/>
      <c r="Q18" s="11"/>
    </row>
    <row r="19" spans="1:17" ht="20.25" customHeight="1">
      <c r="A19" s="379"/>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0"/>
      <c r="B20" s="159" t="s">
        <v>18</v>
      </c>
      <c r="C20" s="160">
        <f>SUM(C16:C19)</f>
        <v>62.95</v>
      </c>
      <c r="D20" s="160">
        <f>SUM(D16:D19)</f>
        <v>20</v>
      </c>
      <c r="E20" s="366"/>
      <c r="F20" s="161">
        <f>F16+F17+F18+F19</f>
        <v>14222</v>
      </c>
      <c r="G20" s="161">
        <f>G16+G17+G18+G19</f>
        <v>0</v>
      </c>
      <c r="H20" s="162">
        <f>ROUND(F20+G20,2)</f>
        <v>14222</v>
      </c>
      <c r="I20" s="11"/>
      <c r="J20" s="11"/>
      <c r="K20" s="11"/>
      <c r="L20" s="11"/>
      <c r="M20" s="11"/>
      <c r="N20" s="11"/>
      <c r="O20" s="11"/>
      <c r="P20" s="11"/>
      <c r="Q20" s="11"/>
    </row>
    <row r="21" spans="1:17" ht="12.75" customHeight="1">
      <c r="A21" s="381"/>
      <c r="B21" s="163"/>
      <c r="C21" s="175" t="s">
        <v>26</v>
      </c>
      <c r="D21" s="175" t="s">
        <v>27</v>
      </c>
      <c r="E21" s="367"/>
      <c r="F21" s="164" t="s">
        <v>28</v>
      </c>
      <c r="G21" s="164" t="s">
        <v>29</v>
      </c>
      <c r="H21" s="165" t="s">
        <v>30</v>
      </c>
      <c r="I21" s="11"/>
      <c r="J21" s="11"/>
      <c r="K21" s="11"/>
      <c r="L21" s="11"/>
      <c r="M21" s="11"/>
      <c r="N21" s="11"/>
      <c r="O21" s="11"/>
      <c r="P21" s="11"/>
      <c r="Q21" s="11"/>
    </row>
    <row r="22" spans="1:17" ht="20.25" customHeight="1">
      <c r="A22" s="378"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9"/>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0"/>
      <c r="B24" s="159" t="s">
        <v>18</v>
      </c>
      <c r="C24" s="173">
        <f>SUM(C22:C23)</f>
        <v>0</v>
      </c>
      <c r="D24" s="173">
        <f>SUM(D22:D23)</f>
        <v>0</v>
      </c>
      <c r="E24" s="366"/>
      <c r="F24" s="161">
        <f>F22+F23</f>
        <v>0</v>
      </c>
      <c r="G24" s="161">
        <f>G22+G23</f>
        <v>0</v>
      </c>
      <c r="H24" s="162">
        <f>ROUND(F24+G24,2)</f>
        <v>0</v>
      </c>
      <c r="I24" s="11"/>
      <c r="J24" s="11"/>
      <c r="K24" s="11"/>
      <c r="L24" s="11"/>
      <c r="M24" s="11"/>
      <c r="N24" s="11"/>
      <c r="O24" s="11"/>
      <c r="P24" s="11"/>
      <c r="Q24" s="11"/>
    </row>
    <row r="25" spans="1:17" ht="12.75" customHeight="1">
      <c r="A25" s="381"/>
      <c r="B25" s="163"/>
      <c r="C25" s="175" t="s">
        <v>33</v>
      </c>
      <c r="D25" s="175" t="s">
        <v>34</v>
      </c>
      <c r="E25" s="367"/>
      <c r="F25" s="164" t="s">
        <v>35</v>
      </c>
      <c r="G25" s="164" t="s">
        <v>36</v>
      </c>
      <c r="H25" s="165" t="s">
        <v>37</v>
      </c>
      <c r="I25" s="11"/>
      <c r="J25" s="11"/>
      <c r="K25" s="11"/>
      <c r="L25" s="11"/>
      <c r="M25" s="11"/>
      <c r="N25" s="11"/>
      <c r="O25" s="11"/>
      <c r="P25" s="11"/>
      <c r="Q25" s="11"/>
    </row>
    <row r="26" spans="1:17" ht="20.25" customHeight="1">
      <c r="A26" s="378"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9"/>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0"/>
      <c r="B28" s="159" t="s">
        <v>18</v>
      </c>
      <c r="C28" s="160">
        <f>SUM(C26:C27)</f>
        <v>0</v>
      </c>
      <c r="D28" s="160">
        <f>SUM(D26:D27)</f>
        <v>0</v>
      </c>
      <c r="E28" s="366"/>
      <c r="F28" s="161">
        <f>F26+F27</f>
        <v>0</v>
      </c>
      <c r="G28" s="161">
        <f>G26+G27</f>
        <v>0</v>
      </c>
      <c r="H28" s="162">
        <f>ROUND(F28+G28,2)</f>
        <v>0</v>
      </c>
      <c r="I28" s="11"/>
      <c r="J28" s="11"/>
      <c r="K28" s="11"/>
      <c r="L28" s="11"/>
      <c r="M28" s="11"/>
      <c r="N28" s="11"/>
      <c r="O28" s="11"/>
      <c r="P28" s="11"/>
      <c r="Q28" s="11"/>
    </row>
    <row r="29" spans="1:17" ht="12.75" customHeight="1">
      <c r="A29" s="381"/>
      <c r="B29" s="163"/>
      <c r="C29" s="175" t="s">
        <v>38</v>
      </c>
      <c r="D29" s="175" t="s">
        <v>39</v>
      </c>
      <c r="E29" s="367"/>
      <c r="F29" s="164" t="s">
        <v>40</v>
      </c>
      <c r="G29" s="164" t="s">
        <v>41</v>
      </c>
      <c r="H29" s="165" t="s">
        <v>42</v>
      </c>
      <c r="I29" s="11"/>
      <c r="J29" s="11"/>
      <c r="K29" s="11"/>
      <c r="L29" s="11"/>
      <c r="M29" s="11"/>
      <c r="N29" s="11"/>
      <c r="O29" s="11"/>
      <c r="P29" s="11"/>
      <c r="Q29" s="11"/>
    </row>
    <row r="30" spans="1:17" ht="20.25" customHeight="1">
      <c r="A30" s="386"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7"/>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3" t="s">
        <v>94</v>
      </c>
      <c r="B32" s="384"/>
      <c r="C32" s="384"/>
      <c r="D32" s="384"/>
      <c r="E32" s="385"/>
      <c r="F32" s="243">
        <f>F14+F20+F24+F28+F30</f>
        <v>47050.5</v>
      </c>
      <c r="G32" s="243">
        <f>G14+G20+G24+G28+G30</f>
        <v>0</v>
      </c>
      <c r="H32" s="244">
        <f>H14+H20+H24+H28+H30</f>
        <v>47050.5</v>
      </c>
      <c r="I32" s="11"/>
      <c r="J32" s="11"/>
      <c r="K32" s="11"/>
      <c r="L32" s="11"/>
      <c r="M32" s="11"/>
      <c r="N32" s="11"/>
      <c r="O32" s="11"/>
      <c r="P32" s="11"/>
      <c r="Q32" s="11"/>
    </row>
    <row r="33" spans="1:17" ht="12" customHeight="1">
      <c r="A33" s="368"/>
      <c r="B33" s="369"/>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2"/>
      <c r="C35" s="382"/>
      <c r="D35" s="382"/>
      <c r="E35" s="382"/>
      <c r="F35" s="382"/>
      <c r="G35" s="382"/>
      <c r="H35" s="382"/>
      <c r="I35" s="4"/>
      <c r="J35" s="11"/>
      <c r="K35" s="11"/>
      <c r="L35" s="11"/>
      <c r="M35" s="11"/>
      <c r="N35" s="11"/>
      <c r="O35" s="11"/>
      <c r="P35" s="11"/>
      <c r="Q35" s="11"/>
    </row>
    <row r="36" spans="1:17" ht="48" customHeight="1">
      <c r="A36" s="364" t="s">
        <v>148</v>
      </c>
      <c r="B36" s="365"/>
      <c r="C36" s="365"/>
      <c r="D36" s="365"/>
      <c r="E36" s="365"/>
      <c r="F36" s="365"/>
      <c r="G36" s="365"/>
      <c r="H36" s="365"/>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6" t="s">
        <v>171</v>
      </c>
      <c r="B3" s="407"/>
      <c r="C3" s="407"/>
      <c r="D3" s="407"/>
      <c r="E3" s="408"/>
      <c r="F3" s="408"/>
      <c r="G3" s="11"/>
      <c r="H3" s="11"/>
      <c r="I3" s="11"/>
      <c r="J3" s="11"/>
      <c r="K3" s="11"/>
      <c r="L3" s="11"/>
      <c r="M3" s="11"/>
      <c r="N3" s="11"/>
      <c r="O3" s="11"/>
      <c r="P3" s="11"/>
    </row>
    <row r="4" spans="1:16" ht="26.25" customHeight="1">
      <c r="A4" s="3" t="s">
        <v>0</v>
      </c>
      <c r="B4" s="126" t="str">
        <f>Identification!B5</f>
        <v>R-4008-2017</v>
      </c>
      <c r="C4" s="409" t="s">
        <v>16</v>
      </c>
      <c r="D4" s="410"/>
      <c r="E4" s="411" t="str">
        <f>Identification!D5</f>
        <v>7 juillet 2017 au 5 septembre 2019</v>
      </c>
      <c r="F4" s="412"/>
      <c r="G4" s="11"/>
      <c r="H4" s="11"/>
      <c r="I4" s="11"/>
      <c r="J4" s="11"/>
      <c r="K4" s="11"/>
      <c r="L4" s="11"/>
      <c r="M4" s="11"/>
      <c r="N4" s="11"/>
      <c r="O4" s="11"/>
      <c r="P4" s="11"/>
    </row>
    <row r="5" spans="1:16" ht="26.25" customHeight="1">
      <c r="A5" s="10" t="s">
        <v>1</v>
      </c>
      <c r="B5" s="413" t="str">
        <f>Identification!B6:D6</f>
        <v>L'Association des consommateurs industriels de gaz («ACIG»)</v>
      </c>
      <c r="C5" s="414"/>
      <c r="D5" s="414"/>
      <c r="E5" s="414"/>
      <c r="F5" s="415"/>
      <c r="G5" s="11"/>
      <c r="H5" s="11"/>
      <c r="I5" s="11"/>
      <c r="J5" s="11"/>
      <c r="K5" s="11"/>
      <c r="L5" s="11"/>
      <c r="M5" s="11"/>
      <c r="N5" s="11"/>
      <c r="O5" s="11"/>
      <c r="P5" s="11"/>
    </row>
    <row r="6" spans="1:16" ht="26.25" customHeight="1">
      <c r="A6" s="18" t="s">
        <v>108</v>
      </c>
      <c r="B6" s="403"/>
      <c r="C6" s="404"/>
      <c r="D6" s="404"/>
      <c r="E6" s="404"/>
      <c r="F6" s="405"/>
      <c r="G6" s="11"/>
      <c r="H6" s="11"/>
      <c r="I6" s="11"/>
      <c r="J6" s="11"/>
      <c r="K6" s="11"/>
      <c r="L6" s="11"/>
      <c r="M6" s="11"/>
      <c r="N6" s="11"/>
      <c r="O6" s="11"/>
      <c r="P6" s="11"/>
    </row>
    <row r="7" spans="1:16" ht="20.25" customHeight="1">
      <c r="A7" s="399" t="s">
        <v>104</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6" t="s">
        <v>10</v>
      </c>
      <c r="C11" s="59"/>
      <c r="D11" s="266"/>
      <c r="E11" s="266"/>
      <c r="F11" s="37">
        <f>ROUND(D11+E11,2)</f>
        <v>0</v>
      </c>
      <c r="G11" s="11"/>
      <c r="H11" s="11"/>
      <c r="I11" s="11"/>
      <c r="J11" s="11"/>
      <c r="K11" s="11"/>
      <c r="L11" s="11"/>
      <c r="M11" s="11"/>
      <c r="N11" s="11"/>
      <c r="O11" s="11"/>
      <c r="P11" s="11"/>
    </row>
    <row r="12" spans="1:16" ht="27" customHeight="1">
      <c r="A12" s="44" t="s">
        <v>11</v>
      </c>
      <c r="B12" s="417"/>
      <c r="C12" s="60"/>
      <c r="D12" s="266"/>
      <c r="E12" s="266"/>
      <c r="F12" s="37">
        <f>ROUND(D12+E12,2)</f>
        <v>0</v>
      </c>
      <c r="G12" s="11"/>
      <c r="H12" s="11"/>
      <c r="I12" s="11"/>
      <c r="J12" s="11"/>
      <c r="K12" s="11"/>
      <c r="L12" s="11"/>
      <c r="M12" s="11"/>
      <c r="N12" s="11"/>
      <c r="O12" s="11"/>
      <c r="P12" s="11"/>
    </row>
    <row r="13" spans="1:16" ht="26.25" customHeight="1">
      <c r="A13" s="45" t="s">
        <v>12</v>
      </c>
      <c r="B13" s="418"/>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7" t="s">
        <v>86</v>
      </c>
      <c r="B21" s="398"/>
      <c r="C21" s="39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9" t="s">
        <v>92</v>
      </c>
      <c r="B23" s="400"/>
      <c r="C23" s="400"/>
      <c r="D23" s="400"/>
      <c r="E23" s="401"/>
      <c r="F23" s="40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7" t="s">
        <v>87</v>
      </c>
      <c r="B27" s="398"/>
      <c r="C27" s="39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5" t="s">
        <v>160</v>
      </c>
      <c r="B30" s="396"/>
      <c r="C30" s="396"/>
      <c r="D30" s="396"/>
      <c r="E30" s="396"/>
      <c r="F30" s="396"/>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6" t="s">
        <v>171</v>
      </c>
      <c r="B3" s="407"/>
      <c r="C3" s="407"/>
      <c r="D3" s="407"/>
      <c r="E3" s="408"/>
      <c r="F3" s="408"/>
      <c r="G3" s="408"/>
      <c r="H3" s="11"/>
      <c r="I3" s="4"/>
      <c r="J3" s="4"/>
      <c r="K3" s="4"/>
      <c r="L3" s="4"/>
      <c r="M3" s="4"/>
      <c r="N3" s="4"/>
      <c r="O3" s="4"/>
      <c r="P3" s="4"/>
    </row>
    <row r="4" spans="1:16" ht="26.25" customHeight="1">
      <c r="A4" s="435" t="s">
        <v>0</v>
      </c>
      <c r="B4" s="436"/>
      <c r="C4" s="126" t="str">
        <f>Identification!B5</f>
        <v>R-4008-2017</v>
      </c>
      <c r="D4" s="437" t="s">
        <v>16</v>
      </c>
      <c r="E4" s="438"/>
      <c r="F4" s="433" t="str">
        <f>Identification!D5</f>
        <v>7 juillet 2017 au 5 septembre 2019</v>
      </c>
      <c r="G4" s="434"/>
      <c r="H4" s="11"/>
      <c r="I4" s="4"/>
      <c r="J4" s="4"/>
      <c r="K4" s="4"/>
      <c r="L4" s="4"/>
      <c r="M4" s="4"/>
      <c r="N4" s="4"/>
      <c r="O4" s="4"/>
      <c r="P4" s="4"/>
    </row>
    <row r="5" spans="1:16" ht="26.25" customHeight="1">
      <c r="A5" s="425" t="s">
        <v>1</v>
      </c>
      <c r="B5" s="426"/>
      <c r="C5" s="427" t="str">
        <f>Identification!B6</f>
        <v>L'Association des consommateurs industriels de gaz («ACIG»)</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9" t="s">
        <v>118</v>
      </c>
      <c r="B1" s="440"/>
      <c r="C1" s="440"/>
      <c r="D1" s="440"/>
      <c r="E1" s="440"/>
      <c r="F1" s="440"/>
      <c r="G1" s="440"/>
      <c r="H1" s="440"/>
      <c r="I1" s="440"/>
      <c r="J1" s="440"/>
      <c r="K1" s="93"/>
      <c r="L1" s="93"/>
      <c r="M1" s="93"/>
      <c r="N1" s="93"/>
      <c r="O1" s="93"/>
      <c r="P1" s="93"/>
    </row>
    <row r="2" spans="1:16" ht="18.75" customHeight="1">
      <c r="A2" s="448" t="s">
        <v>0</v>
      </c>
      <c r="B2" s="449"/>
      <c r="C2" s="449"/>
      <c r="D2" s="450" t="str">
        <f>Identification!B5</f>
        <v>R-4008-2017</v>
      </c>
      <c r="E2" s="451"/>
      <c r="F2" s="451"/>
      <c r="G2" s="451"/>
      <c r="H2" s="452"/>
      <c r="I2" s="452"/>
      <c r="J2" s="83"/>
      <c r="K2" s="93"/>
      <c r="L2" s="93"/>
      <c r="M2" s="93"/>
      <c r="N2" s="93"/>
      <c r="O2" s="93"/>
      <c r="P2" s="93"/>
    </row>
    <row r="3" spans="1:16" ht="21.75" customHeight="1">
      <c r="A3" s="82" t="s">
        <v>1</v>
      </c>
      <c r="B3" s="82"/>
      <c r="C3" s="94"/>
      <c r="D3" s="450" t="str">
        <f>Identification!B6</f>
        <v>L'Association des consommateurs industriels de gaz («ACIG»)</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2" t="s">
        <v>185</v>
      </c>
      <c r="D5" s="442"/>
      <c r="E5" s="442"/>
      <c r="F5" s="442"/>
      <c r="G5" s="442"/>
      <c r="H5" s="442"/>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4" t="s">
        <v>123</v>
      </c>
      <c r="C7" s="446"/>
      <c r="D7" s="446"/>
      <c r="E7" s="446"/>
      <c r="F7" s="446"/>
      <c r="G7" s="446"/>
      <c r="H7" s="446"/>
      <c r="I7" s="446"/>
      <c r="J7" s="446"/>
      <c r="K7" s="95"/>
      <c r="L7" s="95"/>
      <c r="M7" s="95"/>
      <c r="N7" s="95"/>
      <c r="O7" s="95"/>
      <c r="P7" s="95"/>
    </row>
    <row r="8" spans="1:16" ht="24" customHeight="1">
      <c r="A8" s="77" t="s">
        <v>124</v>
      </c>
      <c r="B8" s="443" t="s">
        <v>127</v>
      </c>
      <c r="C8" s="444"/>
      <c r="D8" s="444"/>
      <c r="E8" s="444"/>
      <c r="F8" s="444"/>
      <c r="G8" s="444"/>
      <c r="H8" s="444"/>
      <c r="I8" s="444"/>
      <c r="J8" s="444"/>
      <c r="K8" s="97"/>
      <c r="L8" s="95"/>
      <c r="M8" s="95"/>
      <c r="N8" s="95"/>
      <c r="O8" s="95"/>
      <c r="P8" s="95"/>
    </row>
    <row r="9" spans="1:16" ht="24" customHeight="1">
      <c r="A9" s="77" t="s">
        <v>125</v>
      </c>
      <c r="B9" s="443" t="s">
        <v>141</v>
      </c>
      <c r="C9" s="444"/>
      <c r="D9" s="444"/>
      <c r="E9" s="444"/>
      <c r="F9" s="444"/>
      <c r="G9" s="444"/>
      <c r="H9" s="444"/>
      <c r="I9" s="444"/>
      <c r="J9" s="444"/>
      <c r="K9" s="97"/>
      <c r="L9" s="95"/>
      <c r="M9" s="95"/>
      <c r="N9" s="95"/>
      <c r="O9" s="95"/>
      <c r="P9" s="95"/>
    </row>
    <row r="10" spans="1:16" ht="42.75" customHeight="1">
      <c r="A10" s="77" t="s">
        <v>126</v>
      </c>
      <c r="B10" s="44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5" t="s">
        <v>194</v>
      </c>
      <c r="C12" s="445"/>
      <c r="D12" s="445"/>
      <c r="E12" s="445"/>
      <c r="F12" s="87" t="s">
        <v>129</v>
      </c>
      <c r="G12" s="112"/>
      <c r="H12" s="112"/>
      <c r="I12" s="82"/>
      <c r="J12" s="82"/>
      <c r="K12" s="98"/>
      <c r="L12" s="98"/>
      <c r="M12" s="98"/>
      <c r="N12" s="98"/>
      <c r="O12" s="98"/>
      <c r="P12" s="98"/>
    </row>
    <row r="13" spans="1:16" ht="21" customHeight="1">
      <c r="A13" s="78" t="s">
        <v>130</v>
      </c>
      <c r="B13" s="91">
        <v>16</v>
      </c>
      <c r="C13" s="88" t="s">
        <v>131</v>
      </c>
      <c r="D13" s="307">
        <v>43709</v>
      </c>
      <c r="E13" s="457"/>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t="s">
        <v>195</v>
      </c>
      <c r="B15" s="445"/>
      <c r="C15" s="445"/>
      <c r="D15" s="445"/>
      <c r="E15" s="445"/>
      <c r="F15" s="87"/>
      <c r="G15" s="82"/>
      <c r="H15" s="82"/>
      <c r="I15" s="82"/>
      <c r="J15" s="82"/>
      <c r="K15" s="98"/>
      <c r="L15" s="98"/>
      <c r="M15" s="98"/>
      <c r="N15" s="98"/>
      <c r="O15" s="98"/>
      <c r="P15" s="98"/>
    </row>
    <row r="16" spans="1:16" ht="17.25" customHeight="1">
      <c r="A16" s="441" t="s">
        <v>134</v>
      </c>
      <c r="B16" s="441"/>
      <c r="C16" s="441"/>
      <c r="D16" s="441"/>
      <c r="E16" s="44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l'ACIG</dc:subject>
  <dc:creator>Bouthillette, Annie</dc:creator>
  <cp:keywords/>
  <dc:description/>
  <cp:lastModifiedBy>WLG-PH</cp:lastModifiedBy>
  <cp:lastPrinted>2019-09-16T15:10:02Z</cp:lastPrinted>
  <dcterms:created xsi:type="dcterms:W3CDTF">2003-06-11T13:22:16Z</dcterms:created>
  <dcterms:modified xsi:type="dcterms:W3CDTF">2019-09-16T15:11:14Z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4639400.00000000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vt:lpwstr>
  </property>
  <property fmtid="{D5CDD505-2E9C-101B-9397-08002B2CF9AE}" pid="19" name="Suj">
    <vt:lpwstr>Demande de paiement de frais de l'ACIG</vt:lpwstr>
  </property>
  <property fmtid="{D5CDD505-2E9C-101B-9397-08002B2CF9AE}" pid="20" name="Numéroplumit">
    <vt:lpwstr>0447</vt:lpwstr>
  </property>
  <property fmtid="{D5CDD505-2E9C-101B-9397-08002B2CF9AE}" pid="21" name="Cotedepiè">
    <vt:lpwstr>C-ACIG-0021</vt:lpwstr>
  </property>
  <property fmtid="{D5CDD505-2E9C-101B-9397-08002B2CF9AE}" pid="22" name="Anciennomdudocume">
    <vt:lpwstr>Demande de fraus.XLS</vt:lpwstr>
  </property>
  <property fmtid="{D5CDD505-2E9C-101B-9397-08002B2CF9AE}" pid="23" name="_dlc_Doc">
    <vt:lpwstr>W2HFWTQUJJY6-1914211019-5488</vt:lpwstr>
  </property>
  <property fmtid="{D5CDD505-2E9C-101B-9397-08002B2CF9AE}" pid="24" name="_dlc_DocIdItemGu">
    <vt:lpwstr>4aa07b65-b97d-4866-a067-fa09d7aca8b5</vt:lpwstr>
  </property>
  <property fmtid="{D5CDD505-2E9C-101B-9397-08002B2CF9AE}" pid="25" name="_dlc_DocIdU">
    <vt:lpwstr>http://s10mtlweb:8081/983/_layouts/15/DocIdRedir.aspx?ID=W2HFWTQUJJY6-1914211019-5488, W2HFWTQUJJY6-1914211019-5488</vt:lpwstr>
  </property>
  <property fmtid="{D5CDD505-2E9C-101B-9397-08002B2CF9AE}" pid="26" name="display_urn:schemas-microsoft-com:office:office#Edit">
    <vt:lpwstr>Compte système</vt:lpwstr>
  </property>
  <property fmtid="{D5CDD505-2E9C-101B-9397-08002B2CF9AE}" pid="27" name="Cote de pié">
    <vt:lpwstr>C-ACIG-0021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447.000000000000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