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fn._FV" hidden="1">#NAME?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<sst xmlns="http://schemas.openxmlformats.org/spreadsheetml/2006/main" count="128" uniqueCount="92">
  <si>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</si>
  <si>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</si>
  <si>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</si>
  <si>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</si>
  <si>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</si>
  <si>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</si>
  <si>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</si>
  <si>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</si>
  <si>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</si>
  <si>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</si>
  <si>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</si>
  <si>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</si>
  <si>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</si>
  <si>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</si>
  <si>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</si>
  <si>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</si>
  <si>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</si>
  <si>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</si>
  <si>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</si>
  <si>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</si>
  <si>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</si>
  <si>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</si>
  <si>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</si>
  <si>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</si>
  <si>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</si>
  <si>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</si>
  <si>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</si>
  <si>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</si>
  <si>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</si>
  <si>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</si>
  <si>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</si>
  <si>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</si>
  <si>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</si>
  <si>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</si>
  <si>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</si>
  <si>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</si>
  <si>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</si>
  <si>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</si>
  <si>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</si>
  <si>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</si>
  <si>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</si>
  <si>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</si>
  <si>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</si>
  <si>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</si>
  <si>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</si>
  <si>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</si>
  <si>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</si>
  <si>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</si>
  <si>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</si>
  <si>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</si>
  <si>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</si>
  <si>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</si>
  <si>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</si>
  <si>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</si>
  <si>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</si>
  <si>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</si>
  <si>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</si>
  <si>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</si>
  <si>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</si>
  <si>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</si>
  <si>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</si>
  <si>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</si>
  <si>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</si>
  <si>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</si>
  <si>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</si>
  <si>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</si>
  <si>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</si>
  <si>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</si>
  <si>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</si>
  <si>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</si>
  <si>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</si>
  <si>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</si>
  <si>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</si>
  <si>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</si>
  <si>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</si>
  <si>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</si>
  <si>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Association des consommateurs industriels de gaz (ACIG)</t>
  </si>
  <si>
    <t>Non</t>
  </si>
  <si>
    <t>externe</t>
  </si>
  <si>
    <t>Nazim Sebaa</t>
  </si>
  <si>
    <t>5670, avenue Decelles app.16, Montréal (QC) H3T 1W5</t>
  </si>
  <si>
    <t xml:space="preserve">Nicolas Dubé </t>
  </si>
  <si>
    <t>Étude et analyse des documents soumis et des preuves</t>
  </si>
  <si>
    <t xml:space="preserve">Préparation de l'audience </t>
  </si>
  <si>
    <t>3700-1, Place Ville Marie, Montréal, Québec, H3B 3P4, Canada</t>
  </si>
  <si>
    <t xml:space="preserve">Paule Hamelin </t>
  </si>
  <si>
    <t>15+</t>
  </si>
  <si>
    <t>11 à 15</t>
  </si>
  <si>
    <t>Anthony Vachon</t>
  </si>
  <si>
    <t>0 à 5 ans</t>
  </si>
  <si>
    <t>146 rue Jean-Baptiste, Saint-Jean-sur-Richelieu, QC, J2W2S4</t>
  </si>
  <si>
    <t>R-4008-2017, Étape D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</si>
</sst>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_-* #,##0\ _€_-;\-* #,##0\ _€_-;_-* &quot;-&quot;\ _€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\ _$"/>
    <numFmt numFmtId="185" formatCode="#,##0\ _$"/>
    <numFmt numFmtId="186" formatCode="_ * #,##0.0_)\ &quot;$&quot;_ ;_ * \(#,##0.0\)\ &quot;$&quot;_ ;_ * &quot;-&quot;??_)\ &quot;$&quot;_ ;_ @_ "/>
    <numFmt numFmtId="187" formatCode="_ * #,##0_)\ &quot;$&quot;_ ;_ * \(#,##0\)\ &quot;$&quot;_ ;_ * &quot;-&quot;??_)\ &quot;$&quot;_ ;_ @_ 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73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2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72" fontId="72" fillId="0" borderId="53" xfId="0" applyNumberFormat="1" applyFont="1" applyFill="1" applyBorder="1" applyAlignment="1" applyProtection="1">
      <alignment horizontal="left" vertical="center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6" xfId="46" applyNumberFormat="1" applyFont="1" applyBorder="1" applyAlignment="1" applyProtection="1">
      <alignment horizontal="center" vertical="center" wrapText="1"/>
      <protection locked="0"/>
    </xf>
    <xf numFmtId="0" fontId="71" fillId="0" borderId="47" xfId="46" applyNumberFormat="1" applyFont="1" applyBorder="1" applyAlignment="1" applyProtection="1">
      <alignment horizontal="center" vertical="center" wrapText="1"/>
      <protection locked="0"/>
    </xf>
    <xf numFmtId="0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172" fontId="77" fillId="0" borderId="61" xfId="0" applyNumberFormat="1" applyFont="1" applyFill="1" applyBorder="1" applyAlignment="1" applyProtection="1">
      <alignment horizontal="left" vertical="center" indent="1"/>
      <protection/>
    </xf>
    <xf numFmtId="172" fontId="77" fillId="0" borderId="57" xfId="0" applyNumberFormat="1" applyFont="1" applyFill="1" applyBorder="1" applyAlignment="1" applyProtection="1">
      <alignment horizontal="left" vertical="center" indent="1"/>
      <protection/>
    </xf>
    <xf numFmtId="172" fontId="77" fillId="0" borderId="62" xfId="0" applyNumberFormat="1" applyFont="1" applyFill="1" applyBorder="1" applyAlignment="1" applyProtection="1">
      <alignment horizontal="left" vertical="center" indent="1"/>
      <protection/>
    </xf>
    <xf numFmtId="172" fontId="77" fillId="0" borderId="59" xfId="0" applyNumberFormat="1" applyFont="1" applyFill="1" applyBorder="1" applyAlignment="1" applyProtection="1">
      <alignment horizontal="left" vertical="center" indent="1"/>
      <protection/>
    </xf>
    <xf numFmtId="187" fontId="4" fillId="37" borderId="63" xfId="46" applyNumberFormat="1" applyFont="1" applyFill="1" applyBorder="1" applyAlignment="1" applyProtection="1">
      <alignment vertical="center" wrapText="1"/>
      <protection/>
    </xf>
    <xf numFmtId="187" fontId="4" fillId="37" borderId="64" xfId="46" applyNumberFormat="1" applyFont="1" applyFill="1" applyBorder="1" applyAlignment="1" applyProtection="1">
      <alignment vertical="center" wrapText="1"/>
      <protection/>
    </xf>
    <xf numFmtId="187" fontId="4" fillId="37" borderId="65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7" fontId="77" fillId="0" borderId="31" xfId="0" applyNumberFormat="1" applyFont="1" applyFill="1" applyBorder="1" applyAlignment="1" applyProtection="1">
      <alignment horizontal="center" vertical="center"/>
      <protection locked="0"/>
    </xf>
    <xf numFmtId="18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6" applyNumberFormat="1" applyFont="1" applyBorder="1" applyAlignment="1" applyProtection="1">
      <alignment horizontal="center" vertical="center" wrapText="1"/>
      <protection locked="0"/>
    </xf>
    <xf numFmtId="6" fontId="71" fillId="0" borderId="70" xfId="46" applyNumberFormat="1" applyFont="1" applyBorder="1" applyAlignment="1" applyProtection="1">
      <alignment horizontal="center" vertical="center" wrapTex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0" fontId="78" fillId="0" borderId="49" xfId="0" applyFont="1" applyFill="1" applyBorder="1" applyAlignment="1" applyProtection="1">
      <alignment horizontal="left" vertical="center" wrapText="1" indent="1"/>
      <protection locked="0"/>
    </xf>
    <xf numFmtId="187" fontId="4" fillId="37" borderId="64" xfId="46" applyNumberFormat="1" applyFont="1" applyFill="1" applyBorder="1" applyAlignment="1" applyProtection="1">
      <alignment horizontal="righ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172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172" fontId="79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72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2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7" fontId="4" fillId="33" borderId="39" xfId="46" applyNumberFormat="1" applyFont="1" applyFill="1" applyBorder="1" applyAlignment="1" applyProtection="1">
      <alignment horizontal="center" vertical="center" wrapText="1"/>
      <protection/>
    </xf>
    <xf numFmtId="187" fontId="4" fillId="33" borderId="38" xfId="46" applyNumberFormat="1" applyFont="1" applyFill="1" applyBorder="1" applyAlignment="1" applyProtection="1">
      <alignment horizontal="center" vertical="center" wrapText="1"/>
      <protection/>
    </xf>
    <xf numFmtId="187" fontId="4" fillId="33" borderId="88" xfId="46" applyNumberFormat="1" applyFont="1" applyFill="1" applyBorder="1" applyAlignment="1" applyProtection="1">
      <alignment horizontal="center" vertical="center" wrapText="1"/>
      <protection/>
    </xf>
    <xf numFmtId="18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72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2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172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2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B4" sqref="B4:C4"/>
    </sheetView>
  </sheetViews>
  <sheetFormatPr defaultColWidth="0.2890625" defaultRowHeight="12.75" customHeight="1" zeroHeight="1"/>
  <cols>
    <col min="1" max="1" width="47.28125" style="106" customWidth="1"/>
    <col min="2" max="2" width="23.28125" style="106" customWidth="1"/>
    <col min="3" max="3" width="23.421875" style="106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4"/>
      <c r="B3" s="155"/>
      <c r="C3" s="15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6" t="str">
        <f>Identification!B4</f>
        <v>R-4008-2017, Étape D</v>
      </c>
      <c r="C4" s="16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6" t="str">
        <f>Identification!B5</f>
        <v>Association des consommateurs industriels de gaz (ACIG)</v>
      </c>
      <c r="C5" s="15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8" t="s">
        <v>2</v>
      </c>
      <c r="B6" s="159"/>
      <c r="C6" s="16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0" t="s">
        <v>3</v>
      </c>
      <c r="B7" s="16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1"/>
      <c r="B8" s="169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95</v>
      </c>
      <c r="C9" s="143">
        <f>Répartition!B30+Répartition!C30+Répartition!D30</f>
        <v>32767.875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146</v>
      </c>
      <c r="C11" s="143">
        <f>Répartition!E30+Répartition!F30+Répartition!G30+Répartition!H30</f>
        <v>25903.8675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241</v>
      </c>
      <c r="C19" s="39">
        <f>C9+C11+C13+C15+C17</f>
        <v>58671.7425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1" t="s">
        <v>13</v>
      </c>
      <c r="B21" s="162"/>
      <c r="C21" s="16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4" t="s">
        <v>14</v>
      </c>
      <c r="B22" s="16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7">
        <f>ROUND(0.03*C19,2)</f>
        <v>1760.15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61</v>
      </c>
      <c r="B27" s="17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19">
        <f>C23+C25+C27</f>
        <v>1760.15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1" t="s">
        <v>23</v>
      </c>
      <c r="B31" s="182"/>
      <c r="C31" s="148">
        <v>3200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2" t="s">
        <v>54</v>
      </c>
      <c r="B33" s="173"/>
      <c r="C33" s="87">
        <f>C19+C29+C31</f>
        <v>63631.8925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99" zoomScaleNormal="99" zoomScaleSheetLayoutView="100" zoomScalePageLayoutView="0" workbookViewId="0" topLeftCell="A1">
      <selection activeCell="D7" sqref="D7"/>
    </sheetView>
  </sheetViews>
  <sheetFormatPr defaultColWidth="9.281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0" t="s">
        <v>60</v>
      </c>
      <c r="B3" s="191"/>
      <c r="C3" s="191"/>
      <c r="D3" s="191"/>
      <c r="E3" s="191"/>
      <c r="F3" s="94"/>
    </row>
    <row r="4" spans="1:6" ht="24" customHeight="1">
      <c r="A4" s="5" t="s">
        <v>0</v>
      </c>
      <c r="B4" s="192" t="s">
        <v>91</v>
      </c>
      <c r="C4" s="193"/>
      <c r="D4" s="193"/>
      <c r="E4" s="194"/>
      <c r="F4" s="94"/>
    </row>
    <row r="5" spans="1:6" ht="19.5" customHeight="1">
      <c r="A5" s="6" t="s">
        <v>1</v>
      </c>
      <c r="B5" s="195" t="s">
        <v>76</v>
      </c>
      <c r="C5" s="196"/>
      <c r="D5" s="196"/>
      <c r="E5" s="197"/>
      <c r="F5" s="94"/>
    </row>
    <row r="6" spans="1:6" ht="15.75">
      <c r="A6" s="198" t="s">
        <v>26</v>
      </c>
      <c r="B6" s="199"/>
      <c r="C6" s="200"/>
      <c r="D6" s="88" t="s">
        <v>77</v>
      </c>
      <c r="E6" s="89"/>
      <c r="F6" s="94"/>
    </row>
    <row r="7" spans="1:6" ht="19.5" customHeight="1">
      <c r="A7" s="198" t="s">
        <v>40</v>
      </c>
      <c r="B7" s="201"/>
      <c r="C7" s="202"/>
      <c r="D7" s="90">
        <v>0</v>
      </c>
      <c r="E7" s="91"/>
      <c r="F7" s="94"/>
    </row>
    <row r="8" spans="1:6" ht="21.75" customHeight="1">
      <c r="A8" s="203" t="s">
        <v>41</v>
      </c>
      <c r="B8" s="204"/>
      <c r="C8" s="205"/>
      <c r="D8" s="206"/>
      <c r="E8" s="207"/>
      <c r="F8" s="94"/>
    </row>
    <row r="9" spans="1:6" ht="22.5" customHeight="1">
      <c r="A9" s="185" t="s">
        <v>51</v>
      </c>
      <c r="B9" s="186"/>
      <c r="C9" s="186"/>
      <c r="D9" s="186"/>
      <c r="E9" s="187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67</v>
      </c>
      <c r="E10" s="31" t="s">
        <v>30</v>
      </c>
      <c r="F10" s="94"/>
    </row>
    <row r="11" spans="1:6" ht="30" customHeight="1">
      <c r="A11" s="47" t="s">
        <v>85</v>
      </c>
      <c r="B11" s="71" t="s">
        <v>86</v>
      </c>
      <c r="C11" s="71" t="s">
        <v>78</v>
      </c>
      <c r="D11" s="150">
        <v>300</v>
      </c>
      <c r="E11" s="151" t="s">
        <v>84</v>
      </c>
      <c r="F11" s="94"/>
    </row>
    <row r="12" spans="1:6" ht="30" customHeight="1">
      <c r="A12" s="48" t="s">
        <v>81</v>
      </c>
      <c r="B12" s="72" t="s">
        <v>87</v>
      </c>
      <c r="C12" s="72" t="s">
        <v>78</v>
      </c>
      <c r="D12" s="149">
        <v>250</v>
      </c>
      <c r="E12" s="151" t="s">
        <v>84</v>
      </c>
      <c r="F12" s="94"/>
    </row>
    <row r="13" spans="1:6" ht="30" customHeight="1">
      <c r="A13" s="52"/>
      <c r="B13" s="78"/>
      <c r="C13" s="78"/>
      <c r="D13" s="98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67</v>
      </c>
      <c r="E14" s="31" t="s">
        <v>30</v>
      </c>
      <c r="F14" s="94"/>
    </row>
    <row r="15" spans="1:6" ht="30" customHeight="1">
      <c r="A15" s="47" t="s">
        <v>79</v>
      </c>
      <c r="B15" s="70">
        <v>12</v>
      </c>
      <c r="C15" s="70" t="s">
        <v>78</v>
      </c>
      <c r="D15" s="149">
        <v>195</v>
      </c>
      <c r="E15" s="151" t="s">
        <v>80</v>
      </c>
      <c r="F15" s="94"/>
    </row>
    <row r="16" spans="1:6" ht="30" customHeight="1">
      <c r="A16" s="48" t="s">
        <v>88</v>
      </c>
      <c r="B16" s="72" t="s">
        <v>89</v>
      </c>
      <c r="C16" s="72" t="s">
        <v>78</v>
      </c>
      <c r="D16" s="149">
        <v>135</v>
      </c>
      <c r="E16" s="152" t="s">
        <v>90</v>
      </c>
      <c r="F16" s="94"/>
    </row>
    <row r="17" spans="1:6" ht="30" customHeight="1">
      <c r="A17" s="48"/>
      <c r="B17" s="72"/>
      <c r="C17" s="72"/>
      <c r="D17" s="97"/>
      <c r="E17" s="77"/>
      <c r="F17" s="94"/>
    </row>
    <row r="18" spans="1:6" ht="30" customHeight="1">
      <c r="A18" s="49"/>
      <c r="B18" s="73"/>
      <c r="C18" s="73"/>
      <c r="D18" s="98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67</v>
      </c>
      <c r="E19" s="31" t="s">
        <v>30</v>
      </c>
      <c r="F19" s="94"/>
    </row>
    <row r="20" spans="1:6" ht="30" customHeight="1">
      <c r="A20" s="50"/>
      <c r="B20" s="188" t="s">
        <v>10</v>
      </c>
      <c r="C20" s="188" t="s">
        <v>10</v>
      </c>
      <c r="D20" s="99"/>
      <c r="E20" s="76"/>
      <c r="F20" s="94"/>
    </row>
    <row r="21" spans="1:6" ht="30" customHeight="1">
      <c r="A21" s="56"/>
      <c r="B21" s="189"/>
      <c r="C21" s="189"/>
      <c r="D21" s="98"/>
      <c r="E21" s="79"/>
      <c r="F21" s="94"/>
    </row>
    <row r="22" spans="1:6" ht="30" customHeight="1">
      <c r="A22" s="33" t="s">
        <v>62</v>
      </c>
      <c r="B22" s="30" t="s">
        <v>28</v>
      </c>
      <c r="C22" s="30" t="s">
        <v>29</v>
      </c>
      <c r="D22" s="55" t="s">
        <v>67</v>
      </c>
      <c r="E22" s="31" t="s">
        <v>30</v>
      </c>
      <c r="F22" s="94"/>
    </row>
    <row r="23" spans="1:6" ht="30" customHeight="1">
      <c r="A23" s="51"/>
      <c r="B23" s="188" t="s">
        <v>10</v>
      </c>
      <c r="C23" s="74"/>
      <c r="D23" s="99"/>
      <c r="E23" s="76"/>
      <c r="F23" s="94"/>
    </row>
    <row r="24" spans="1:6" ht="30" customHeight="1">
      <c r="A24" s="52"/>
      <c r="B24" s="189"/>
      <c r="C24" s="75"/>
      <c r="D24" s="98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67</v>
      </c>
      <c r="E25" s="31" t="s">
        <v>30</v>
      </c>
      <c r="F25" s="94"/>
    </row>
    <row r="26" spans="1:6" ht="30" customHeight="1">
      <c r="A26" s="51"/>
      <c r="B26" s="188" t="s">
        <v>10</v>
      </c>
      <c r="C26" s="74"/>
      <c r="D26" s="99"/>
      <c r="E26" s="76"/>
      <c r="F26" s="94"/>
    </row>
    <row r="27" spans="1:6" ht="30" customHeight="1">
      <c r="A27" s="52"/>
      <c r="B27" s="189"/>
      <c r="C27" s="75"/>
      <c r="D27" s="98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83" t="s">
        <v>34</v>
      </c>
      <c r="B29" s="184"/>
      <c r="C29" s="184"/>
      <c r="D29" s="184"/>
      <c r="E29" s="184"/>
      <c r="F29" s="94"/>
      <c r="G29" s="94"/>
    </row>
    <row r="30" spans="1:7" ht="12.75">
      <c r="A30" s="183" t="s">
        <v>35</v>
      </c>
      <c r="B30" s="184"/>
      <c r="C30" s="184"/>
      <c r="D30" s="184"/>
      <c r="E30" s="184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7">
      <selection activeCell="F22" sqref="F22"/>
    </sheetView>
  </sheetViews>
  <sheetFormatPr defaultColWidth="9.28125" defaultRowHeight="12.75" customHeight="1"/>
  <cols>
    <col min="1" max="1" width="47.7109375" style="40" customWidth="1"/>
    <col min="2" max="14" width="12.7109375" style="40" customWidth="1"/>
    <col min="15" max="16384" width="9.2812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53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56</v>
      </c>
    </row>
    <row r="4" spans="1:14" ht="49.5" customHeight="1" thickBot="1">
      <c r="A4" s="10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R-4008-2017, Étape D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Association des consommateurs industriels de gaz (ACIG)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57</v>
      </c>
      <c r="B7" s="208" t="s">
        <v>46</v>
      </c>
      <c r="C7" s="209"/>
      <c r="D7" s="210"/>
      <c r="E7" s="208" t="s">
        <v>47</v>
      </c>
      <c r="F7" s="209"/>
      <c r="G7" s="209"/>
      <c r="H7" s="210"/>
      <c r="I7" s="208" t="s">
        <v>48</v>
      </c>
      <c r="J7" s="210"/>
      <c r="K7" s="208" t="s">
        <v>63</v>
      </c>
      <c r="L7" s="210"/>
      <c r="M7" s="208" t="s">
        <v>49</v>
      </c>
      <c r="N7" s="210"/>
    </row>
    <row r="8" spans="1:14" ht="42" customHeight="1" thickBot="1">
      <c r="A8" s="65" t="s">
        <v>50</v>
      </c>
      <c r="B8" s="53" t="str">
        <f>Identification!A11</f>
        <v>Paule Hamelin </v>
      </c>
      <c r="C8" s="53" t="str">
        <f>Identification!A12</f>
        <v>Nicolas Dubé </v>
      </c>
      <c r="D8" s="53">
        <f>Identification!A13</f>
        <v>0</v>
      </c>
      <c r="E8" s="53" t="str">
        <f>Identification!A15</f>
        <v>Nazim Sebaa</v>
      </c>
      <c r="F8" s="41" t="str">
        <f>Identification!A16</f>
        <v>Anthony Vachon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8">
        <f>Identification!D11</f>
        <v>300</v>
      </c>
      <c r="C9" s="153">
        <f>Identification!D12</f>
        <v>250</v>
      </c>
      <c r="D9" s="120">
        <f>Identification!D13</f>
        <v>0</v>
      </c>
      <c r="E9" s="118">
        <f>Identification!D15</f>
        <v>195</v>
      </c>
      <c r="F9" s="119">
        <f>Identification!D16</f>
        <v>135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0</v>
      </c>
      <c r="N9" s="120">
        <f>Identification!D27</f>
        <v>0</v>
      </c>
    </row>
    <row r="10" spans="1:14" ht="24" customHeight="1">
      <c r="A10" s="69"/>
      <c r="B10" s="211" t="s">
        <v>52</v>
      </c>
      <c r="C10" s="212"/>
      <c r="D10" s="213"/>
      <c r="E10" s="211" t="s">
        <v>52</v>
      </c>
      <c r="F10" s="212"/>
      <c r="G10" s="212"/>
      <c r="H10" s="213"/>
      <c r="I10" s="211" t="s">
        <v>52</v>
      </c>
      <c r="J10" s="212"/>
      <c r="K10" s="214" t="s">
        <v>52</v>
      </c>
      <c r="L10" s="214"/>
      <c r="M10" s="214" t="s">
        <v>52</v>
      </c>
      <c r="N10" s="214"/>
    </row>
    <row r="11" spans="1:14" ht="20.25" customHeight="1">
      <c r="A11" s="66" t="s">
        <v>58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82</v>
      </c>
      <c r="B12" s="127">
        <v>20</v>
      </c>
      <c r="C12" s="128"/>
      <c r="D12" s="129"/>
      <c r="E12" s="130">
        <v>10</v>
      </c>
      <c r="F12" s="131">
        <v>20</v>
      </c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8</v>
      </c>
      <c r="C13" s="133"/>
      <c r="D13" s="134"/>
      <c r="E13" s="132">
        <v>8</v>
      </c>
      <c r="F13" s="133">
        <v>4</v>
      </c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8</v>
      </c>
      <c r="C14" s="133"/>
      <c r="D14" s="134"/>
      <c r="E14" s="132">
        <v>5</v>
      </c>
      <c r="F14" s="133">
        <v>15</v>
      </c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4</v>
      </c>
      <c r="C15" s="133"/>
      <c r="D15" s="134"/>
      <c r="E15" s="132">
        <v>1</v>
      </c>
      <c r="F15" s="133">
        <v>5</v>
      </c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72</v>
      </c>
      <c r="B16" s="132">
        <v>7</v>
      </c>
      <c r="C16" s="133"/>
      <c r="D16" s="134"/>
      <c r="E16" s="132">
        <v>5</v>
      </c>
      <c r="F16" s="133">
        <v>20</v>
      </c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73</v>
      </c>
      <c r="B17" s="132">
        <v>1</v>
      </c>
      <c r="C17" s="133"/>
      <c r="D17" s="134"/>
      <c r="E17" s="132">
        <v>1</v>
      </c>
      <c r="F17" s="133">
        <v>5</v>
      </c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74</v>
      </c>
      <c r="B18" s="132">
        <v>2</v>
      </c>
      <c r="C18" s="133"/>
      <c r="D18" s="134"/>
      <c r="E18" s="132">
        <v>2</v>
      </c>
      <c r="F18" s="133">
        <v>4</v>
      </c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83</v>
      </c>
      <c r="B19" s="132">
        <v>5</v>
      </c>
      <c r="C19" s="133"/>
      <c r="D19" s="134"/>
      <c r="E19" s="132">
        <v>1</v>
      </c>
      <c r="F19" s="133">
        <v>6</v>
      </c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68</v>
      </c>
      <c r="B20" s="132">
        <v>10</v>
      </c>
      <c r="C20" s="133"/>
      <c r="D20" s="134"/>
      <c r="E20" s="132">
        <v>2</v>
      </c>
      <c r="F20" s="133">
        <v>2</v>
      </c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2">
        <v>25</v>
      </c>
      <c r="C21" s="133"/>
      <c r="D21" s="134"/>
      <c r="E21" s="133">
        <v>10</v>
      </c>
      <c r="F21" s="133">
        <v>15</v>
      </c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70</v>
      </c>
      <c r="B22" s="132">
        <v>5</v>
      </c>
      <c r="C22" s="133"/>
      <c r="D22" s="134"/>
      <c r="E22" s="132">
        <v>2</v>
      </c>
      <c r="F22" s="133">
        <v>3</v>
      </c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/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59</v>
      </c>
      <c r="B25" s="124">
        <f aca="true" t="shared" si="0" ref="B25:N25">SUM(B12:B24)</f>
        <v>95</v>
      </c>
      <c r="C25" s="124">
        <f t="shared" si="0"/>
        <v>0</v>
      </c>
      <c r="D25" s="124">
        <f t="shared" si="0"/>
        <v>0</v>
      </c>
      <c r="E25" s="124">
        <f t="shared" si="0"/>
        <v>47</v>
      </c>
      <c r="F25" s="124">
        <f t="shared" si="0"/>
        <v>99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</v>
      </c>
      <c r="M25" s="124">
        <f t="shared" si="0"/>
        <v>0</v>
      </c>
      <c r="N25" s="124">
        <f t="shared" si="0"/>
        <v>0</v>
      </c>
    </row>
    <row r="26" spans="1:14" ht="30.75" customHeight="1">
      <c r="A26" s="60" t="s">
        <v>64</v>
      </c>
      <c r="B26" s="125">
        <f aca="true" t="shared" si="1" ref="B26:N26">B25*B9</f>
        <v>28500</v>
      </c>
      <c r="C26" s="125">
        <f t="shared" si="1"/>
        <v>0</v>
      </c>
      <c r="D26" s="125">
        <f t="shared" si="1"/>
        <v>0</v>
      </c>
      <c r="E26" s="125">
        <f t="shared" si="1"/>
        <v>9165</v>
      </c>
      <c r="F26" s="125">
        <f t="shared" si="1"/>
        <v>13365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65</v>
      </c>
      <c r="B28" s="138">
        <f>B26*14.975%</f>
        <v>4267.875</v>
      </c>
      <c r="C28" s="138">
        <f>C26*14.975%</f>
        <v>0</v>
      </c>
      <c r="D28" s="138">
        <f>D26*14.975%</f>
        <v>0</v>
      </c>
      <c r="E28" s="138">
        <f>E26*14.975%</f>
        <v>1372.45875</v>
      </c>
      <c r="F28" s="138">
        <f>F26*14.975%</f>
        <v>2001.4087499999998</v>
      </c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66</v>
      </c>
      <c r="B30" s="126">
        <f>B26+B28</f>
        <v>32767.875</v>
      </c>
      <c r="C30" s="126">
        <f aca="true" t="shared" si="2" ref="C30:N30">C26+C28</f>
        <v>0</v>
      </c>
      <c r="D30" s="126">
        <f t="shared" si="2"/>
        <v>0</v>
      </c>
      <c r="E30" s="126">
        <f t="shared" si="2"/>
        <v>10537.45875</v>
      </c>
      <c r="F30" s="126">
        <f t="shared" si="2"/>
        <v>15366.40875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9.28125" defaultRowHeight="12.75"/>
  <cols>
    <col min="1" max="1" width="25.7109375" style="81" customWidth="1"/>
    <col min="2" max="2" width="13.421875" style="81" customWidth="1"/>
    <col min="3" max="3" width="16.28125" style="81" customWidth="1"/>
    <col min="4" max="4" width="13.28125" style="81" customWidth="1"/>
    <col min="5" max="5" width="37.421875" style="82" customWidth="1"/>
  </cols>
  <sheetData>
    <row r="1" spans="1:5" ht="18.75">
      <c r="A1" s="106"/>
      <c r="B1" s="106"/>
      <c r="C1" s="106"/>
      <c r="D1" s="106"/>
      <c r="E1" s="92" t="s">
        <v>53</v>
      </c>
    </row>
    <row r="2" spans="1:5" ht="18.75">
      <c r="A2" s="106"/>
      <c r="B2" s="106"/>
      <c r="C2" s="106"/>
      <c r="D2" s="106"/>
      <c r="E2" s="92" t="s">
        <v>69</v>
      </c>
    </row>
    <row r="3" spans="1:5" ht="15.75" thickBot="1">
      <c r="A3" s="190"/>
      <c r="B3" s="191"/>
      <c r="C3" s="191"/>
      <c r="D3" s="191"/>
      <c r="E3" s="191"/>
    </row>
    <row r="4" spans="1:5" ht="18" customHeight="1">
      <c r="A4" s="100" t="s">
        <v>0</v>
      </c>
      <c r="B4" s="221" t="str">
        <f>Identification!B4</f>
        <v>R-4008-2017, Étape D</v>
      </c>
      <c r="C4" s="222"/>
      <c r="D4" s="222"/>
      <c r="E4" s="223"/>
    </row>
    <row r="5" spans="1:5" ht="18" customHeight="1" thickBot="1">
      <c r="A5" s="101" t="s">
        <v>1</v>
      </c>
      <c r="B5" s="224" t="str">
        <f>Identification!B5</f>
        <v>Association des consommateurs industriels de gaz (ACIG)</v>
      </c>
      <c r="C5" s="224"/>
      <c r="D5" s="224"/>
      <c r="E5" s="225"/>
    </row>
    <row r="6" spans="1:5" ht="25.5" customHeight="1" thickBot="1">
      <c r="A6" s="226" t="s">
        <v>75</v>
      </c>
      <c r="B6" s="227"/>
      <c r="C6" s="227"/>
      <c r="D6" s="227"/>
      <c r="E6" s="228"/>
    </row>
    <row r="7" spans="1:5" ht="19.5" customHeight="1">
      <c r="A7" s="229"/>
      <c r="B7" s="230"/>
      <c r="C7" s="230"/>
      <c r="D7" s="230"/>
      <c r="E7" s="231"/>
    </row>
    <row r="8" spans="1:5" ht="19.5" customHeight="1">
      <c r="A8" s="215"/>
      <c r="B8" s="216"/>
      <c r="C8" s="216"/>
      <c r="D8" s="216"/>
      <c r="E8" s="217"/>
    </row>
    <row r="9" spans="1:5" ht="19.5" customHeight="1">
      <c r="A9" s="215"/>
      <c r="B9" s="216"/>
      <c r="C9" s="216"/>
      <c r="D9" s="216"/>
      <c r="E9" s="217"/>
    </row>
    <row r="10" spans="1:5" ht="19.5" customHeight="1">
      <c r="A10" s="215"/>
      <c r="B10" s="216"/>
      <c r="C10" s="216"/>
      <c r="D10" s="216"/>
      <c r="E10" s="217"/>
    </row>
    <row r="11" spans="1:5" ht="19.5" customHeight="1">
      <c r="A11" s="215"/>
      <c r="B11" s="216"/>
      <c r="C11" s="216"/>
      <c r="D11" s="216"/>
      <c r="E11" s="217"/>
    </row>
    <row r="12" spans="1:5" ht="19.5" customHeight="1">
      <c r="A12" s="215"/>
      <c r="B12" s="216"/>
      <c r="C12" s="216"/>
      <c r="D12" s="216"/>
      <c r="E12" s="217"/>
    </row>
    <row r="13" spans="1:5" ht="19.5" customHeight="1">
      <c r="A13" s="215"/>
      <c r="B13" s="216"/>
      <c r="C13" s="216"/>
      <c r="D13" s="216"/>
      <c r="E13" s="217"/>
    </row>
    <row r="14" spans="1:5" ht="19.5" customHeight="1">
      <c r="A14" s="215"/>
      <c r="B14" s="216"/>
      <c r="C14" s="216"/>
      <c r="D14" s="216"/>
      <c r="E14" s="217"/>
    </row>
    <row r="15" spans="1:5" ht="19.5" customHeight="1">
      <c r="A15" s="215"/>
      <c r="B15" s="216"/>
      <c r="C15" s="216"/>
      <c r="D15" s="216"/>
      <c r="E15" s="217"/>
    </row>
    <row r="16" spans="1:5" ht="19.5" customHeight="1">
      <c r="A16" s="215"/>
      <c r="B16" s="216"/>
      <c r="C16" s="216"/>
      <c r="D16" s="216"/>
      <c r="E16" s="217"/>
    </row>
    <row r="17" spans="1:5" ht="19.5" customHeight="1">
      <c r="A17" s="215"/>
      <c r="B17" s="216"/>
      <c r="C17" s="216"/>
      <c r="D17" s="216"/>
      <c r="E17" s="217"/>
    </row>
    <row r="18" spans="1:5" ht="19.5" customHeight="1">
      <c r="A18" s="215"/>
      <c r="B18" s="216"/>
      <c r="C18" s="216"/>
      <c r="D18" s="216"/>
      <c r="E18" s="217"/>
    </row>
    <row r="19" spans="1:5" ht="19.5" customHeight="1">
      <c r="A19" s="215"/>
      <c r="B19" s="216"/>
      <c r="C19" s="216"/>
      <c r="D19" s="216"/>
      <c r="E19" s="217"/>
    </row>
    <row r="20" spans="1:5" ht="19.5" customHeight="1">
      <c r="A20" s="215"/>
      <c r="B20" s="216"/>
      <c r="C20" s="216"/>
      <c r="D20" s="216"/>
      <c r="E20" s="217"/>
    </row>
    <row r="21" spans="1:5" ht="19.5" customHeight="1">
      <c r="A21" s="215"/>
      <c r="B21" s="216"/>
      <c r="C21" s="216"/>
      <c r="D21" s="216"/>
      <c r="E21" s="217"/>
    </row>
    <row r="22" spans="1:5" ht="19.5" customHeight="1">
      <c r="A22" s="215"/>
      <c r="B22" s="216"/>
      <c r="C22" s="216"/>
      <c r="D22" s="216"/>
      <c r="E22" s="217"/>
    </row>
    <row r="23" spans="1:5" ht="19.5" customHeight="1">
      <c r="A23" s="215"/>
      <c r="B23" s="216"/>
      <c r="C23" s="216"/>
      <c r="D23" s="216"/>
      <c r="E23" s="217"/>
    </row>
    <row r="24" spans="1:5" ht="19.5" customHeight="1">
      <c r="A24" s="215"/>
      <c r="B24" s="216"/>
      <c r="C24" s="216"/>
      <c r="D24" s="216"/>
      <c r="E24" s="217"/>
    </row>
    <row r="25" spans="1:5" ht="19.5" customHeight="1">
      <c r="A25" s="215"/>
      <c r="B25" s="216"/>
      <c r="C25" s="216"/>
      <c r="D25" s="216"/>
      <c r="E25" s="217"/>
    </row>
    <row r="26" spans="1:5" ht="19.5" customHeight="1">
      <c r="A26" s="215"/>
      <c r="B26" s="216"/>
      <c r="C26" s="216"/>
      <c r="D26" s="216"/>
      <c r="E26" s="217"/>
    </row>
    <row r="27" spans="1:5" ht="19.5" customHeight="1">
      <c r="A27" s="215"/>
      <c r="B27" s="216"/>
      <c r="C27" s="216"/>
      <c r="D27" s="216"/>
      <c r="E27" s="217"/>
    </row>
    <row r="28" spans="1:5" ht="19.5" customHeight="1">
      <c r="A28" s="215"/>
      <c r="B28" s="216"/>
      <c r="C28" s="216"/>
      <c r="D28" s="216"/>
      <c r="E28" s="217"/>
    </row>
    <row r="29" spans="1:5" ht="19.5" customHeight="1">
      <c r="A29" s="215"/>
      <c r="B29" s="216"/>
      <c r="C29" s="216"/>
      <c r="D29" s="216"/>
      <c r="E29" s="217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5"/>
      <c r="B31" s="216"/>
      <c r="C31" s="216"/>
      <c r="D31" s="216"/>
      <c r="E31" s="217"/>
    </row>
    <row r="32" spans="1:5" ht="19.5" customHeight="1">
      <c r="A32" s="215"/>
      <c r="B32" s="216"/>
      <c r="C32" s="216"/>
      <c r="D32" s="216"/>
      <c r="E32" s="217"/>
    </row>
    <row r="33" spans="1:5" ht="19.5" customHeight="1">
      <c r="A33" s="215"/>
      <c r="B33" s="216"/>
      <c r="C33" s="216"/>
      <c r="D33" s="216"/>
      <c r="E33" s="217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215"/>
      <c r="B35" s="216"/>
      <c r="C35" s="216"/>
      <c r="D35" s="216"/>
      <c r="E35" s="217"/>
    </row>
    <row r="36" spans="1:5" ht="19.5" customHeight="1">
      <c r="A36" s="215"/>
      <c r="B36" s="216"/>
      <c r="C36" s="216"/>
      <c r="D36" s="216"/>
      <c r="E36" s="217"/>
    </row>
    <row r="37" spans="1:5" ht="19.5" customHeight="1">
      <c r="A37" s="215"/>
      <c r="B37" s="216"/>
      <c r="C37" s="216"/>
      <c r="D37" s="216"/>
      <c r="E37" s="217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5"/>
      <c r="B39" s="216"/>
      <c r="C39" s="216"/>
      <c r="D39" s="216"/>
      <c r="E39" s="217"/>
    </row>
    <row r="40" spans="1:5" ht="19.5" customHeight="1">
      <c r="A40" s="218"/>
      <c r="B40" s="219"/>
      <c r="C40" s="219"/>
      <c r="D40" s="219"/>
      <c r="E40" s="220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- Étape D</dc:subject>
  <dc:creator>Régie de l'énergie</dc:creator>
  <cp:keywords/>
  <dc:description/>
  <cp:lastModifiedBy>GWLG</cp:lastModifiedBy>
  <cp:lastPrinted>2010-02-25T20:19:41Z</cp:lastPrinted>
  <dcterms:created xsi:type="dcterms:W3CDTF">2009-06-30T18:48:08Z</dcterms:created>
  <dcterms:modified xsi:type="dcterms:W3CDTF">2022-05-10T16:12:44Z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venance">
    <vt:lpwstr>2</vt:lpwstr>
  </property>
  <property fmtid="{D5CDD505-2E9C-101B-9397-08002B2CF9AE}" pid="3" name="Phase">
    <vt:lpwstr>1</vt:lpwstr>
  </property>
  <property fmtid="{D5CDD505-2E9C-101B-9397-08002B2CF9AE}" pid="4" name="Accèsrestreint">
    <vt:lpwstr>0</vt:lpwstr>
  </property>
  <property fmtid="{D5CDD505-2E9C-101B-9397-08002B2CF9AE}" pid="5" name="Confidentiel">
    <vt:lpwstr>3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983</vt:lpwstr>
  </property>
  <property fmtid="{D5CDD505-2E9C-101B-9397-08002B2CF9AE}" pid="10" name="Deposant">
    <vt:lpwstr>130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5258600.00000000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0</vt:lpwstr>
  </property>
  <property fmtid="{D5CDD505-2E9C-101B-9397-08002B2CF9AE}" pid="17" name="Déposant">
    <vt:lpwstr>6</vt:lpwstr>
  </property>
  <property fmtid="{D5CDD505-2E9C-101B-9397-08002B2CF9AE}" pid="18" name="Sujet">
    <vt:lpwstr>Budget de participation de l'ACIG - Étape D</vt:lpwstr>
  </property>
  <property fmtid="{D5CDD505-2E9C-101B-9397-08002B2CF9AE}" pid="19" name="Cotedepièce">
    <vt:lpwstr>C-ACIG-0109</vt:lpwstr>
  </property>
  <property fmtid="{D5CDD505-2E9C-101B-9397-08002B2CF9AE}" pid="20" name="Anciennomdudocument">
    <vt:lpwstr>R-4008-2017 - ACIG - Étape D - budget.xls</vt:lpwstr>
  </property>
  <property fmtid="{D5CDD505-2E9C-101B-9397-08002B2CF9AE}" pid="21" name="Documentdéposépar">
    <vt:lpwstr/>
  </property>
  <property fmtid="{D5CDD505-2E9C-101B-9397-08002B2CF9AE}" pid="22" name="Numéroplumitif">
    <vt:lpwstr>2004</vt:lpwstr>
  </property>
  <property fmtid="{D5CDD505-2E9C-101B-9397-08002B2CF9AE}" pid="23" name="_dlc_DocId">
    <vt:lpwstr>W2HFWTQUJJY6-1914211019-5578</vt:lpwstr>
  </property>
  <property fmtid="{D5CDD505-2E9C-101B-9397-08002B2CF9AE}" pid="24" name="_dlc_DocIdItemGuid">
    <vt:lpwstr>f8dbbd66-5c94-4e80-8b77-9946cfdc31cf</vt:lpwstr>
  </property>
  <property fmtid="{D5CDD505-2E9C-101B-9397-08002B2CF9AE}" pid="25" name="_dlc_DocIdUrl">
    <vt:lpwstr>http://s10mtlweb:8081/983/_layouts/15/DocIdRedir.aspx?ID=W2HFWTQUJJY6-1914211019-5578, W2HFWTQUJJY6-1914211019-5578</vt:lpwstr>
  </property>
  <property fmtid="{D5CDD505-2E9C-101B-9397-08002B2CF9AE}" pid="26" name="display_urn:schemas-microsoft-com:office:office#Editor">
    <vt:lpwstr>Compte système</vt:lpwstr>
  </property>
  <property fmtid="{D5CDD505-2E9C-101B-9397-08002B2CF9AE}" pid="27" name="Cote de piéce">
    <vt:lpwstr>C-ACIG-0109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0</vt:lpwstr>
  </property>
  <property fmtid="{D5CDD505-2E9C-101B-9397-08002B2CF9AE}" pid="30" name="Numéro plumitif">
    <vt:lpwstr>2004.00000000000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