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<sst xmlns="http://schemas.openxmlformats.org/spreadsheetml/2006/main" count="259" uniqueCount="187">
  <si>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</si>
  <si>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</si>
  <si>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</si>
  <si>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</si>
  <si>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</si>
  <si>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</si>
  <si>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</si>
  <si>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</si>
  <si>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</si>
  <si>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</si>
  <si>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</si>
  <si>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</si>
  <si>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</si>
  <si>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</si>
  <si>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</si>
  <si>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</si>
  <si>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</si>
  <si>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</si>
  <si>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</si>
  <si>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</si>
  <si>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</si>
  <si>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</si>
  <si>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</si>
  <si>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</si>
  <si>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</si>
  <si>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</si>
  <si>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</si>
  <si>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</si>
  <si>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</si>
  <si>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</si>
  <si>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</si>
  <si>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</si>
  <si>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</si>
  <si>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</si>
  <si>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</si>
  <si>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</si>
  <si>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</si>
  <si>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</si>
  <si>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</si>
  <si>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</si>
  <si>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</si>
  <si>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</si>
  <si>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</si>
  <si>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</si>
  <si>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</si>
  <si>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</si>
  <si>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</si>
  <si>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</si>
  <si>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</si>
  <si>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</si>
  <si>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</si>
  <si>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</si>
  <si>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</si>
  <si>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</si>
  <si>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</si>
  <si>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</si>
  <si>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</si>
  <si>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</si>
  <si>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</si>
  <si>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</si>
  <si>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</si>
  <si>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</si>
  <si>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</si>
  <si>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</si>
  <si>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</si>
  <si>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</si>
  <si>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</si>
  <si>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</si>
  <si>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</si>
  <si>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</si>
  <si>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</si>
  <si>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</si>
  <si>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</si>
  <si>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</si>
  <si>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</si>
  <si>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</si>
  <si>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</si>
  <si>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</si>
  <si>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</si>
  <si>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</si>
  <si>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</si>
  <si>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</si>
  <si>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</si>
  <si>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</si>
  <si>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</si>
  <si>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</si>
  <si>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</si>
  <si>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</si>
  <si>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</si>
  <si>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</si>
  <si>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</si>
  <si>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</si>
  <si>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</si>
  <si>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</si>
  <si>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</si>
  <si>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</si>
  <si>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</si>
  <si>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</si>
  <si>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</si>
  <si>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</si>
  <si>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</si>
  <si>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</si>
  <si>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</si>
  <si>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</si>
  <si>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</si>
  <si>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</si>
  <si>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</si>
  <si>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</si>
  <si>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</si>
  <si>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</si>
  <si>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</si>
  <si>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</si>
  <si>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</si>
  <si>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</si>
  <si>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</si>
  <si>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</si>
  <si>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</si>
  <si>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</si>
  <si>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</si>
  <si>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</si>
  <si>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</si>
  <si>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</si>
  <si>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</si>
  <si>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</si>
  <si>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</si>
  <si>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</si>
  <si>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</si>
  <si>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</si>
  <si>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</si>
  <si>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</si>
  <si>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</si>
  <si>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</si>
  <si>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</si>
  <si>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</si>
  <si>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</si>
  <si>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</si>
  <si>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</si>
  <si>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</si>
  <si>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</si>
  <si>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</si>
  <si>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</si>
  <si>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</si>
  <si>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</si>
  <si>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</si>
  <si>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</si>
  <si>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</si>
  <si>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</si>
  <si>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</si>
  <si>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</si>
  <si>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</si>
  <si>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</si>
  <si>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</si>
  <si>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</si>
  <si>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</si>
  <si>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</si>
  <si>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</si>
  <si>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</si>
  <si>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</si>
  <si>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</si>
  <si>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</si>
  <si>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</si>
  <si>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</si>
  <si>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</si>
  <si>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</si>
  <si>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</si>
  <si>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</si>
  <si>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</si>
  <si>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</si>
  <si>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</si>
  <si>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</si>
  <si>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</si>
  <si>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</si>
  <si>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</si>
  <si>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non</t>
  </si>
  <si>
    <t>externe</t>
  </si>
  <si>
    <t>800, rue du Square Victoria, bureau 3500, Montréal, Québec  H4Z 1E9</t>
  </si>
  <si>
    <t>Montréal</t>
  </si>
  <si>
    <t>Contrat Archaea</t>
  </si>
  <si>
    <t xml:space="preserve">Marie-Pierre Boudreau </t>
  </si>
  <si>
    <t xml:space="preserve">3 ans </t>
  </si>
  <si>
    <t>Pascal Cormier</t>
  </si>
  <si>
    <t>4299, avenue de Lorimier                               Montréal, Québec H2H 2A9</t>
  </si>
  <si>
    <t>novembre</t>
  </si>
  <si>
    <t>Josée Provencal</t>
  </si>
  <si>
    <t>Plus de 15 ans</t>
  </si>
  <si>
    <t>Me Marie-Pierre Boudreau</t>
  </si>
  <si>
    <t xml:space="preserve">(AQPER) Association québécoise de la production d’énergie renouvelable </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</si>
</sst>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177</v>
      </c>
      <c r="E5" s="4"/>
      <c r="F5" s="4"/>
      <c r="G5" s="4"/>
      <c r="H5" s="4"/>
      <c r="I5" s="4"/>
      <c r="J5" s="4"/>
      <c r="K5" s="4"/>
      <c r="L5" s="4"/>
      <c r="M5" s="4"/>
      <c r="N5" s="4"/>
      <c r="O5" s="4"/>
      <c r="P5" s="4"/>
    </row>
    <row r="6" spans="1:16" ht="18.75" customHeight="1">
      <c r="A6" s="175" t="s">
        <v>1</v>
      </c>
      <c r="B6" s="311" t="s">
        <v>186</v>
      </c>
      <c r="C6" s="312"/>
      <c r="D6" s="313"/>
      <c r="E6" s="4"/>
      <c r="F6" s="4"/>
      <c r="G6" s="4"/>
      <c r="H6" s="4"/>
      <c r="I6" s="4"/>
      <c r="J6" s="4"/>
      <c r="K6" s="4"/>
      <c r="L6" s="4"/>
      <c r="M6" s="4"/>
      <c r="N6" s="4"/>
      <c r="O6" s="4"/>
      <c r="P6" s="4"/>
    </row>
    <row r="7" spans="1:16" ht="18.75" customHeight="1">
      <c r="A7" s="314" t="s">
        <v>67</v>
      </c>
      <c r="B7" s="315"/>
      <c r="C7" s="316"/>
      <c r="D7" s="182" t="s">
        <v>173</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t="s">
        <v>183</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179</v>
      </c>
      <c r="C12" s="186" t="s">
        <v>174</v>
      </c>
      <c r="D12" s="187" t="s">
        <v>175</v>
      </c>
      <c r="E12" s="9"/>
      <c r="F12" s="4"/>
      <c r="G12" s="4"/>
      <c r="H12" s="4"/>
      <c r="I12" s="4"/>
      <c r="J12" s="4"/>
      <c r="K12" s="4"/>
      <c r="L12" s="4"/>
      <c r="M12" s="4"/>
      <c r="N12" s="4"/>
      <c r="O12" s="4"/>
      <c r="P12" s="4"/>
    </row>
    <row r="13" spans="1:16" ht="27" customHeight="1">
      <c r="A13" s="188"/>
      <c r="B13" s="189"/>
      <c r="C13" s="189"/>
      <c r="D13" s="187"/>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184</v>
      </c>
      <c r="C17" s="186" t="s">
        <v>174</v>
      </c>
      <c r="D17" s="301"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87"/>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R-4008-2017</v>
      </c>
      <c r="C4" s="205" t="s">
        <v>16</v>
      </c>
      <c r="D4" s="127" t="str">
        <f>Identification!D5</f>
        <v>Contrat Archaea</v>
      </c>
      <c r="E4" s="11"/>
      <c r="F4" s="4"/>
      <c r="G4" s="4"/>
      <c r="H4" s="4"/>
      <c r="I4" s="4"/>
      <c r="J4" s="4"/>
      <c r="K4" s="4"/>
      <c r="L4" s="4"/>
      <c r="M4" s="4"/>
      <c r="N4" s="4"/>
      <c r="O4" s="4"/>
      <c r="P4" s="4"/>
    </row>
    <row r="5" spans="1:16" ht="26.25" customHeight="1">
      <c r="A5" s="175" t="s">
        <v>1</v>
      </c>
      <c r="B5" s="342" t="str">
        <f>Identification!B6:D6</f>
        <v>(AQPER) Association québécoise de la production d’énergie renouvelable </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3.8</v>
      </c>
      <c r="C9" s="297">
        <f>Honoraires!D14</f>
        <v>1.5</v>
      </c>
      <c r="D9" s="128">
        <f>Honoraires!H14</f>
        <v>822.65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2.6</v>
      </c>
      <c r="C11" s="297">
        <f>Honoraires!D20</f>
        <v>1.5</v>
      </c>
      <c r="D11" s="128">
        <f>Honoraires!H20</f>
        <v>1131.35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6.4</v>
      </c>
      <c r="C17" s="240">
        <f>C9+C11+C13+C15</f>
        <v>3</v>
      </c>
      <c r="D17" s="241">
        <f>D9+D11+D13+D15</f>
        <v>1954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58.62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58.62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2012.62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4">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v>
      </c>
      <c r="D4" s="373" t="s">
        <v>16</v>
      </c>
      <c r="E4" s="374"/>
      <c r="F4" s="368" t="str">
        <f>Identification!D5</f>
        <v>Contrat Archaea</v>
      </c>
      <c r="G4" s="369"/>
      <c r="H4" s="370"/>
      <c r="I4" s="11"/>
      <c r="J4" s="11"/>
      <c r="K4" s="11"/>
      <c r="L4" s="11"/>
      <c r="M4" s="11"/>
      <c r="N4" s="11"/>
      <c r="O4" s="11"/>
      <c r="P4" s="11"/>
      <c r="Q4" s="11"/>
    </row>
    <row r="5" spans="1:17" ht="26.25" customHeight="1">
      <c r="A5" s="131" t="s">
        <v>1</v>
      </c>
      <c r="B5" s="132"/>
      <c r="C5" s="342" t="str">
        <f>Identification!B6</f>
        <v>(AQPER) Association québécoise de la production d’énergie renouvelable </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Marie-Pierre Boudreau </v>
      </c>
      <c r="C10" s="245">
        <v>3.8</v>
      </c>
      <c r="D10" s="245">
        <v>1.5</v>
      </c>
      <c r="E10" s="246">
        <v>135</v>
      </c>
      <c r="F10" s="169">
        <f>ROUND(((D10*E10)+(C10*E10)),2)</f>
        <v>715.5</v>
      </c>
      <c r="G10" s="252">
        <f>715.5*0.14975</f>
        <v>107.15</v>
      </c>
      <c r="H10" s="166">
        <f>ROUND(F10+G10,2)</f>
        <v>822.65</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3.8</v>
      </c>
      <c r="D14" s="159">
        <f>SUM(D10:D13)</f>
        <v>1.5</v>
      </c>
      <c r="E14" s="362"/>
      <c r="F14" s="160">
        <f>F10+F11+F12+F13</f>
        <v>715.5</v>
      </c>
      <c r="G14" s="160">
        <f>G10+G11+G12+G13</f>
        <v>107.15</v>
      </c>
      <c r="H14" s="161">
        <f>ROUND(F14+G14,2)</f>
        <v>822.65</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Pascal Cormier</v>
      </c>
      <c r="C16" s="245">
        <v>2.6</v>
      </c>
      <c r="D16" s="245">
        <v>1.5</v>
      </c>
      <c r="E16" s="246">
        <v>240</v>
      </c>
      <c r="F16" s="169">
        <f>ROUND(((D16*E16)+(C16*E16)),2)</f>
        <v>984</v>
      </c>
      <c r="G16" s="252">
        <f>984*0.14975</f>
        <v>147.35</v>
      </c>
      <c r="H16" s="166">
        <f>ROUND(F16+G16,2)</f>
        <v>1131.35</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2.6</v>
      </c>
      <c r="D20" s="159">
        <f>SUM(D16:D19)</f>
        <v>1.5</v>
      </c>
      <c r="E20" s="362"/>
      <c r="F20" s="160">
        <f>F16+F17+F18+F19</f>
        <v>984</v>
      </c>
      <c r="G20" s="160">
        <f>G16+G17+G18+G19</f>
        <v>147.35</v>
      </c>
      <c r="H20" s="161">
        <f>ROUND(F20+G20,2)</f>
        <v>1131.35</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1699.5</v>
      </c>
      <c r="G30" s="237">
        <f>G14+G20+G24+G28</f>
        <v>254.5</v>
      </c>
      <c r="H30" s="238">
        <f>H14+H20+H24+H28</f>
        <v>1954</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R-4008-2017</v>
      </c>
      <c r="C4" s="401" t="s">
        <v>16</v>
      </c>
      <c r="D4" s="402"/>
      <c r="E4" s="403" t="str">
        <f>Identification!D5</f>
        <v>Contrat Archaea</v>
      </c>
      <c r="F4" s="404"/>
      <c r="G4" s="11"/>
      <c r="H4" s="11"/>
      <c r="I4" s="11"/>
      <c r="J4" s="11"/>
      <c r="K4" s="11"/>
      <c r="L4" s="11"/>
      <c r="M4" s="11"/>
      <c r="N4" s="11"/>
      <c r="O4" s="11"/>
      <c r="P4" s="11"/>
    </row>
    <row r="5" spans="1:16" ht="26.25" customHeight="1">
      <c r="A5" s="10" t="s">
        <v>1</v>
      </c>
      <c r="B5" s="405" t="str">
        <f>Identification!B6:D6</f>
        <v>(AQPER) Association québécoise de la production d’énergie renouvelable </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R-4008-2017</v>
      </c>
      <c r="D4" s="429" t="s">
        <v>16</v>
      </c>
      <c r="E4" s="430"/>
      <c r="F4" s="425" t="str">
        <f>Identification!D5</f>
        <v>Contrat Archaea</v>
      </c>
      <c r="G4" s="426"/>
      <c r="H4" s="11"/>
      <c r="I4" s="4"/>
      <c r="J4" s="4"/>
      <c r="K4" s="4"/>
      <c r="L4" s="4"/>
      <c r="M4" s="4"/>
      <c r="N4" s="4"/>
      <c r="O4" s="4"/>
      <c r="P4" s="4"/>
    </row>
    <row r="5" spans="1:16" ht="26.25" customHeight="1">
      <c r="A5" s="417" t="s">
        <v>1</v>
      </c>
      <c r="B5" s="418"/>
      <c r="C5" s="419" t="str">
        <f>Identification!B6</f>
        <v>(AQPER) Association québécoise de la production d’énergie renouvelable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v>
      </c>
      <c r="E2" s="445"/>
      <c r="F2" s="445"/>
      <c r="G2" s="445"/>
      <c r="H2" s="446"/>
      <c r="I2" s="446"/>
      <c r="J2" s="83"/>
      <c r="K2" s="93"/>
      <c r="L2" s="93"/>
      <c r="M2" s="93"/>
      <c r="N2" s="93"/>
      <c r="O2" s="93"/>
      <c r="P2" s="93"/>
    </row>
    <row r="3" spans="1:16" ht="21.75" customHeight="1">
      <c r="A3" s="82" t="s">
        <v>1</v>
      </c>
      <c r="B3" s="82"/>
      <c r="C3" s="94"/>
      <c r="D3" s="444" t="str">
        <f>Identification!B6</f>
        <v>(AQPER) Association québécoise de la production d’énergie renouvelable </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185</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176</v>
      </c>
      <c r="C12" s="447"/>
      <c r="D12" s="447"/>
      <c r="E12" s="447"/>
      <c r="F12" s="87" t="s">
        <v>95</v>
      </c>
      <c r="G12" s="112"/>
      <c r="H12" s="112"/>
      <c r="I12" s="82"/>
      <c r="J12" s="82"/>
      <c r="K12" s="98"/>
      <c r="L12" s="98"/>
      <c r="M12" s="98"/>
      <c r="N12" s="98"/>
      <c r="O12" s="98"/>
      <c r="P12" s="98"/>
    </row>
    <row r="13" spans="1:16" ht="21" customHeight="1">
      <c r="A13" s="78" t="s">
        <v>96</v>
      </c>
      <c r="B13" s="91">
        <v>30</v>
      </c>
      <c r="C13" s="88" t="s">
        <v>97</v>
      </c>
      <c r="D13" s="113" t="s">
        <v>182</v>
      </c>
      <c r="E13" s="450">
        <v>2022</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l'AQPER - Étape D (contrat Archaea)</dc:subject>
  <dc:creator>Bouthillette, Annie</dc:creator>
  <cp:keywords/>
  <dc:description/>
  <cp:lastModifiedBy>Diane </cp:lastModifiedBy>
  <cp:lastPrinted>2022-11-30T16:19:14Z</cp:lastPrinted>
  <dcterms:created xsi:type="dcterms:W3CDTF">2003-06-11T13:22:16Z</dcterms:created>
  <dcterms:modified xsi:type="dcterms:W3CDTF">2022-11-30T16:30:23Z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6925200.00000000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21</vt:lpwstr>
  </property>
  <property fmtid="{D5CDD505-2E9C-101B-9397-08002B2CF9AE}" pid="19" name="Suj">
    <vt:lpwstr>Demande de remboursement de frais de l'AQPER - Étape D (contrat Archaea)</vt:lpwstr>
  </property>
  <property fmtid="{D5CDD505-2E9C-101B-9397-08002B2CF9AE}" pid="20" name="Numéroplumit">
    <vt:lpwstr>2527</vt:lpwstr>
  </property>
  <property fmtid="{D5CDD505-2E9C-101B-9397-08002B2CF9AE}" pid="21" name="Cotedepiè">
    <vt:lpwstr>C-AQPER-0043</vt:lpwstr>
  </property>
  <property fmtid="{D5CDD505-2E9C-101B-9397-08002B2CF9AE}" pid="22" name="Anciennomdudocume">
    <vt:lpwstr>Demande de paiement de frais 4008 AQPER Archaea.xls</vt:lpwstr>
  </property>
  <property fmtid="{D5CDD505-2E9C-101B-9397-08002B2CF9AE}" pid="23" name="_dlc_Doc">
    <vt:lpwstr>W2HFWTQUJJY6-1914211019-5656</vt:lpwstr>
  </property>
  <property fmtid="{D5CDD505-2E9C-101B-9397-08002B2CF9AE}" pid="24" name="_dlc_DocIdItemGu">
    <vt:lpwstr>b85de904-d0ae-48e3-9e25-a11b50d696f0</vt:lpwstr>
  </property>
  <property fmtid="{D5CDD505-2E9C-101B-9397-08002B2CF9AE}" pid="25" name="_dlc_DocIdU">
    <vt:lpwstr>http://s10mtlweb:8081/983/_layouts/15/DocIdRedir.aspx?ID=W2HFWTQUJJY6-1914211019-5656, W2HFWTQUJJY6-1914211019-5656</vt:lpwstr>
  </property>
  <property fmtid="{D5CDD505-2E9C-101B-9397-08002B2CF9AE}" pid="26" name="display_urn:schemas-microsoft-com:office:office#Edit">
    <vt:lpwstr>Eccles, Natalie</vt:lpwstr>
  </property>
  <property fmtid="{D5CDD505-2E9C-101B-9397-08002B2CF9AE}" pid="27" name="Cote de pié">
    <vt:lpwstr>C-AQPER-0043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2527.00000000000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