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0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<sst xmlns="http://schemas.openxmlformats.org/spreadsheetml/2006/main" count="257" uniqueCount="184">
  <si>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</si>
  <si>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</si>
  <si>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</si>
  <si>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</si>
  <si>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</si>
  <si>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</si>
  <si>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</si>
  <si>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</si>
  <si>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</si>
  <si>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</si>
  <si>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</si>
  <si>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</si>
  <si>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</si>
  <si>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</si>
  <si>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</si>
  <si>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</si>
  <si>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</si>
  <si>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</si>
  <si>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</si>
  <si>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</si>
  <si>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</si>
  <si>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</si>
  <si>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</si>
  <si>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</si>
  <si>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</si>
  <si>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</si>
  <si>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</si>
  <si>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</si>
  <si>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</si>
  <si>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</si>
  <si>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</si>
  <si>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</si>
  <si>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</si>
  <si>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</si>
  <si>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</si>
  <si>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</si>
  <si>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</si>
  <si>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</si>
  <si>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</si>
  <si>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</si>
  <si>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</si>
  <si>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</si>
  <si>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</si>
  <si>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</si>
  <si>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</si>
  <si>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</si>
  <si>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</si>
  <si>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</si>
  <si>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</si>
  <si>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</si>
  <si>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</si>
  <si>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</si>
  <si>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</si>
  <si>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</si>
  <si>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</si>
  <si>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</si>
  <si>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</si>
  <si>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</si>
  <si>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</si>
  <si>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</si>
  <si>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</si>
  <si>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</si>
  <si>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</si>
  <si>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</si>
  <si>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</si>
  <si>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</si>
  <si>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</si>
  <si>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</si>
  <si>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</si>
  <si>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</si>
  <si>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</si>
  <si>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</si>
  <si>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</si>
  <si>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</si>
  <si>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</si>
  <si>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</si>
  <si>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</si>
  <si>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</si>
  <si>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</si>
  <si>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</si>
  <si>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</si>
  <si>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</si>
  <si>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</si>
  <si>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</si>
  <si>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</si>
  <si>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</si>
  <si>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</si>
  <si>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</si>
  <si>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</si>
  <si>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</si>
  <si>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</si>
  <si>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</si>
  <si>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</si>
  <si>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</si>
  <si>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</si>
  <si>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</si>
  <si>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</si>
  <si>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</si>
  <si>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</si>
  <si>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</si>
  <si>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</si>
  <si>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</si>
  <si>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</si>
  <si>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</si>
  <si>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</si>
  <si>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</si>
  <si>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</si>
  <si>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</si>
  <si>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</si>
  <si>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</si>
  <si>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</si>
  <si>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</si>
  <si>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</si>
  <si>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</si>
  <si>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</si>
  <si>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</si>
  <si>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</si>
  <si>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</si>
  <si>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</si>
  <si>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</si>
  <si>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</si>
  <si>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</si>
  <si>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</si>
  <si>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</si>
  <si>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</si>
  <si>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</si>
  <si>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</si>
  <si>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</si>
  <si>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</si>
  <si>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</si>
  <si>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</si>
  <si>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</si>
  <si>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</si>
  <si>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</si>
  <si>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</si>
  <si>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</si>
  <si>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</si>
  <si>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</si>
  <si>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</si>
  <si>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</si>
  <si>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</si>
  <si>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</si>
  <si>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</si>
  <si>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</si>
  <si>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</si>
  <si>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</si>
  <si>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</si>
  <si>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</si>
  <si>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</si>
  <si>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</si>
  <si>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</si>
  <si>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</si>
  <si>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</si>
  <si>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</si>
  <si>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</si>
  <si>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</si>
  <si>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</si>
  <si>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</si>
  <si>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</si>
  <si>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</si>
  <si>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</si>
  <si>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</si>
  <si>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</si>
  <si>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</si>
  <si>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</si>
  <si>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</si>
  <si>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</si>
  <si>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</si>
  <si>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</si>
  <si>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</si>
  <si>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</si>
  <si>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</si>
  <si>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Groupe de recommandations et d’actions pour un meilleur environnement (GRAME)</t>
  </si>
  <si>
    <t>Non</t>
  </si>
  <si>
    <t>3090, boul. Le Carrefour, Suite 200, Laval, Qc, H7T 2J7</t>
  </si>
  <si>
    <t>Externe</t>
  </si>
  <si>
    <t>Nicole Moreau</t>
  </si>
  <si>
    <t>84 St-Pierre, Chambly, J3L1L7</t>
  </si>
  <si>
    <t>Me Geneviève Paquet</t>
  </si>
  <si>
    <t>735, rue Notre-Dame, bureau 202, arrondissement Lachine, Montréal, H8S 2B5</t>
  </si>
  <si>
    <t>Interne</t>
  </si>
  <si>
    <t>21 janvier 2022 au 28 mars 2022</t>
  </si>
  <si>
    <t xml:space="preserve">R-4008-2017 3 Contrats </t>
  </si>
  <si>
    <t>Catherine Houbart</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</si>
</sst>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s>
  <fonts count="88">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0" fillId="27" borderId="3" applyNumberFormat="0" applyFont="0" applyAlignment="0" applyProtection="0"/>
    <xf numFmtId="0" fontId="68" fillId="28" borderId="1" applyNumberFormat="0" applyAlignment="0" applyProtection="0"/>
    <xf numFmtId="0" fontId="69" fillId="29"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0" borderId="0" applyNumberFormat="0" applyBorder="0" applyAlignment="0" applyProtection="0"/>
    <xf numFmtId="9" fontId="0" fillId="0" borderId="0" applyFont="0" applyFill="0" applyBorder="0" applyAlignment="0" applyProtection="0"/>
    <xf numFmtId="0" fontId="73" fillId="31" borderId="0" applyNumberFormat="0" applyBorder="0" applyAlignment="0" applyProtection="0"/>
    <xf numFmtId="0" fontId="74" fillId="26" borderId="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9"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82"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3" fillId="0" borderId="0" xfId="0" applyFont="1" applyAlignment="1" applyProtection="1">
      <alignment horizontal="right"/>
      <protection/>
    </xf>
    <xf numFmtId="41" fontId="84" fillId="0" borderId="24" xfId="0" applyNumberFormat="1" applyFont="1" applyFill="1" applyBorder="1" applyAlignment="1" applyProtection="1">
      <alignment horizontal="left" vertical="center" indent="1"/>
      <protection locked="0"/>
    </xf>
    <xf numFmtId="41" fontId="84" fillId="0" borderId="25" xfId="0" applyNumberFormat="1" applyFont="1" applyFill="1" applyBorder="1" applyAlignment="1" applyProtection="1">
      <alignment horizontal="left" vertical="center" indent="1"/>
      <protection locked="0"/>
    </xf>
    <xf numFmtId="0" fontId="84" fillId="0" borderId="59" xfId="0" applyFont="1" applyFill="1" applyBorder="1" applyAlignment="1" applyProtection="1">
      <alignment horizontal="left" vertical="center" indent="1"/>
      <protection locked="0"/>
    </xf>
    <xf numFmtId="9" fontId="84" fillId="0" borderId="60" xfId="0" applyNumberFormat="1" applyFont="1" applyBorder="1" applyAlignment="1" applyProtection="1">
      <alignment horizontal="left" vertical="center" indent="1"/>
      <protection locked="0"/>
    </xf>
    <xf numFmtId="0" fontId="84" fillId="0" borderId="61" xfId="0" applyFont="1" applyBorder="1" applyAlignment="1" applyProtection="1">
      <alignment horizontal="left" vertical="center" indent="1"/>
      <protection locked="0"/>
    </xf>
    <xf numFmtId="0" fontId="84" fillId="0" borderId="19" xfId="0" applyFont="1" applyBorder="1" applyAlignment="1" applyProtection="1">
      <alignment vertical="center"/>
      <protection locked="0"/>
    </xf>
    <xf numFmtId="0" fontId="84" fillId="0" borderId="24" xfId="0" applyFont="1" applyBorder="1" applyAlignment="1" applyProtection="1">
      <alignment horizontal="center" vertical="center" wrapText="1"/>
      <protection locked="0"/>
    </xf>
    <xf numFmtId="0" fontId="84" fillId="0" borderId="25" xfId="0" applyFont="1" applyFill="1" applyBorder="1" applyAlignment="1" applyProtection="1">
      <alignment horizontal="left" vertical="center" wrapText="1" indent="1"/>
      <protection locked="0"/>
    </xf>
    <xf numFmtId="0" fontId="84" fillId="0" borderId="32" xfId="0" applyFont="1" applyBorder="1" applyAlignment="1" applyProtection="1">
      <alignment vertical="center"/>
      <protection locked="0"/>
    </xf>
    <xf numFmtId="0" fontId="84" fillId="0" borderId="35" xfId="0" applyFont="1" applyBorder="1" applyAlignment="1" applyProtection="1">
      <alignment horizontal="center" vertical="center" wrapText="1"/>
      <protection locked="0"/>
    </xf>
    <xf numFmtId="0" fontId="84" fillId="0" borderId="26" xfId="0" applyFont="1" applyFill="1" applyBorder="1" applyAlignment="1" applyProtection="1">
      <alignment horizontal="left" vertical="center" wrapText="1" indent="1"/>
      <protection locked="0"/>
    </xf>
    <xf numFmtId="0" fontId="84" fillId="0" borderId="28" xfId="0" applyFont="1" applyBorder="1" applyAlignment="1" applyProtection="1">
      <alignment vertical="center"/>
      <protection locked="0"/>
    </xf>
    <xf numFmtId="0" fontId="84" fillId="0" borderId="30" xfId="0" applyFont="1" applyBorder="1" applyAlignment="1" applyProtection="1">
      <alignment horizontal="center" vertical="center" wrapText="1"/>
      <protection locked="0"/>
    </xf>
    <xf numFmtId="0" fontId="84" fillId="0" borderId="27" xfId="0" applyFont="1" applyFill="1" applyBorder="1" applyAlignment="1" applyProtection="1">
      <alignment horizontal="left" vertical="center" wrapText="1" indent="1"/>
      <protection locked="0"/>
    </xf>
    <xf numFmtId="0" fontId="84" fillId="0" borderId="39" xfId="0" applyFont="1" applyBorder="1" applyAlignment="1" applyProtection="1">
      <alignment vertical="center"/>
      <protection locked="0"/>
    </xf>
    <xf numFmtId="0" fontId="84" fillId="0" borderId="13" xfId="0" applyFont="1" applyBorder="1" applyAlignment="1" applyProtection="1">
      <alignment vertical="center"/>
      <protection locked="0"/>
    </xf>
    <xf numFmtId="0" fontId="84" fillId="0" borderId="47" xfId="0" applyFont="1" applyFill="1" applyBorder="1" applyAlignment="1" applyProtection="1">
      <alignment horizontal="left" vertical="center" wrapText="1" indent="1"/>
      <protection locked="0"/>
    </xf>
    <xf numFmtId="0" fontId="84" fillId="0" borderId="59" xfId="0" applyFont="1" applyFill="1" applyBorder="1" applyAlignment="1" applyProtection="1">
      <alignment horizontal="left" vertical="center" wrapText="1" indent="1"/>
      <protection locked="0"/>
    </xf>
    <xf numFmtId="0" fontId="84" fillId="0" borderId="12" xfId="0" applyFont="1" applyBorder="1" applyAlignment="1" applyProtection="1">
      <alignment vertical="center"/>
      <protection locked="0"/>
    </xf>
    <xf numFmtId="0" fontId="84" fillId="0" borderId="17" xfId="0" applyFont="1" applyBorder="1" applyAlignment="1" applyProtection="1">
      <alignment vertical="center"/>
      <protection locked="0"/>
    </xf>
    <xf numFmtId="0" fontId="84" fillId="0" borderId="24" xfId="0" applyFont="1" applyFill="1" applyBorder="1" applyAlignment="1" applyProtection="1">
      <alignment horizontal="center" vertical="center" wrapText="1"/>
      <protection locked="0"/>
    </xf>
    <xf numFmtId="0" fontId="84" fillId="0" borderId="62" xfId="0" applyFont="1" applyFill="1" applyBorder="1" applyAlignment="1" applyProtection="1">
      <alignment horizontal="center" vertical="center" wrapText="1"/>
      <protection locked="0"/>
    </xf>
    <xf numFmtId="0" fontId="84" fillId="0" borderId="61" xfId="0" applyFont="1" applyFill="1" applyBorder="1" applyAlignment="1" applyProtection="1">
      <alignment horizontal="left" vertical="center" wrapText="1" indent="1"/>
      <protection locked="0"/>
    </xf>
    <xf numFmtId="44" fontId="85" fillId="0" borderId="48" xfId="0" applyNumberFormat="1" applyFont="1" applyBorder="1" applyAlignment="1" applyProtection="1">
      <alignment vertical="center" wrapText="1"/>
      <protection locked="0"/>
    </xf>
    <xf numFmtId="44" fontId="85"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2" applyNumberFormat="1" applyFont="1" applyFill="1" applyBorder="1" applyAlignment="1" applyProtection="1">
      <alignment horizontal="right" vertical="center" wrapText="1" indent="1"/>
      <protection/>
    </xf>
    <xf numFmtId="4" fontId="86" fillId="0" borderId="70" xfId="0" applyNumberFormat="1" applyFont="1" applyFill="1" applyBorder="1" applyAlignment="1" applyProtection="1">
      <alignment horizontal="right" vertical="center" wrapText="1" indent="2"/>
      <protection locked="0"/>
    </xf>
    <xf numFmtId="44" fontId="86" fillId="0" borderId="70" xfId="0" applyNumberFormat="1" applyFont="1" applyBorder="1" applyAlignment="1" applyProtection="1">
      <alignment vertical="center" wrapText="1"/>
      <protection locked="0"/>
    </xf>
    <xf numFmtId="4" fontId="86" fillId="0" borderId="71" xfId="0" applyNumberFormat="1" applyFont="1" applyFill="1" applyBorder="1" applyAlignment="1" applyProtection="1">
      <alignment horizontal="right" vertical="center" wrapText="1" indent="2"/>
      <protection locked="0"/>
    </xf>
    <xf numFmtId="44" fontId="86" fillId="0" borderId="71" xfId="0" applyNumberFormat="1" applyFont="1" applyBorder="1" applyAlignment="1" applyProtection="1">
      <alignment vertical="center" wrapText="1"/>
      <protection locked="0"/>
    </xf>
    <xf numFmtId="4" fontId="86" fillId="0" borderId="62" xfId="0" applyNumberFormat="1" applyFont="1" applyFill="1" applyBorder="1" applyAlignment="1" applyProtection="1">
      <alignment horizontal="right" vertical="center" wrapText="1" indent="2"/>
      <protection locked="0"/>
    </xf>
    <xf numFmtId="44" fontId="86" fillId="0" borderId="62" xfId="0" applyNumberFormat="1" applyFont="1" applyBorder="1" applyAlignment="1" applyProtection="1">
      <alignment vertical="center" wrapText="1"/>
      <protection locked="0"/>
    </xf>
    <xf numFmtId="0" fontId="83" fillId="0" borderId="0" xfId="0" applyFont="1" applyBorder="1" applyAlignment="1" applyProtection="1">
      <alignment horizontal="right"/>
      <protection/>
    </xf>
    <xf numFmtId="166" fontId="86" fillId="0" borderId="20" xfId="0" applyNumberFormat="1" applyFont="1" applyBorder="1" applyAlignment="1" applyProtection="1">
      <alignment horizontal="right" vertical="center" wrapText="1"/>
      <protection locked="0"/>
    </xf>
    <xf numFmtId="166" fontId="86" fillId="0" borderId="72" xfId="0" applyNumberFormat="1" applyFont="1" applyBorder="1" applyAlignment="1" applyProtection="1">
      <alignment vertical="center" wrapText="1"/>
      <protection locked="0"/>
    </xf>
    <xf numFmtId="166" fontId="86" fillId="0" borderId="35" xfId="0" applyNumberFormat="1" applyFont="1" applyBorder="1" applyAlignment="1" applyProtection="1">
      <alignment horizontal="right" vertical="center" wrapText="1"/>
      <protection locked="0"/>
    </xf>
    <xf numFmtId="166" fontId="86" fillId="0" borderId="62" xfId="0" applyNumberFormat="1" applyFont="1" applyBorder="1" applyAlignment="1" applyProtection="1">
      <alignment horizontal="right" vertical="center" wrapText="1"/>
      <protection locked="0"/>
    </xf>
    <xf numFmtId="166" fontId="86" fillId="0" borderId="62" xfId="0" applyNumberFormat="1" applyFont="1" applyBorder="1" applyAlignment="1" applyProtection="1">
      <alignment vertical="center" wrapText="1"/>
      <protection locked="0"/>
    </xf>
    <xf numFmtId="167" fontId="86" fillId="0" borderId="24" xfId="0" applyNumberFormat="1" applyFont="1" applyFill="1" applyBorder="1" applyAlignment="1" applyProtection="1">
      <alignment horizontal="center" vertical="center" wrapText="1"/>
      <protection locked="0"/>
    </xf>
    <xf numFmtId="44" fontId="86" fillId="0" borderId="24" xfId="0" applyNumberFormat="1" applyFont="1" applyBorder="1" applyAlignment="1" applyProtection="1">
      <alignment vertical="center" wrapText="1"/>
      <protection locked="0"/>
    </xf>
    <xf numFmtId="44" fontId="86" fillId="0" borderId="35" xfId="0" applyNumberFormat="1" applyFont="1" applyBorder="1" applyAlignment="1" applyProtection="1">
      <alignment vertical="center" wrapText="1"/>
      <protection locked="0"/>
    </xf>
    <xf numFmtId="167" fontId="86" fillId="0" borderId="20" xfId="0" applyNumberFormat="1" applyFont="1" applyFill="1" applyBorder="1" applyAlignment="1" applyProtection="1">
      <alignment horizontal="center" vertical="center" wrapText="1"/>
      <protection locked="0"/>
    </xf>
    <xf numFmtId="167" fontId="86" fillId="0" borderId="35" xfId="0" applyNumberFormat="1" applyFont="1" applyFill="1" applyBorder="1" applyAlignment="1" applyProtection="1">
      <alignment horizontal="center" vertical="center" wrapText="1"/>
      <protection locked="0"/>
    </xf>
    <xf numFmtId="167" fontId="86" fillId="0" borderId="62" xfId="0" applyNumberFormat="1" applyFont="1" applyFill="1" applyBorder="1" applyAlignment="1" applyProtection="1">
      <alignment horizontal="center" vertical="center" wrapText="1"/>
      <protection locked="0"/>
    </xf>
    <xf numFmtId="0" fontId="87" fillId="0" borderId="0" xfId="0" applyFont="1" applyFill="1" applyAlignment="1" applyProtection="1">
      <alignment/>
      <protection/>
    </xf>
    <xf numFmtId="0" fontId="83" fillId="0" borderId="0" xfId="0" applyFont="1" applyAlignment="1" applyProtection="1">
      <alignment horizontal="right" vertical="center"/>
      <protection/>
    </xf>
    <xf numFmtId="170" fontId="86" fillId="0" borderId="12" xfId="0" applyNumberFormat="1" applyFont="1" applyBorder="1" applyAlignment="1" applyProtection="1">
      <alignment horizontal="center" vertical="center"/>
      <protection locked="0"/>
    </xf>
    <xf numFmtId="168" fontId="86" fillId="0" borderId="24" xfId="0" applyNumberFormat="1" applyFont="1" applyBorder="1" applyAlignment="1" applyProtection="1">
      <alignment horizontal="center" vertical="center"/>
      <protection locked="0"/>
    </xf>
    <xf numFmtId="0" fontId="86" fillId="0" borderId="24" xfId="0" applyFont="1" applyBorder="1" applyAlignment="1" applyProtection="1">
      <alignment horizontal="left" vertical="center" wrapText="1" indent="1"/>
      <protection locked="0"/>
    </xf>
    <xf numFmtId="0" fontId="86" fillId="0" borderId="46" xfId="0" applyFont="1" applyBorder="1" applyAlignment="1" applyProtection="1">
      <alignment horizontal="left" vertical="center" indent="1"/>
      <protection locked="0"/>
    </xf>
    <xf numFmtId="44" fontId="86" fillId="0" borderId="46" xfId="0" applyNumberFormat="1" applyFont="1" applyBorder="1" applyAlignment="1" applyProtection="1">
      <alignment horizontal="center" vertical="center"/>
      <protection locked="0"/>
    </xf>
    <xf numFmtId="44" fontId="86" fillId="0" borderId="25" xfId="0" applyNumberFormat="1" applyFont="1" applyBorder="1" applyAlignment="1" applyProtection="1">
      <alignment horizontal="center" vertical="center"/>
      <protection/>
    </xf>
    <xf numFmtId="170" fontId="86" fillId="0" borderId="53" xfId="0" applyNumberFormat="1" applyFont="1" applyBorder="1" applyAlignment="1" applyProtection="1">
      <alignment horizontal="center" vertical="center"/>
      <protection locked="0"/>
    </xf>
    <xf numFmtId="168" fontId="86" fillId="0" borderId="34" xfId="0" applyNumberFormat="1" applyFont="1" applyBorder="1" applyAlignment="1" applyProtection="1">
      <alignment horizontal="center" vertical="center"/>
      <protection locked="0"/>
    </xf>
    <xf numFmtId="0" fontId="86" fillId="0" borderId="34" xfId="0" applyFont="1" applyBorder="1" applyAlignment="1" applyProtection="1">
      <alignment horizontal="left" vertical="center" wrapText="1" indent="1"/>
      <protection locked="0"/>
    </xf>
    <xf numFmtId="0" fontId="86" fillId="0" borderId="54" xfId="0" applyFont="1" applyBorder="1" applyAlignment="1" applyProtection="1">
      <alignment horizontal="left" vertical="center" indent="1"/>
      <protection locked="0"/>
    </xf>
    <xf numFmtId="43" fontId="86" fillId="0" borderId="54" xfId="0" applyNumberFormat="1" applyFont="1" applyBorder="1" applyAlignment="1" applyProtection="1">
      <alignment horizontal="center" vertical="center"/>
      <protection locked="0"/>
    </xf>
    <xf numFmtId="43" fontId="86" fillId="0" borderId="11" xfId="0" applyNumberFormat="1" applyFont="1" applyBorder="1" applyAlignment="1" applyProtection="1">
      <alignment horizontal="center" vertical="center"/>
      <protection/>
    </xf>
    <xf numFmtId="170" fontId="86" fillId="0" borderId="32" xfId="0" applyNumberFormat="1" applyFont="1" applyBorder="1" applyAlignment="1" applyProtection="1">
      <alignment horizontal="center" vertical="center"/>
      <protection locked="0"/>
    </xf>
    <xf numFmtId="168" fontId="86" fillId="0" borderId="35" xfId="0" applyNumberFormat="1" applyFont="1" applyBorder="1" applyAlignment="1" applyProtection="1">
      <alignment horizontal="center" vertical="center"/>
      <protection locked="0"/>
    </xf>
    <xf numFmtId="0" fontId="86" fillId="0" borderId="35" xfId="0" applyFont="1" applyBorder="1" applyAlignment="1" applyProtection="1">
      <alignment horizontal="left" vertical="center" wrapText="1" indent="1"/>
      <protection locked="0"/>
    </xf>
    <xf numFmtId="0" fontId="86"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6"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6" fillId="0" borderId="15" xfId="0" applyFont="1" applyFill="1" applyBorder="1" applyAlignment="1" applyProtection="1">
      <alignment horizontal="left" vertical="center" wrapText="1"/>
      <protection/>
    </xf>
    <xf numFmtId="0" fontId="87" fillId="0" borderId="15" xfId="0" applyFont="1" applyBorder="1" applyAlignment="1" applyProtection="1">
      <alignment/>
      <protection/>
    </xf>
    <xf numFmtId="41" fontId="84" fillId="0" borderId="73" xfId="0" applyNumberFormat="1" applyFont="1" applyFill="1" applyBorder="1" applyAlignment="1" applyProtection="1">
      <alignment horizontal="left" vertical="center" wrapText="1" indent="1"/>
      <protection locked="0"/>
    </xf>
    <xf numFmtId="41" fontId="84" fillId="0" borderId="75" xfId="0" applyNumberFormat="1" applyFont="1" applyFill="1" applyBorder="1" applyAlignment="1" applyProtection="1">
      <alignment horizontal="left" vertical="center" wrapText="1" indent="1"/>
      <protection locked="0"/>
    </xf>
    <xf numFmtId="41" fontId="84"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41"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6" fillId="0" borderId="14" xfId="0" applyFont="1" applyBorder="1" applyAlignment="1" applyProtection="1">
      <alignment vertical="center" wrapText="1"/>
      <protection locked="0"/>
    </xf>
    <xf numFmtId="0" fontId="87" fillId="0" borderId="15" xfId="0" applyFont="1" applyBorder="1" applyAlignment="1">
      <alignment wrapText="1"/>
    </xf>
    <xf numFmtId="0" fontId="87"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41" fontId="84" fillId="0" borderId="77" xfId="0" applyNumberFormat="1" applyFont="1" applyFill="1" applyBorder="1" applyAlignment="1" applyProtection="1">
      <alignment vertical="center" wrapText="1"/>
      <protection locked="0"/>
    </xf>
    <xf numFmtId="0" fontId="84" fillId="0" borderId="76" xfId="0" applyFont="1" applyBorder="1" applyAlignment="1" applyProtection="1">
      <alignment vertical="center" wrapText="1"/>
      <protection locked="0"/>
    </xf>
    <xf numFmtId="0" fontId="84" fillId="0" borderId="61" xfId="0" applyFont="1" applyBorder="1" applyAlignment="1" applyProtection="1">
      <alignment vertical="center" wrapText="1"/>
      <protection locked="0"/>
    </xf>
    <xf numFmtId="0" fontId="86" fillId="0" borderId="0" xfId="0" applyFont="1" applyFill="1" applyBorder="1" applyAlignment="1" applyProtection="1">
      <alignment horizontal="left" vertical="center" wrapText="1"/>
      <protection/>
    </xf>
    <xf numFmtId="0" fontId="87" fillId="0" borderId="0" xfId="0" applyFont="1" applyBorder="1" applyAlignment="1" applyProtection="1">
      <alignment wrapText="1"/>
      <protection/>
    </xf>
    <xf numFmtId="0" fontId="87"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9"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
      <selection activeCell="D9" sqref="D9"/>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182</v>
      </c>
      <c r="C5" s="174" t="s">
        <v>16</v>
      </c>
      <c r="D5" s="181" t="s">
        <v>181</v>
      </c>
      <c r="E5" s="4"/>
      <c r="F5" s="4"/>
      <c r="G5" s="4"/>
      <c r="H5" s="4"/>
      <c r="I5" s="4"/>
      <c r="J5" s="4"/>
      <c r="K5" s="4"/>
      <c r="L5" s="4"/>
      <c r="M5" s="4"/>
      <c r="N5" s="4"/>
      <c r="O5" s="4"/>
      <c r="P5" s="4"/>
    </row>
    <row r="6" spans="1:16" ht="18.75" customHeight="1">
      <c r="A6" s="175" t="s">
        <v>1</v>
      </c>
      <c r="B6" s="310" t="s">
        <v>172</v>
      </c>
      <c r="C6" s="311"/>
      <c r="D6" s="312"/>
      <c r="E6" s="4"/>
      <c r="F6" s="4"/>
      <c r="G6" s="4"/>
      <c r="H6" s="4"/>
      <c r="I6" s="4"/>
      <c r="J6" s="4"/>
      <c r="K6" s="4"/>
      <c r="L6" s="4"/>
      <c r="M6" s="4"/>
      <c r="N6" s="4"/>
      <c r="O6" s="4"/>
      <c r="P6" s="4"/>
    </row>
    <row r="7" spans="1:16" ht="18.75" customHeight="1">
      <c r="A7" s="313" t="s">
        <v>67</v>
      </c>
      <c r="B7" s="314"/>
      <c r="C7" s="315"/>
      <c r="D7" s="182" t="s">
        <v>173</v>
      </c>
      <c r="E7" s="4"/>
      <c r="F7" s="4"/>
      <c r="G7" s="4"/>
      <c r="H7" s="4"/>
      <c r="I7" s="4"/>
      <c r="J7" s="4"/>
      <c r="K7" s="4"/>
      <c r="L7" s="4"/>
      <c r="M7" s="4"/>
      <c r="N7" s="4"/>
      <c r="O7" s="4"/>
      <c r="P7" s="4"/>
    </row>
    <row r="8" spans="1:16" ht="18.75" customHeight="1">
      <c r="A8" s="313" t="s">
        <v>134</v>
      </c>
      <c r="B8" s="316"/>
      <c r="C8" s="317"/>
      <c r="D8" s="183">
        <v>0.5</v>
      </c>
      <c r="E8" s="4"/>
      <c r="F8" s="4"/>
      <c r="G8" s="4"/>
      <c r="H8" s="4"/>
      <c r="I8" s="4"/>
      <c r="J8" s="4"/>
      <c r="K8" s="4"/>
      <c r="L8" s="4"/>
      <c r="M8" s="4"/>
      <c r="N8" s="4"/>
      <c r="O8" s="4"/>
      <c r="P8" s="4"/>
    </row>
    <row r="9" spans="1:16" ht="18.75" customHeight="1">
      <c r="A9" s="318" t="s">
        <v>133</v>
      </c>
      <c r="B9" s="319"/>
      <c r="C9" s="320"/>
      <c r="D9" s="184" t="s">
        <v>183</v>
      </c>
      <c r="E9" s="4"/>
      <c r="F9" s="4"/>
      <c r="G9" s="4"/>
      <c r="H9" s="4"/>
      <c r="I9" s="4"/>
      <c r="J9" s="4"/>
      <c r="K9" s="4"/>
      <c r="L9" s="4"/>
      <c r="M9" s="4"/>
      <c r="N9" s="4"/>
      <c r="O9" s="4"/>
      <c r="P9" s="4"/>
    </row>
    <row r="10" spans="1:16" ht="20.25" customHeight="1">
      <c r="A10" s="305" t="s">
        <v>75</v>
      </c>
      <c r="B10" s="306"/>
      <c r="C10" s="306"/>
      <c r="D10" s="307"/>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178</v>
      </c>
      <c r="B12" s="186">
        <v>12</v>
      </c>
      <c r="C12" s="186" t="s">
        <v>175</v>
      </c>
      <c r="D12" s="187" t="s">
        <v>174</v>
      </c>
      <c r="E12" s="9"/>
      <c r="F12" s="4"/>
      <c r="G12" s="4"/>
      <c r="H12" s="4"/>
      <c r="I12" s="4"/>
      <c r="J12" s="4"/>
      <c r="K12" s="4"/>
      <c r="L12" s="4"/>
      <c r="M12" s="4"/>
      <c r="N12" s="4"/>
      <c r="O12" s="4"/>
      <c r="P12" s="4"/>
    </row>
    <row r="13" spans="1:16" ht="27" customHeight="1">
      <c r="A13" s="188"/>
      <c r="B13" s="189"/>
      <c r="C13" s="186"/>
      <c r="D13" s="190"/>
      <c r="E13" s="9"/>
      <c r="F13" s="4"/>
      <c r="G13" s="4"/>
      <c r="H13" s="4"/>
      <c r="I13" s="4"/>
      <c r="J13" s="4"/>
      <c r="K13" s="4"/>
      <c r="L13" s="4"/>
      <c r="M13" s="4"/>
      <c r="N13" s="4"/>
      <c r="O13" s="4"/>
      <c r="P13" s="4"/>
    </row>
    <row r="14" spans="1:16" ht="27" customHeight="1">
      <c r="A14" s="188"/>
      <c r="B14" s="189"/>
      <c r="C14" s="186"/>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183</v>
      </c>
      <c r="B17" s="186">
        <v>8</v>
      </c>
      <c r="C17" s="186" t="s">
        <v>180</v>
      </c>
      <c r="D17" s="187" t="s">
        <v>179</v>
      </c>
      <c r="E17" s="9"/>
      <c r="F17" s="4"/>
      <c r="G17" s="4"/>
      <c r="H17" s="4"/>
      <c r="I17" s="4"/>
      <c r="J17" s="4"/>
      <c r="K17" s="4"/>
      <c r="L17" s="4"/>
      <c r="M17" s="4"/>
      <c r="N17" s="4"/>
      <c r="O17" s="4"/>
      <c r="P17" s="4"/>
    </row>
    <row r="18" spans="1:16" ht="27" customHeight="1">
      <c r="A18" s="188" t="s">
        <v>176</v>
      </c>
      <c r="B18" s="189">
        <v>24</v>
      </c>
      <c r="C18" s="186" t="s">
        <v>175</v>
      </c>
      <c r="D18" s="190" t="s">
        <v>177</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1" t="s">
        <v>17</v>
      </c>
      <c r="C22" s="301" t="s">
        <v>17</v>
      </c>
      <c r="D22" s="196"/>
      <c r="E22" s="9"/>
      <c r="F22" s="4"/>
      <c r="G22" s="4"/>
      <c r="H22" s="4"/>
      <c r="I22" s="4"/>
      <c r="J22" s="4"/>
      <c r="K22" s="4"/>
      <c r="L22" s="4"/>
      <c r="M22" s="4"/>
      <c r="N22" s="4"/>
      <c r="O22" s="4"/>
      <c r="P22" s="4"/>
    </row>
    <row r="23" spans="1:16" ht="27" customHeight="1">
      <c r="A23" s="195"/>
      <c r="B23" s="302"/>
      <c r="C23" s="302"/>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1" t="s">
        <v>17</v>
      </c>
      <c r="C25" s="200"/>
      <c r="D25" s="196"/>
      <c r="E25" s="9"/>
      <c r="F25" s="4"/>
      <c r="G25" s="4"/>
      <c r="H25" s="4"/>
      <c r="I25" s="4"/>
      <c r="J25" s="4"/>
      <c r="K25" s="4"/>
      <c r="L25" s="4"/>
      <c r="M25" s="4"/>
      <c r="N25" s="4"/>
      <c r="O25" s="4"/>
      <c r="P25" s="4"/>
    </row>
    <row r="26" spans="1:16" ht="27" customHeight="1">
      <c r="A26" s="199"/>
      <c r="B26" s="302"/>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3" t="s">
        <v>70</v>
      </c>
      <c r="B28" s="304"/>
      <c r="C28" s="304"/>
      <c r="D28" s="304"/>
      <c r="E28" s="9"/>
      <c r="F28" s="4"/>
      <c r="G28" s="4"/>
      <c r="H28" s="4"/>
      <c r="I28" s="4"/>
      <c r="J28" s="4"/>
      <c r="K28" s="4"/>
      <c r="L28" s="4"/>
      <c r="M28" s="4"/>
      <c r="N28" s="4"/>
      <c r="O28" s="4"/>
      <c r="P28" s="4"/>
    </row>
    <row r="29" spans="1:16" ht="14.25" customHeight="1">
      <c r="A29" s="303" t="s">
        <v>71</v>
      </c>
      <c r="B29" s="304"/>
      <c r="C29" s="304"/>
      <c r="D29" s="304"/>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R-4008-2017 3 Contrats </v>
      </c>
      <c r="C4" s="205" t="s">
        <v>16</v>
      </c>
      <c r="D4" s="127" t="str">
        <f>Identification!D5</f>
        <v>21 janvier 2022 au 28 mars 2022</v>
      </c>
      <c r="E4" s="11"/>
      <c r="F4" s="4"/>
      <c r="G4" s="4"/>
      <c r="H4" s="4"/>
      <c r="I4" s="4"/>
      <c r="J4" s="4"/>
      <c r="K4" s="4"/>
      <c r="L4" s="4"/>
      <c r="M4" s="4"/>
      <c r="N4" s="4"/>
      <c r="O4" s="4"/>
      <c r="P4" s="4"/>
    </row>
    <row r="5" spans="1:16" ht="26.25" customHeight="1">
      <c r="A5" s="175" t="s">
        <v>1</v>
      </c>
      <c r="B5" s="321" t="str">
        <f>Identification!B6:D6</f>
        <v>Groupe de recommandations et d’actions pour un meilleur environnement (GRAME)</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6" t="s">
        <v>2</v>
      </c>
      <c r="B7" s="333" t="s">
        <v>131</v>
      </c>
      <c r="C7" s="33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13</v>
      </c>
      <c r="C9" s="297">
        <f>Honoraires!D14</f>
        <v>0</v>
      </c>
      <c r="D9" s="128">
        <f>Honoraires!H14</f>
        <v>3493.34</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15.56</v>
      </c>
      <c r="C11" s="297">
        <f>Honoraires!D20</f>
        <v>0</v>
      </c>
      <c r="D11" s="128">
        <f>Honoraires!H20</f>
        <v>3747.06</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28.6</v>
      </c>
      <c r="C17" s="240">
        <f>C9+C11+C13+C15</f>
        <v>0</v>
      </c>
      <c r="D17" s="241">
        <f>D9+D11+D13+D15</f>
        <v>7240.4</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9" t="s">
        <v>4</v>
      </c>
      <c r="E20" s="4"/>
      <c r="F20" s="4"/>
      <c r="G20" s="4"/>
      <c r="H20" s="4"/>
      <c r="I20" s="4"/>
      <c r="J20" s="4"/>
      <c r="K20" s="4"/>
      <c r="L20" s="4"/>
      <c r="M20" s="4"/>
      <c r="N20" s="4"/>
      <c r="O20" s="4"/>
      <c r="P20" s="4"/>
    </row>
    <row r="21" spans="1:16" ht="19.5" customHeight="1">
      <c r="A21" s="346" t="s">
        <v>22</v>
      </c>
      <c r="B21" s="347"/>
      <c r="C21" s="348"/>
      <c r="D21" s="129">
        <f>ROUND(0.03*D17,2)</f>
        <v>217.21</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3" t="s">
        <v>59</v>
      </c>
      <c r="B27" s="344"/>
      <c r="C27" s="345"/>
      <c r="D27" s="242">
        <f>D21+D23+D25</f>
        <v>217.21</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4" t="s">
        <v>126</v>
      </c>
      <c r="B29" s="325"/>
      <c r="C29" s="32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4" t="s">
        <v>111</v>
      </c>
      <c r="B31" s="355"/>
      <c r="C31" s="356"/>
      <c r="D31" s="243">
        <f>D17+D27+D29</f>
        <v>7457.61</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4">
      <selection activeCell="C17" sqref="C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R-4008-2017 3 Contrats </v>
      </c>
      <c r="D4" s="384" t="s">
        <v>16</v>
      </c>
      <c r="E4" s="385"/>
      <c r="F4" s="379" t="str">
        <f>Identification!D5</f>
        <v>21 janvier 2022 au 28 mars 2022</v>
      </c>
      <c r="G4" s="380"/>
      <c r="H4" s="381"/>
      <c r="I4" s="11"/>
      <c r="J4" s="11"/>
      <c r="K4" s="11"/>
      <c r="L4" s="11"/>
      <c r="M4" s="11"/>
      <c r="N4" s="11"/>
      <c r="O4" s="11"/>
      <c r="P4" s="11"/>
      <c r="Q4" s="11"/>
    </row>
    <row r="5" spans="1:17" ht="26.25" customHeight="1">
      <c r="A5" s="131" t="s">
        <v>1</v>
      </c>
      <c r="B5" s="132"/>
      <c r="C5" s="321" t="str">
        <f>Identification!B6</f>
        <v>Groupe de recommandations et d’actions pour un meilleur environnement (GRAME)</v>
      </c>
      <c r="D5" s="382"/>
      <c r="E5" s="382"/>
      <c r="F5" s="382"/>
      <c r="G5" s="382"/>
      <c r="H5" s="383"/>
      <c r="I5" s="11"/>
      <c r="J5" s="11"/>
      <c r="K5" s="11"/>
      <c r="L5" s="11"/>
      <c r="M5" s="11"/>
      <c r="N5" s="11"/>
      <c r="O5" s="11"/>
      <c r="P5" s="11"/>
      <c r="Q5" s="11"/>
    </row>
    <row r="6" spans="1:17" ht="20.25" customHeight="1">
      <c r="A6" s="233"/>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Me Geneviève Paquet</v>
      </c>
      <c r="C10" s="245">
        <v>13</v>
      </c>
      <c r="D10" s="245"/>
      <c r="E10" s="246">
        <v>250</v>
      </c>
      <c r="F10" s="169">
        <f>ROUND(((D10*E10)+(C10*E10)),2)</f>
        <v>3250</v>
      </c>
      <c r="G10" s="252">
        <f>PRODUCT(((C10+D10)*E10)*(0.14975/2))</f>
        <v>243.34</v>
      </c>
      <c r="H10" s="166">
        <f>ROUND(F10+G10,2)</f>
        <v>3493.34</v>
      </c>
      <c r="I10" s="11"/>
      <c r="J10" s="11"/>
      <c r="K10" s="11"/>
      <c r="L10" s="11"/>
      <c r="M10" s="11"/>
      <c r="N10" s="11"/>
      <c r="O10" s="11"/>
      <c r="P10" s="11"/>
      <c r="Q10" s="11"/>
    </row>
    <row r="11" spans="1:17" ht="20.25" customHeight="1">
      <c r="A11" s="372"/>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72"/>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2"/>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3"/>
      <c r="B14" s="158" t="s">
        <v>18</v>
      </c>
      <c r="C14" s="159">
        <f>SUM(C10:C13)</f>
        <v>13</v>
      </c>
      <c r="D14" s="159">
        <f>SUM(D10:D13)</f>
        <v>0</v>
      </c>
      <c r="E14" s="359"/>
      <c r="F14" s="160">
        <f>F10+F11+F12+F13</f>
        <v>3250</v>
      </c>
      <c r="G14" s="160">
        <f>G10+G11+G12+G13</f>
        <v>243.34</v>
      </c>
      <c r="H14" s="161">
        <f>ROUND(F14+G14,2)</f>
        <v>3493.34</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Catherine Houbart</v>
      </c>
      <c r="C16" s="245">
        <v>1.5</v>
      </c>
      <c r="D16" s="245"/>
      <c r="E16" s="246">
        <v>80</v>
      </c>
      <c r="F16" s="169">
        <f>ROUND(((D16*E16)+(C16*E16)),2)</f>
        <v>120</v>
      </c>
      <c r="G16" s="252"/>
      <c r="H16" s="166">
        <f>ROUND(F16+G16,2)</f>
        <v>120</v>
      </c>
      <c r="I16" s="11"/>
      <c r="J16" s="11"/>
      <c r="K16" s="11"/>
      <c r="L16" s="11"/>
      <c r="M16" s="11"/>
      <c r="N16" s="11"/>
      <c r="O16" s="11"/>
      <c r="P16" s="11"/>
      <c r="Q16" s="11"/>
    </row>
    <row r="17" spans="1:17" ht="20.25" customHeight="1">
      <c r="A17" s="372"/>
      <c r="B17" s="147" t="str">
        <f>Identification!A18</f>
        <v>Nicole Moreau</v>
      </c>
      <c r="C17" s="247">
        <v>14.06</v>
      </c>
      <c r="D17" s="247"/>
      <c r="E17" s="248">
        <v>240</v>
      </c>
      <c r="F17" s="170">
        <f>ROUND(((D17*E17)+(C17*E17)),2)</f>
        <v>3374.4</v>
      </c>
      <c r="G17" s="253">
        <f>PRODUCT(((C17+D17)*E17)*(0.14975/2))</f>
        <v>252.66</v>
      </c>
      <c r="H17" s="167">
        <f>ROUND(F17+G17,2)</f>
        <v>3627.06</v>
      </c>
      <c r="I17" s="11"/>
      <c r="J17" s="11"/>
      <c r="K17" s="11"/>
      <c r="L17" s="11"/>
      <c r="M17" s="11"/>
      <c r="N17" s="11"/>
      <c r="O17" s="11"/>
      <c r="P17" s="11"/>
      <c r="Q17" s="11"/>
    </row>
    <row r="18" spans="1:17" ht="20.25" customHeight="1">
      <c r="A18" s="372"/>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2"/>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3"/>
      <c r="B20" s="158" t="s">
        <v>18</v>
      </c>
      <c r="C20" s="159">
        <f>SUM(C16:C19)</f>
        <v>15.56</v>
      </c>
      <c r="D20" s="159">
        <f>SUM(D16:D19)</f>
        <v>0</v>
      </c>
      <c r="E20" s="359"/>
      <c r="F20" s="160">
        <f>F16+F17+F18+F19</f>
        <v>3494.4</v>
      </c>
      <c r="G20" s="160">
        <f>G16+G17+G18+G19</f>
        <v>252.66</v>
      </c>
      <c r="H20" s="161">
        <f>ROUND(F20+G20,2)</f>
        <v>3747.06</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2"/>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2"/>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7">
        <f>F14+F20+F24+F28</f>
        <v>6744.4</v>
      </c>
      <c r="G30" s="237">
        <f>G14+G20+G24+G28</f>
        <v>496</v>
      </c>
      <c r="H30" s="238">
        <f>H14+H20+H24+H28</f>
        <v>7240.4</v>
      </c>
      <c r="I30" s="11"/>
      <c r="J30" s="11"/>
      <c r="K30" s="11"/>
      <c r="L30" s="11"/>
      <c r="M30" s="11"/>
      <c r="N30" s="11"/>
      <c r="O30" s="11"/>
      <c r="P30" s="11"/>
      <c r="Q30" s="11"/>
    </row>
    <row r="31" spans="1:17" ht="12" customHeight="1">
      <c r="A31" s="361"/>
      <c r="B31" s="362"/>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7" t="s">
        <v>136</v>
      </c>
      <c r="B3" s="398"/>
      <c r="C3" s="398"/>
      <c r="D3" s="398"/>
      <c r="E3" s="399"/>
      <c r="F3" s="399"/>
      <c r="G3" s="11"/>
      <c r="H3" s="11"/>
      <c r="I3" s="11"/>
      <c r="J3" s="11"/>
      <c r="K3" s="11"/>
      <c r="L3" s="11"/>
      <c r="M3" s="11"/>
      <c r="N3" s="11"/>
      <c r="O3" s="11"/>
      <c r="P3" s="11"/>
    </row>
    <row r="4" spans="1:16" ht="26.25" customHeight="1">
      <c r="A4" s="3" t="s">
        <v>0</v>
      </c>
      <c r="B4" s="126" t="str">
        <f>Identification!B5</f>
        <v>R-4008-2017 3 Contrats </v>
      </c>
      <c r="C4" s="400" t="s">
        <v>16</v>
      </c>
      <c r="D4" s="401"/>
      <c r="E4" s="402" t="str">
        <f>Identification!D5</f>
        <v>21 janvier 2022 au 28 mars 2022</v>
      </c>
      <c r="F4" s="403"/>
      <c r="G4" s="11"/>
      <c r="H4" s="11"/>
      <c r="I4" s="11"/>
      <c r="J4" s="11"/>
      <c r="K4" s="11"/>
      <c r="L4" s="11"/>
      <c r="M4" s="11"/>
      <c r="N4" s="11"/>
      <c r="O4" s="11"/>
      <c r="P4" s="11"/>
    </row>
    <row r="5" spans="1:16" ht="26.25" customHeight="1">
      <c r="A5" s="10" t="s">
        <v>1</v>
      </c>
      <c r="B5" s="404" t="str">
        <f>Identification!B6:D6</f>
        <v>Groupe de recommandations et d’actions pour un meilleur environnement (GRAME)</v>
      </c>
      <c r="C5" s="405"/>
      <c r="D5" s="405"/>
      <c r="E5" s="405"/>
      <c r="F5" s="406"/>
      <c r="G5" s="11"/>
      <c r="H5" s="11"/>
      <c r="I5" s="11"/>
      <c r="J5" s="11"/>
      <c r="K5" s="11"/>
      <c r="L5" s="11"/>
      <c r="M5" s="11"/>
      <c r="N5" s="11"/>
      <c r="O5" s="11"/>
      <c r="P5" s="11"/>
    </row>
    <row r="6" spans="1:16" ht="26.25" customHeight="1">
      <c r="A6" s="18" t="s">
        <v>74</v>
      </c>
      <c r="B6" s="394"/>
      <c r="C6" s="395"/>
      <c r="D6" s="395"/>
      <c r="E6" s="395"/>
      <c r="F6" s="396"/>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7" t="s">
        <v>10</v>
      </c>
      <c r="C11" s="59"/>
      <c r="D11" s="259"/>
      <c r="E11" s="259"/>
      <c r="F11" s="37">
        <f>ROUND(D11+E11,2)</f>
        <v>0</v>
      </c>
      <c r="G11" s="11"/>
      <c r="H11" s="11"/>
      <c r="I11" s="11"/>
      <c r="J11" s="11"/>
      <c r="K11" s="11"/>
      <c r="L11" s="11"/>
      <c r="M11" s="11"/>
      <c r="N11" s="11"/>
      <c r="O11" s="11"/>
      <c r="P11" s="11"/>
    </row>
    <row r="12" spans="1:16" ht="27" customHeight="1">
      <c r="A12" s="44" t="s">
        <v>11</v>
      </c>
      <c r="B12" s="408"/>
      <c r="C12" s="60"/>
      <c r="D12" s="259"/>
      <c r="E12" s="259"/>
      <c r="F12" s="37">
        <f>ROUND(D12+E12,2)</f>
        <v>0</v>
      </c>
      <c r="G12" s="11"/>
      <c r="H12" s="11"/>
      <c r="I12" s="11"/>
      <c r="J12" s="11"/>
      <c r="K12" s="11"/>
      <c r="L12" s="11"/>
      <c r="M12" s="11"/>
      <c r="N12" s="11"/>
      <c r="O12" s="11"/>
      <c r="P12" s="11"/>
    </row>
    <row r="13" spans="1:16" ht="26.25" customHeight="1">
      <c r="A13" s="45" t="s">
        <v>12</v>
      </c>
      <c r="B13" s="40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8" t="s">
        <v>62</v>
      </c>
      <c r="B21" s="389"/>
      <c r="C21" s="38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88" t="s">
        <v>63</v>
      </c>
      <c r="B27" s="389"/>
      <c r="C27" s="38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6" t="s">
        <v>125</v>
      </c>
      <c r="B30" s="387"/>
      <c r="C30" s="387"/>
      <c r="D30" s="387"/>
      <c r="E30" s="387"/>
      <c r="F30" s="38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C9" sqref="C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7" t="s">
        <v>136</v>
      </c>
      <c r="B3" s="398"/>
      <c r="C3" s="398"/>
      <c r="D3" s="398"/>
      <c r="E3" s="399"/>
      <c r="F3" s="399"/>
      <c r="G3" s="399"/>
      <c r="H3" s="11"/>
      <c r="I3" s="4"/>
      <c r="J3" s="4"/>
      <c r="K3" s="4"/>
      <c r="L3" s="4"/>
      <c r="M3" s="4"/>
      <c r="N3" s="4"/>
      <c r="O3" s="4"/>
      <c r="P3" s="4"/>
    </row>
    <row r="4" spans="1:16" ht="26.25" customHeight="1">
      <c r="A4" s="426" t="s">
        <v>0</v>
      </c>
      <c r="B4" s="427"/>
      <c r="C4" s="126" t="str">
        <f>Identification!B5</f>
        <v>R-4008-2017 3 Contrats </v>
      </c>
      <c r="D4" s="428" t="s">
        <v>16</v>
      </c>
      <c r="E4" s="429"/>
      <c r="F4" s="424" t="str">
        <f>Identification!D5</f>
        <v>21 janvier 2022 au 28 mars 2022</v>
      </c>
      <c r="G4" s="425"/>
      <c r="H4" s="11"/>
      <c r="I4" s="4"/>
      <c r="J4" s="4"/>
      <c r="K4" s="4"/>
      <c r="L4" s="4"/>
      <c r="M4" s="4"/>
      <c r="N4" s="4"/>
      <c r="O4" s="4"/>
      <c r="P4" s="4"/>
    </row>
    <row r="5" spans="1:16" ht="26.25" customHeight="1">
      <c r="A5" s="416" t="s">
        <v>1</v>
      </c>
      <c r="B5" s="417"/>
      <c r="C5" s="418" t="str">
        <f>Identification!B6</f>
        <v>Groupe de recommandations et d’actions pour un meilleur environnement (GRAME)</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f>PRODUCT(E9)*(0.14975/2)/2</f>
        <v>0</v>
      </c>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R-4008-2017 3 Contrats </v>
      </c>
      <c r="E2" s="442"/>
      <c r="F2" s="442"/>
      <c r="G2" s="442"/>
      <c r="H2" s="443"/>
      <c r="I2" s="443"/>
      <c r="J2" s="83"/>
      <c r="K2" s="93"/>
      <c r="L2" s="93"/>
      <c r="M2" s="93"/>
      <c r="N2" s="93"/>
      <c r="O2" s="93"/>
      <c r="P2" s="93"/>
    </row>
    <row r="3" spans="1:16" ht="21.75" customHeight="1">
      <c r="A3" s="82" t="s">
        <v>1</v>
      </c>
      <c r="B3" s="82"/>
      <c r="C3" s="94"/>
      <c r="D3" s="441" t="str">
        <f>Identification!B6</f>
        <v>Groupe de recommandations et d’actions pour un meilleur environnement (GRAME)</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c r="C12" s="436"/>
      <c r="D12" s="436"/>
      <c r="E12" s="436"/>
      <c r="F12" s="87" t="s">
        <v>95</v>
      </c>
      <c r="G12" s="112"/>
      <c r="H12" s="112"/>
      <c r="I12" s="82"/>
      <c r="J12" s="82"/>
      <c r="K12" s="98"/>
      <c r="L12" s="98"/>
      <c r="M12" s="98"/>
      <c r="N12" s="98"/>
      <c r="O12" s="98"/>
      <c r="P12" s="98"/>
    </row>
    <row r="13" spans="1:16" ht="21" customHeight="1">
      <c r="A13" s="78" t="s">
        <v>96</v>
      </c>
      <c r="B13" s="91"/>
      <c r="C13" s="88" t="s">
        <v>97</v>
      </c>
      <c r="D13" s="113"/>
      <c r="E13" s="448"/>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GRAME</dc:subject>
  <dc:creator>Bouthillette, Annie</dc:creator>
  <cp:keywords/>
  <dc:description/>
  <cp:lastModifiedBy>adminà</cp:lastModifiedBy>
  <cp:lastPrinted>2020-01-21T14:04:28Z</cp:lastPrinted>
  <dcterms:created xsi:type="dcterms:W3CDTF">2003-06-11T13:22:16Z</dcterms:created>
  <dcterms:modified xsi:type="dcterms:W3CDTF">2022-03-30T19:08:18Z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152</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6474300.00000000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73</vt:lpwstr>
  </property>
  <property fmtid="{D5CDD505-2E9C-101B-9397-08002B2CF9AE}" pid="19" name="Suj">
    <vt:lpwstr>Demande de remboursement de frais du GRAME</vt:lpwstr>
  </property>
  <property fmtid="{D5CDD505-2E9C-101B-9397-08002B2CF9AE}" pid="20" name="Numéroplumit">
    <vt:lpwstr>1962</vt:lpwstr>
  </property>
  <property fmtid="{D5CDD505-2E9C-101B-9397-08002B2CF9AE}" pid="21" name="Cotedepiè">
    <vt:lpwstr>C-GRAME-0124</vt:lpwstr>
  </property>
  <property fmtid="{D5CDD505-2E9C-101B-9397-08002B2CF9AE}" pid="22" name="Anciennomdudocume">
    <vt:lpwstr>R-4008-2017_11-04-22_GRAME_Demande_frais.xls</vt:lpwstr>
  </property>
  <property fmtid="{D5CDD505-2E9C-101B-9397-08002B2CF9AE}" pid="23" name="_dlc_Doc">
    <vt:lpwstr>W2HFWTQUJJY6-1914211019-5992</vt:lpwstr>
  </property>
  <property fmtid="{D5CDD505-2E9C-101B-9397-08002B2CF9AE}" pid="24" name="_dlc_DocIdItemGu">
    <vt:lpwstr>58215a44-d848-4592-8a29-f4fe6ef3769f</vt:lpwstr>
  </property>
  <property fmtid="{D5CDD505-2E9C-101B-9397-08002B2CF9AE}" pid="25" name="_dlc_DocIdU">
    <vt:lpwstr>http://s10mtlweb:8081/983/_layouts/15/DocIdRedir.aspx?ID=W2HFWTQUJJY6-1914211019-5992, W2HFWTQUJJY6-1914211019-5992</vt:lpwstr>
  </property>
  <property fmtid="{D5CDD505-2E9C-101B-9397-08002B2CF9AE}" pid="26" name="display_urn:schemas-microsoft-com:office:office#Edit">
    <vt:lpwstr>Slimani, Salima</vt:lpwstr>
  </property>
  <property fmtid="{D5CDD505-2E9C-101B-9397-08002B2CF9AE}" pid="27" name="Cote de pié">
    <vt:lpwstr>C-GRAME-0124</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1962.00000000000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