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<sst xmlns="http://schemas.openxmlformats.org/spreadsheetml/2006/main" count="116" uniqueCount="89">
  <si>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</si>
  <si>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</si>
  <si>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</si>
  <si>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</si>
  <si>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</si>
  <si>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</si>
  <si>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</si>
  <si>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</si>
  <si>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</si>
  <si>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</si>
  <si>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</si>
  <si>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</si>
  <si>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</si>
  <si>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</si>
  <si>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</si>
  <si>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</si>
  <si>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</si>
  <si>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</si>
  <si>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</si>
  <si>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</si>
  <si>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</si>
  <si>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</si>
  <si>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</si>
  <si>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</si>
  <si>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</si>
  <si>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</si>
  <si>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</si>
  <si>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</si>
  <si>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</si>
  <si>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</si>
  <si>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</si>
  <si>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</si>
  <si>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</si>
  <si>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</si>
  <si>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</si>
  <si>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</si>
  <si>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</si>
  <si>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</si>
  <si>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</si>
  <si>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</si>
  <si>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</si>
  <si>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</si>
  <si>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</si>
  <si>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</si>
  <si>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</si>
  <si>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</si>
  <si>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</si>
  <si>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</si>
  <si>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</si>
  <si>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</si>
  <si>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</si>
  <si>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</si>
  <si>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</si>
  <si>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</si>
  <si>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</si>
  <si>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</si>
  <si>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</si>
  <si>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</si>
  <si>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</si>
  <si>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</si>
  <si>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</si>
  <si>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</si>
  <si>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</si>
  <si>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</si>
  <si>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</si>
  <si>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</si>
  <si>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</si>
  <si>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</si>
  <si>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</si>
  <si>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</si>
  <si>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R-4008-2017 Étape D</t>
  </si>
  <si>
    <t>GRAME</t>
  </si>
  <si>
    <t>non</t>
  </si>
  <si>
    <t>Geneviève Paquet</t>
  </si>
  <si>
    <t>Externe</t>
  </si>
  <si>
    <t>Nicole Moreau</t>
  </si>
  <si>
    <t>Interne</t>
  </si>
  <si>
    <t>84 Rue Saint-Pierre, Chambly, J3L1L7</t>
  </si>
  <si>
    <t>Andréas Louis</t>
  </si>
  <si>
    <t>735 Rue Notre Dame, Lachine, QC H8S 2B5</t>
  </si>
  <si>
    <t>Catherine Houbart</t>
  </si>
  <si>
    <t>3090, boul. Le Carrefour suite 200, Laval, H7T 2J7</t>
  </si>
  <si>
    <t>Le budget de participation comporte une répartition des heures prévues pour la recherche, la rédaction et la révision</t>
  </si>
  <si>
    <t>de la preuve du GRAME de même que des heures prévues pour l'étude de la preuve du Distributeur, la préparation</t>
  </si>
  <si>
    <t>d'une demande de renseignements et toutes les étapes nécessaires à la participation de l'intervenant à l'audience.</t>
  </si>
  <si>
    <t xml:space="preserve">Pour la rédaction de la preuve, le GRAME a retenu les services de Mme Nicole Moreau, analyste externe, et de </t>
  </si>
  <si>
    <t>M. Andreas Louis, analyste interne.</t>
  </si>
  <si>
    <t>mais elles seront ajustées selon le nombre réel d'heures de participation à l'audience.</t>
  </si>
  <si>
    <t xml:space="preserve">Les heures d'audience ont été estimées selon une durée de 5 jours plus la journée d'audience du 8 avril 2022,   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</si>
</sst>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10"/>
      <color indexed="63"/>
      <name val="Roboto"/>
      <family val="0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10"/>
      <color rgb="FF3C4043"/>
      <name val="Roboto"/>
      <family val="0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29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28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70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70" fillId="0" borderId="42" xfId="0" applyFont="1" applyBorder="1" applyAlignment="1" applyProtection="1">
      <alignment horizontal="center" vertical="center" wrapText="1"/>
      <protection locked="0"/>
    </xf>
    <xf numFmtId="0" fontId="70" fillId="0" borderId="43" xfId="0" applyFont="1" applyBorder="1" applyAlignment="1" applyProtection="1">
      <alignment horizontal="center" vertical="center" wrapText="1"/>
      <protection locked="0"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2" xfId="0" applyFont="1" applyFill="1" applyBorder="1" applyAlignment="1" applyProtection="1">
      <alignment horizontal="center" vertical="center" wrapText="1"/>
      <protection locked="0"/>
    </xf>
    <xf numFmtId="0" fontId="70" fillId="0" borderId="45" xfId="0" applyFont="1" applyFill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41" fontId="71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2" xfId="0" applyNumberFormat="1" applyFont="1" applyFill="1" applyBorder="1" applyAlignment="1" applyProtection="1">
      <alignment horizontal="left" vertical="center" indent="1"/>
      <protection locked="0"/>
    </xf>
    <xf numFmtId="9" fontId="71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3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70" fillId="0" borderId="45" xfId="47" applyNumberFormat="1" applyFont="1" applyBorder="1" applyAlignment="1" applyProtection="1">
      <alignment horizontal="center" vertical="center" wrapText="1"/>
      <protection locked="0"/>
    </xf>
    <xf numFmtId="0" fontId="70" fillId="0" borderId="42" xfId="47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4" fillId="0" borderId="38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41" fontId="76" fillId="0" borderId="56" xfId="0" applyNumberFormat="1" applyFont="1" applyFill="1" applyBorder="1" applyAlignment="1" applyProtection="1">
      <alignment horizontal="left" vertical="center" indent="1"/>
      <protection/>
    </xf>
    <xf numFmtId="41" fontId="76" fillId="0" borderId="61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7" applyNumberFormat="1" applyFont="1" applyFill="1" applyBorder="1" applyAlignment="1" applyProtection="1">
      <alignment vertical="center" wrapText="1"/>
      <protection/>
    </xf>
    <xf numFmtId="169" fontId="4" fillId="37" borderId="63" xfId="47" applyNumberFormat="1" applyFont="1" applyFill="1" applyBorder="1" applyAlignment="1" applyProtection="1">
      <alignment vertical="center" wrapText="1"/>
      <protection/>
    </xf>
    <xf numFmtId="169" fontId="4" fillId="37" borderId="64" xfId="4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6" fillId="0" borderId="29" xfId="0" applyNumberFormat="1" applyFont="1" applyFill="1" applyBorder="1" applyAlignment="1" applyProtection="1">
      <alignment horizontal="center" vertical="center"/>
      <protection locked="0"/>
    </xf>
    <xf numFmtId="169" fontId="76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77" fillId="0" borderId="0" xfId="0" applyFont="1" applyAlignment="1" applyProtection="1">
      <alignment horizontal="left" vertical="center"/>
      <protection locked="0"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70" fillId="0" borderId="36" xfId="0" applyFont="1" applyFill="1" applyBorder="1" applyAlignment="1" applyProtection="1">
      <alignment horizontal="left" vertical="center" wrapText="1"/>
      <protection/>
    </xf>
    <xf numFmtId="0" fontId="75" fillId="0" borderId="36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8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1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7" applyNumberFormat="1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8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="130" zoomScaleNormal="130" zoomScalePageLayoutView="0" workbookViewId="0" topLeftCell="A2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R-4008-2017 Étape D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2" t="str">
        <f>Identification!B5</f>
        <v>GRAME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108</v>
      </c>
      <c r="C9" s="141">
        <f>Répartition!B30+Répartition!C30+Répartition!D30</f>
        <v>27000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164</v>
      </c>
      <c r="C11" s="141">
        <f>Répartition!E30+Répartition!F30+Répartition!G30+Répartition!H30</f>
        <v>36470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272</v>
      </c>
      <c r="C17" s="36">
        <f>C9+C11+C13+C15</f>
        <v>63470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7" t="s">
        <v>12</v>
      </c>
      <c r="B19" s="168"/>
      <c r="C19" s="16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0" t="s">
        <v>13</v>
      </c>
      <c r="B20" s="171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1" t="s">
        <v>15</v>
      </c>
      <c r="B21" s="152"/>
      <c r="C21" s="27">
        <f>ROUND(0.03*C17,2)</f>
        <v>1904.1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56</v>
      </c>
      <c r="B25" s="15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6" t="s">
        <v>17</v>
      </c>
      <c r="B27" s="157"/>
      <c r="C27" s="19">
        <f>C21+C23+C25</f>
        <v>1904.1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8" t="s">
        <v>18</v>
      </c>
      <c r="B29" s="159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9" t="s">
        <v>48</v>
      </c>
      <c r="B31" s="150"/>
      <c r="C31" s="84">
        <f>C17+C27+C29</f>
        <v>65374.1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4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8" t="s">
        <v>55</v>
      </c>
      <c r="B3" s="179"/>
      <c r="C3" s="179"/>
      <c r="D3" s="179"/>
      <c r="E3" s="179"/>
      <c r="F3" s="91"/>
    </row>
    <row r="4" spans="1:6" ht="24" customHeight="1">
      <c r="A4" s="5" t="s">
        <v>0</v>
      </c>
      <c r="B4" s="180" t="s">
        <v>70</v>
      </c>
      <c r="C4" s="181"/>
      <c r="D4" s="181"/>
      <c r="E4" s="182"/>
      <c r="F4" s="91"/>
    </row>
    <row r="5" spans="1:6" ht="19.5" customHeight="1">
      <c r="A5" s="6" t="s">
        <v>1</v>
      </c>
      <c r="B5" s="183" t="s">
        <v>71</v>
      </c>
      <c r="C5" s="184"/>
      <c r="D5" s="184"/>
      <c r="E5" s="185"/>
      <c r="F5" s="91"/>
    </row>
    <row r="6" spans="1:6" ht="15.75">
      <c r="A6" s="186" t="s">
        <v>20</v>
      </c>
      <c r="B6" s="187"/>
      <c r="C6" s="188"/>
      <c r="D6" s="85" t="s">
        <v>72</v>
      </c>
      <c r="E6" s="86"/>
      <c r="F6" s="91"/>
    </row>
    <row r="7" spans="1:6" ht="19.5" customHeight="1">
      <c r="A7" s="186" t="s">
        <v>34</v>
      </c>
      <c r="B7" s="189"/>
      <c r="C7" s="190"/>
      <c r="D7" s="87">
        <v>0.5</v>
      </c>
      <c r="E7" s="88"/>
      <c r="F7" s="91"/>
    </row>
    <row r="8" spans="1:6" ht="21.75" customHeight="1">
      <c r="A8" s="191" t="s">
        <v>35</v>
      </c>
      <c r="B8" s="192"/>
      <c r="C8" s="193"/>
      <c r="D8" s="194" t="s">
        <v>80</v>
      </c>
      <c r="E8" s="195"/>
      <c r="F8" s="91"/>
    </row>
    <row r="9" spans="1:6" ht="22.5" customHeight="1">
      <c r="A9" s="198" t="s">
        <v>45</v>
      </c>
      <c r="B9" s="199"/>
      <c r="C9" s="199"/>
      <c r="D9" s="199"/>
      <c r="E9" s="200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>
        <v>15</v>
      </c>
      <c r="C11" s="68" t="s">
        <v>74</v>
      </c>
      <c r="D11" s="94">
        <v>250</v>
      </c>
      <c r="E11" s="73" t="s">
        <v>81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75</v>
      </c>
      <c r="B15" s="67">
        <v>24</v>
      </c>
      <c r="C15" s="67" t="s">
        <v>74</v>
      </c>
      <c r="D15" s="97">
        <v>240</v>
      </c>
      <c r="E15" s="73" t="s">
        <v>77</v>
      </c>
      <c r="F15" s="91"/>
    </row>
    <row r="16" spans="1:6" ht="30" customHeight="1">
      <c r="A16" s="45" t="s">
        <v>78</v>
      </c>
      <c r="B16" s="69">
        <v>3</v>
      </c>
      <c r="C16" s="69" t="s">
        <v>76</v>
      </c>
      <c r="D16" s="95">
        <v>70</v>
      </c>
      <c r="E16" s="148" t="s">
        <v>79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1" t="s">
        <v>9</v>
      </c>
      <c r="C20" s="201" t="s">
        <v>9</v>
      </c>
      <c r="D20" s="97"/>
      <c r="E20" s="73"/>
      <c r="F20" s="91"/>
    </row>
    <row r="21" spans="1:6" ht="30" customHeight="1">
      <c r="A21" s="53"/>
      <c r="B21" s="202"/>
      <c r="C21" s="202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1" t="s">
        <v>9</v>
      </c>
      <c r="C23" s="71"/>
      <c r="D23" s="97"/>
      <c r="E23" s="73"/>
      <c r="F23" s="91"/>
    </row>
    <row r="24" spans="1:6" ht="30" customHeight="1">
      <c r="A24" s="49"/>
      <c r="B24" s="202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6" t="s">
        <v>28</v>
      </c>
      <c r="B26" s="197"/>
      <c r="C26" s="197"/>
      <c r="D26" s="197"/>
      <c r="E26" s="197"/>
      <c r="F26" s="91"/>
      <c r="G26" s="91"/>
    </row>
    <row r="27" spans="1:7" ht="12.75">
      <c r="A27" s="196" t="s">
        <v>29</v>
      </c>
      <c r="B27" s="197"/>
      <c r="C27" s="197"/>
      <c r="D27" s="197"/>
      <c r="E27" s="197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1">
      <selection activeCell="B11" sqref="B11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R-4008-2017 Étape D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GRAME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Geneviève Paquet</v>
      </c>
      <c r="C8" s="50">
        <f>Identification!A12</f>
        <v>0</v>
      </c>
      <c r="D8" s="50">
        <f>Identification!A13</f>
        <v>0</v>
      </c>
      <c r="E8" s="50" t="str">
        <f>Identification!A15</f>
        <v>Nicole Moreau</v>
      </c>
      <c r="F8" s="38" t="str">
        <f>Identification!A16</f>
        <v>Andréas Louis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250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70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/>
      <c r="D12" s="127"/>
      <c r="E12" s="128">
        <v>11</v>
      </c>
      <c r="F12" s="129">
        <v>5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5</v>
      </c>
      <c r="C13" s="131"/>
      <c r="D13" s="132"/>
      <c r="E13" s="130">
        <v>8</v>
      </c>
      <c r="F13" s="131">
        <v>0.5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4</v>
      </c>
      <c r="C14" s="131"/>
      <c r="D14" s="132"/>
      <c r="E14" s="130">
        <v>9</v>
      </c>
      <c r="F14" s="131">
        <v>1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10</v>
      </c>
      <c r="F15" s="131">
        <v>0.5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12</v>
      </c>
      <c r="C16" s="131"/>
      <c r="D16" s="132"/>
      <c r="E16" s="130">
        <v>45</v>
      </c>
      <c r="F16" s="131">
        <v>8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5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2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30</v>
      </c>
      <c r="C19" s="131"/>
      <c r="D19" s="132"/>
      <c r="E19" s="130">
        <v>17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12</v>
      </c>
      <c r="C20" s="131"/>
      <c r="D20" s="132"/>
      <c r="E20" s="130">
        <v>5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30</v>
      </c>
      <c r="C21" s="131"/>
      <c r="D21" s="132"/>
      <c r="E21" s="131">
        <v>30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>
        <v>2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108</v>
      </c>
      <c r="C25" s="122">
        <f t="shared" si="0"/>
        <v>0</v>
      </c>
      <c r="D25" s="122">
        <f>SUM(D12:D24)</f>
        <v>0</v>
      </c>
      <c r="E25" s="122">
        <f t="shared" si="0"/>
        <v>147</v>
      </c>
      <c r="F25" s="122">
        <f t="shared" si="0"/>
        <v>17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27000</v>
      </c>
      <c r="C26" s="123">
        <f t="shared" si="1"/>
        <v>0</v>
      </c>
      <c r="D26" s="123">
        <f t="shared" si="1"/>
        <v>0</v>
      </c>
      <c r="E26" s="123">
        <f t="shared" si="1"/>
        <v>35280</v>
      </c>
      <c r="F26" s="123">
        <f t="shared" si="1"/>
        <v>1190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27000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35280</v>
      </c>
      <c r="F30" s="124">
        <f t="shared" si="2"/>
        <v>1190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7" sqref="A17:E1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98" t="s">
        <v>0</v>
      </c>
      <c r="B4" s="211" t="str">
        <f>Identification!B4</f>
        <v>R-4008-2017 Étape D</v>
      </c>
      <c r="C4" s="212"/>
      <c r="D4" s="212"/>
      <c r="E4" s="213"/>
    </row>
    <row r="5" spans="1:5" ht="18" customHeight="1" thickBot="1">
      <c r="A5" s="99" t="s">
        <v>1</v>
      </c>
      <c r="B5" s="214" t="str">
        <f>Identification!B5</f>
        <v>GRAME</v>
      </c>
      <c r="C5" s="214"/>
      <c r="D5" s="214"/>
      <c r="E5" s="215"/>
    </row>
    <row r="6" spans="1:5" ht="25.5" customHeight="1" thickBot="1">
      <c r="A6" s="216" t="s">
        <v>69</v>
      </c>
      <c r="B6" s="217"/>
      <c r="C6" s="217"/>
      <c r="D6" s="217"/>
      <c r="E6" s="218"/>
    </row>
    <row r="7" spans="1:5" ht="19.5" customHeight="1">
      <c r="A7" s="219" t="s">
        <v>82</v>
      </c>
      <c r="B7" s="220"/>
      <c r="C7" s="220"/>
      <c r="D7" s="220"/>
      <c r="E7" s="221"/>
    </row>
    <row r="8" spans="1:5" ht="19.5" customHeight="1">
      <c r="A8" s="222" t="s">
        <v>83</v>
      </c>
      <c r="B8" s="223"/>
      <c r="C8" s="223"/>
      <c r="D8" s="223"/>
      <c r="E8" s="224"/>
    </row>
    <row r="9" spans="1:5" ht="19.5" customHeight="1">
      <c r="A9" s="222" t="s">
        <v>84</v>
      </c>
      <c r="B9" s="223"/>
      <c r="C9" s="223"/>
      <c r="D9" s="223"/>
      <c r="E9" s="224"/>
    </row>
    <row r="10" spans="1:5" ht="19.5" customHeight="1">
      <c r="A10" s="222" t="s">
        <v>88</v>
      </c>
      <c r="B10" s="223"/>
      <c r="C10" s="223"/>
      <c r="D10" s="223"/>
      <c r="E10" s="224"/>
    </row>
    <row r="11" spans="1:5" ht="19.5" customHeight="1">
      <c r="A11" s="222" t="s">
        <v>87</v>
      </c>
      <c r="B11" s="223"/>
      <c r="C11" s="223"/>
      <c r="D11" s="223"/>
      <c r="E11" s="224"/>
    </row>
    <row r="12" spans="1:5" ht="19.5" customHeight="1">
      <c r="A12" s="222" t="s">
        <v>85</v>
      </c>
      <c r="B12" s="223"/>
      <c r="C12" s="223"/>
      <c r="D12" s="223"/>
      <c r="E12" s="224"/>
    </row>
    <row r="13" spans="1:5" ht="19.5" customHeight="1">
      <c r="A13" s="222" t="s">
        <v>86</v>
      </c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 - Étape D</dc:subject>
  <dc:creator>Régie de l'énergie</dc:creator>
  <cp:keywords/>
  <dc:description/>
  <cp:lastModifiedBy>adminà</cp:lastModifiedBy>
  <cp:lastPrinted>2010-02-25T20:19:41Z</cp:lastPrinted>
  <dcterms:created xsi:type="dcterms:W3CDTF">2009-06-30T18:48:08Z</dcterms:created>
  <dcterms:modified xsi:type="dcterms:W3CDTF">2022-05-10T13:16:23Z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6508200.00000000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 - Étape D</vt:lpwstr>
  </property>
  <property fmtid="{D5CDD505-2E9C-101B-9397-08002B2CF9AE}" pid="20" name="Numéroplumit">
    <vt:lpwstr>1988</vt:lpwstr>
  </property>
  <property fmtid="{D5CDD505-2E9C-101B-9397-08002B2CF9AE}" pid="21" name="Cotedepiè">
    <vt:lpwstr>C-GRAME-0129</vt:lpwstr>
  </property>
  <property fmtid="{D5CDD505-2E9C-101B-9397-08002B2CF9AE}" pid="22" name="Anciennomdudocume">
    <vt:lpwstr>R-4008-2017_D_GRAME_10-05-22_Budget.xls</vt:lpwstr>
  </property>
  <property fmtid="{D5CDD505-2E9C-101B-9397-08002B2CF9AE}" pid="23" name="_dlc_Doc">
    <vt:lpwstr>W2HFWTQUJJY6-1914211019-6002</vt:lpwstr>
  </property>
  <property fmtid="{D5CDD505-2E9C-101B-9397-08002B2CF9AE}" pid="24" name="_dlc_DocIdItemGu">
    <vt:lpwstr>2115bfd3-f90f-4979-844c-ff47d9f2b1e3</vt:lpwstr>
  </property>
  <property fmtid="{D5CDD505-2E9C-101B-9397-08002B2CF9AE}" pid="25" name="_dlc_DocIdU">
    <vt:lpwstr>http://s10mtlweb:8081/983/_layouts/15/DocIdRedir.aspx?ID=W2HFWTQUJJY6-1914211019-6002, W2HFWTQUJJY6-1914211019-6002</vt:lpwstr>
  </property>
  <property fmtid="{D5CDD505-2E9C-101B-9397-08002B2CF9AE}" pid="26" name="display_urn:schemas-microsoft-com:office:office#Edit">
    <vt:lpwstr>Lévesque, Claudette</vt:lpwstr>
  </property>
  <property fmtid="{D5CDD505-2E9C-101B-9397-08002B2CF9AE}" pid="27" name="Cote de pié">
    <vt:lpwstr>C-GRAME-0129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1988.00000000000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