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20" yWindow="32767" windowWidth="25600" windowHeight="16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<sst xmlns="http://schemas.openxmlformats.org/spreadsheetml/2006/main" count="267" uniqueCount="192">
  <si>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</si>
  <si>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</si>
  <si>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</si>
  <si>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</si>
  <si>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</si>
  <si>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</si>
  <si>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</si>
  <si>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</si>
  <si>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</si>
  <si>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</si>
  <si>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</si>
  <si>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</si>
  <si>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</si>
  <si>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</si>
  <si>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</si>
  <si>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</si>
  <si>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</si>
  <si>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</si>
  <si>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</si>
  <si>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</si>
  <si>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</si>
  <si>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</si>
  <si>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</si>
  <si>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</si>
  <si>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</si>
  <si>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</si>
  <si>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</si>
  <si>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</si>
  <si>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</si>
  <si>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</si>
  <si>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</si>
  <si>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</si>
  <si>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</si>
  <si>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</si>
  <si>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</si>
  <si>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</si>
  <si>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</si>
  <si>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</si>
  <si>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</si>
  <si>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</si>
  <si>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</si>
  <si>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</si>
  <si>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</si>
  <si>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</si>
  <si>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</si>
  <si>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</si>
  <si>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</si>
  <si>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</si>
  <si>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</si>
  <si>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</si>
  <si>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</si>
  <si>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</si>
  <si>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</si>
  <si>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</si>
  <si>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</si>
  <si>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</si>
  <si>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</si>
  <si>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</si>
  <si>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</si>
  <si>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</si>
  <si>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</si>
  <si>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</si>
  <si>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</si>
  <si>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</si>
  <si>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</si>
  <si>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</si>
  <si>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</si>
  <si>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</si>
  <si>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</si>
  <si>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</si>
  <si>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</si>
  <si>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</si>
  <si>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</si>
  <si>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</si>
  <si>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</si>
  <si>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</si>
  <si>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</si>
  <si>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</si>
  <si>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</si>
  <si>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</si>
  <si>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</si>
  <si>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</si>
  <si>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</si>
  <si>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</si>
  <si>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</si>
  <si>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</si>
  <si>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</si>
  <si>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</si>
  <si>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</si>
  <si>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</si>
  <si>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</si>
  <si>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</si>
  <si>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</si>
  <si>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</si>
  <si>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</si>
  <si>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</si>
  <si>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</si>
  <si>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</si>
  <si>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</si>
  <si>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</si>
  <si>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</si>
  <si>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</si>
  <si>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</si>
  <si>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</si>
  <si>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</si>
  <si>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</si>
  <si>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</si>
  <si>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</si>
  <si>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</si>
  <si>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</si>
  <si>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</si>
  <si>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</si>
  <si>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</si>
  <si>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</si>
  <si>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</si>
  <si>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</si>
  <si>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</si>
  <si>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</si>
  <si>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</si>
  <si>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</si>
  <si>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</si>
  <si>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</si>
  <si>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</si>
  <si>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</si>
  <si>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</si>
  <si>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</si>
  <si>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</si>
  <si>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</si>
  <si>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</si>
  <si>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</si>
  <si>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</si>
  <si>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</si>
  <si>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</si>
  <si>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</si>
  <si>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</si>
  <si>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</si>
  <si>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</si>
  <si>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</si>
  <si>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</si>
  <si>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</si>
  <si>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</si>
  <si>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</si>
  <si>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</si>
  <si>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</si>
  <si>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</si>
  <si>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</si>
  <si>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</si>
  <si>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</si>
  <si>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</si>
  <si>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</si>
  <si>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</si>
  <si>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</si>
  <si>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</si>
  <si>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</si>
  <si>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</si>
  <si>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</si>
  <si>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</si>
  <si>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</si>
  <si>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</si>
  <si>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</si>
  <si>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</si>
  <si>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</si>
  <si>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</si>
  <si>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</si>
  <si>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</si>
  <si>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</si>
  <si>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</si>
  <si>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</si>
  <si>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</si>
  <si>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</si>
  <si>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</si>
  <si>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</si>
  <si>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Franklin Gertler</t>
  </si>
  <si>
    <t>30+</t>
  </si>
  <si>
    <t>externe</t>
  </si>
  <si>
    <t>Jean-Pierre Finet</t>
  </si>
  <si>
    <t>15+</t>
  </si>
  <si>
    <t>Laurence Leduc-Primeau</t>
  </si>
  <si>
    <t>Franklin S. Gertler</t>
  </si>
  <si>
    <t>Montréal</t>
  </si>
  <si>
    <t>Zaynab Ben el Madani, #218869</t>
  </si>
  <si>
    <t>Regroupement des organismes environnementaux en énergie (ROEÉ)</t>
  </si>
  <si>
    <t>oui</t>
  </si>
  <si>
    <t xml:space="preserve">s.o. </t>
  </si>
  <si>
    <t>507, Place d'Armes, bureau 1701, Montréal, QC, H2Y 2W8</t>
  </si>
  <si>
    <t xml:space="preserve">4416, rue Fabre, Montréal (Québec)         H2J 3V3 </t>
  </si>
  <si>
    <t>2-1250, Boul. Saint-Joseph Est, Montréal, QC H2J 1L8</t>
  </si>
  <si>
    <t>R-4008-2017-ARCHAEA</t>
  </si>
  <si>
    <t>Août 2022-Novembre 2022</t>
  </si>
  <si>
    <t>Eugénie Veilleux (stagiaire en droit)</t>
  </si>
  <si>
    <t>N/A</t>
  </si>
  <si>
    <t>novembre</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</si>
</sst>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8" fontId="22" fillId="36" borderId="46" xfId="0" applyNumberFormat="1" applyFont="1" applyFill="1" applyBorder="1" applyAlignment="1" applyProtection="1">
      <alignment horizontal="left" vertical="center"/>
      <protection/>
    </xf>
    <xf numFmtId="178"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2" xfId="0" applyNumberFormat="1" applyFont="1" applyFill="1" applyBorder="1" applyAlignment="1" applyProtection="1">
      <alignment vertical="center" wrapText="1"/>
      <protection/>
    </xf>
    <xf numFmtId="178"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8" fontId="22" fillId="36" borderId="54" xfId="0" applyNumberFormat="1" applyFont="1" applyFill="1" applyBorder="1" applyAlignment="1" applyProtection="1">
      <alignment horizontal="left" vertical="center"/>
      <protection/>
    </xf>
    <xf numFmtId="178" fontId="7" fillId="36" borderId="55"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8" fontId="81" fillId="0" borderId="24" xfId="0" applyNumberFormat="1" applyFont="1" applyFill="1" applyBorder="1" applyAlignment="1" applyProtection="1">
      <alignment horizontal="left" vertical="center" indent="1"/>
      <protection locked="0"/>
    </xf>
    <xf numFmtId="178"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2"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vertical="center" wrapText="1"/>
      <protection locked="0"/>
    </xf>
    <xf numFmtId="181"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0" fontId="0" fillId="0" borderId="0" xfId="0" applyAlignment="1" applyProtection="1">
      <alignment/>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8" fontId="81" fillId="0" borderId="73" xfId="0" applyNumberFormat="1" applyFont="1" applyFill="1" applyBorder="1" applyAlignment="1" applyProtection="1">
      <alignment horizontal="left" vertical="center" wrapText="1" indent="1"/>
      <protection locked="0"/>
    </xf>
    <xf numFmtId="178" fontId="81" fillId="0" borderId="75" xfId="0" applyNumberFormat="1" applyFont="1" applyFill="1" applyBorder="1" applyAlignment="1" applyProtection="1">
      <alignment horizontal="left" vertical="center" wrapText="1" indent="1"/>
      <protection locked="0"/>
    </xf>
    <xf numFmtId="178"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78"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8"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8"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8"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8"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8"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8"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8"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240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1</xdr:row>
      <xdr:rowOff>352425</xdr:rowOff>
    </xdr:to>
    <xdr:pic>
      <xdr:nvPicPr>
        <xdr:cNvPr id="1" name="Picture 2" descr="Régie nouveau"/>
        <xdr:cNvPicPr preferRelativeResize="1">
          <a:picLocks noChangeAspect="0"/>
        </xdr:cNvPicPr>
      </xdr:nvPicPr>
      <xdr:blipFill>
        <a:blip r:embed="rId1"/>
        <a:stretch>
          <a:fillRect/>
        </a:stretch>
      </xdr:blipFill>
      <xdr:spPr>
        <a:xfrm>
          <a:off x="0" y="0"/>
          <a:ext cx="1743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tabSelected="1" zoomScalePageLayoutView="0" workbookViewId="0" topLeftCell="A1">
      <selection activeCell="D23" sqref="D2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187</v>
      </c>
      <c r="C5" s="174" t="s">
        <v>16</v>
      </c>
      <c r="D5" s="181" t="s">
        <v>188</v>
      </c>
      <c r="E5" s="4"/>
      <c r="F5" s="4"/>
      <c r="G5" s="4"/>
      <c r="H5" s="4"/>
      <c r="I5" s="4"/>
      <c r="J5" s="4"/>
      <c r="K5" s="4"/>
      <c r="L5" s="4"/>
      <c r="M5" s="4"/>
      <c r="N5" s="4"/>
      <c r="O5" s="4"/>
      <c r="P5" s="4"/>
    </row>
    <row r="6" spans="1:16" ht="18.75" customHeight="1">
      <c r="A6" s="175" t="s">
        <v>1</v>
      </c>
      <c r="B6" s="311" t="s">
        <v>181</v>
      </c>
      <c r="C6" s="312"/>
      <c r="D6" s="313"/>
      <c r="E6" s="4"/>
      <c r="F6" s="4"/>
      <c r="G6" s="4"/>
      <c r="H6" s="4"/>
      <c r="I6" s="4"/>
      <c r="J6" s="4"/>
      <c r="K6" s="4"/>
      <c r="L6" s="4"/>
      <c r="M6" s="4"/>
      <c r="N6" s="4"/>
      <c r="O6" s="4"/>
      <c r="P6" s="4"/>
    </row>
    <row r="7" spans="1:16" ht="18.75" customHeight="1">
      <c r="A7" s="314" t="s">
        <v>67</v>
      </c>
      <c r="B7" s="315"/>
      <c r="C7" s="316"/>
      <c r="D7" s="182" t="s">
        <v>182</v>
      </c>
      <c r="E7" s="4"/>
      <c r="F7" s="4"/>
      <c r="G7" s="4"/>
      <c r="H7" s="4"/>
      <c r="I7" s="4"/>
      <c r="J7" s="4"/>
      <c r="K7" s="4"/>
      <c r="L7" s="4"/>
      <c r="M7" s="4"/>
      <c r="N7" s="4"/>
      <c r="O7" s="4"/>
      <c r="P7" s="4"/>
    </row>
    <row r="8" spans="1:16" ht="18.75" customHeight="1">
      <c r="A8" s="314" t="s">
        <v>134</v>
      </c>
      <c r="B8" s="317"/>
      <c r="C8" s="318"/>
      <c r="D8" s="183">
        <v>0</v>
      </c>
      <c r="E8" s="4"/>
      <c r="F8" s="4"/>
      <c r="G8" s="4"/>
      <c r="H8" s="4"/>
      <c r="I8" s="4"/>
      <c r="J8" s="4"/>
      <c r="K8" s="4"/>
      <c r="L8" s="4"/>
      <c r="M8" s="4"/>
      <c r="N8" s="4"/>
      <c r="O8" s="4"/>
      <c r="P8" s="4"/>
    </row>
    <row r="9" spans="1:16" ht="18.75" customHeight="1">
      <c r="A9" s="319" t="s">
        <v>133</v>
      </c>
      <c r="B9" s="320"/>
      <c r="C9" s="321"/>
      <c r="D9" s="184" t="s">
        <v>183</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299" t="s">
        <v>184</v>
      </c>
      <c r="E12" s="9"/>
      <c r="F12" s="4"/>
      <c r="G12" s="4"/>
      <c r="H12" s="4"/>
      <c r="I12" s="4"/>
      <c r="J12" s="4"/>
      <c r="K12" s="4"/>
      <c r="L12" s="4"/>
      <c r="M12" s="4"/>
      <c r="N12" s="4"/>
      <c r="O12" s="4"/>
      <c r="P12" s="4"/>
    </row>
    <row r="13" spans="1:16" ht="27" customHeight="1">
      <c r="A13" s="187" t="s">
        <v>189</v>
      </c>
      <c r="B13" s="188" t="s">
        <v>190</v>
      </c>
      <c r="C13" s="188" t="s">
        <v>174</v>
      </c>
      <c r="D13" s="299" t="s">
        <v>184</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175</v>
      </c>
      <c r="B17" s="186" t="s">
        <v>176</v>
      </c>
      <c r="C17" s="186" t="s">
        <v>174</v>
      </c>
      <c r="D17" s="189" t="s">
        <v>186</v>
      </c>
      <c r="E17" s="9"/>
      <c r="F17" s="4"/>
      <c r="G17" s="4"/>
      <c r="H17" s="4"/>
      <c r="I17" s="4"/>
      <c r="J17" s="4"/>
      <c r="K17" s="4"/>
      <c r="L17" s="4"/>
      <c r="M17" s="4"/>
      <c r="N17" s="4"/>
      <c r="O17" s="4"/>
      <c r="P17" s="4"/>
    </row>
    <row r="18" spans="1:16" ht="27" customHeight="1">
      <c r="A18" s="187"/>
      <c r="B18" s="188"/>
      <c r="C18" s="188"/>
      <c r="D18" s="300"/>
      <c r="E18" s="9"/>
      <c r="F18" s="4"/>
      <c r="G18" s="4"/>
      <c r="H18" s="4"/>
      <c r="I18" s="4"/>
      <c r="J18" s="4"/>
      <c r="K18" s="4"/>
      <c r="L18" s="4"/>
      <c r="M18" s="4"/>
      <c r="N18" s="4"/>
      <c r="O18" s="4"/>
      <c r="P18" s="4"/>
    </row>
    <row r="19" spans="1:16" ht="27" customHeight="1">
      <c r="A19" s="187"/>
      <c r="B19" s="188"/>
      <c r="C19" s="188"/>
      <c r="D19" s="301"/>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3"/>
      <c r="B22" s="302" t="s">
        <v>17</v>
      </c>
      <c r="C22" s="302" t="s">
        <v>17</v>
      </c>
      <c r="D22" s="299"/>
      <c r="E22" s="9"/>
      <c r="F22" s="4"/>
      <c r="G22" s="4"/>
      <c r="H22" s="4"/>
      <c r="I22" s="4"/>
      <c r="J22" s="4"/>
      <c r="K22" s="4"/>
      <c r="L22" s="4"/>
      <c r="M22" s="4"/>
      <c r="N22" s="4"/>
      <c r="O22" s="4"/>
      <c r="P22" s="4"/>
    </row>
    <row r="23" spans="1:16" ht="27" customHeight="1">
      <c r="A23" s="194"/>
      <c r="B23" s="303"/>
      <c r="C23" s="303"/>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t="s">
        <v>177</v>
      </c>
      <c r="B25" s="302" t="s">
        <v>17</v>
      </c>
      <c r="C25" s="198" t="s">
        <v>174</v>
      </c>
      <c r="D25" s="299" t="s">
        <v>185</v>
      </c>
      <c r="E25" s="9"/>
      <c r="F25" s="4"/>
      <c r="G25" s="4"/>
      <c r="H25" s="4"/>
      <c r="I25" s="4"/>
      <c r="J25" s="4"/>
      <c r="K25" s="4"/>
      <c r="L25" s="4"/>
      <c r="M25" s="4"/>
      <c r="N25" s="4"/>
      <c r="O25" s="4"/>
      <c r="P25" s="4"/>
    </row>
    <row r="26" spans="1:16" ht="27" customHeight="1">
      <c r="A26" s="197"/>
      <c r="B26" s="303"/>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3">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R-4008-2017-ARCHAEA</v>
      </c>
      <c r="C4" s="203" t="s">
        <v>16</v>
      </c>
      <c r="D4" s="127" t="str">
        <f>Identification!D5</f>
        <v>Août 2022-Novembre 2022</v>
      </c>
      <c r="E4" s="11"/>
      <c r="F4" s="4"/>
      <c r="G4" s="4"/>
      <c r="H4" s="4"/>
      <c r="I4" s="4"/>
      <c r="J4" s="4"/>
      <c r="K4" s="4"/>
      <c r="L4" s="4"/>
      <c r="M4" s="4"/>
      <c r="N4" s="4"/>
      <c r="O4" s="4"/>
      <c r="P4" s="4"/>
    </row>
    <row r="5" spans="1:16" ht="26.25" customHeight="1">
      <c r="A5" s="175" t="s">
        <v>1</v>
      </c>
      <c r="B5" s="322" t="str">
        <f>Identification!B6:D6</f>
        <v>Regroupement des organismes environnementaux en énergie (ROEÉ)</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4" t="s">
        <v>2</v>
      </c>
      <c r="B7" s="334" t="s">
        <v>131</v>
      </c>
      <c r="C7" s="334"/>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49</v>
      </c>
      <c r="C9" s="295">
        <f>Honoraires!D14</f>
        <v>2</v>
      </c>
      <c r="D9" s="128">
        <f>Honoraires!H14</f>
        <v>6018.95</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15</v>
      </c>
      <c r="C11" s="295">
        <f>Honoraires!D20</f>
        <v>2</v>
      </c>
      <c r="D11" s="128">
        <f>Honoraires!H20</f>
        <v>4690.98</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4</v>
      </c>
      <c r="C15" s="295">
        <f>Honoraires!D28</f>
        <v>0</v>
      </c>
      <c r="D15" s="128">
        <f>Honoraires!H28</f>
        <v>367.92</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68</v>
      </c>
      <c r="C17" s="238">
        <f>C9+C11+C13+C15</f>
        <v>4</v>
      </c>
      <c r="D17" s="239">
        <f>D9+D11+D13+D15</f>
        <v>11077.85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7" t="s">
        <v>4</v>
      </c>
      <c r="E20" s="4"/>
      <c r="F20" s="4"/>
      <c r="G20" s="4"/>
      <c r="H20" s="4"/>
      <c r="I20" s="4"/>
      <c r="J20" s="4"/>
      <c r="K20" s="4"/>
      <c r="L20" s="4"/>
      <c r="M20" s="4"/>
      <c r="N20" s="4"/>
      <c r="O20" s="4"/>
      <c r="P20" s="4"/>
    </row>
    <row r="21" spans="1:16" ht="19.5" customHeight="1">
      <c r="A21" s="347" t="s">
        <v>22</v>
      </c>
      <c r="B21" s="348"/>
      <c r="C21" s="349"/>
      <c r="D21" s="129">
        <f>ROUND(0.03*D17,2)</f>
        <v>332.34</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44" t="s">
        <v>59</v>
      </c>
      <c r="B27" s="345"/>
      <c r="C27" s="346"/>
      <c r="D27" s="240">
        <f>D21+D23+D25</f>
        <v>332.34</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25" t="s">
        <v>126</v>
      </c>
      <c r="B29" s="326"/>
      <c r="C29" s="327"/>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55" t="s">
        <v>111</v>
      </c>
      <c r="B31" s="356"/>
      <c r="C31" s="357"/>
      <c r="D31" s="241">
        <f>D17+D27+D29</f>
        <v>11410.19</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1" t="s">
        <v>137</v>
      </c>
      <c r="B33" s="342"/>
      <c r="C33" s="343"/>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70" zoomScaleNormal="170" zoomScalePageLayoutView="0" workbookViewId="0" topLeftCell="A13">
      <selection activeCell="G26" sqref="G26"/>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R-4008-2017-ARCHAEA</v>
      </c>
      <c r="D4" s="385" t="s">
        <v>16</v>
      </c>
      <c r="E4" s="386"/>
      <c r="F4" s="380" t="str">
        <f>Identification!D5</f>
        <v>Août 2022-Novembre 2022</v>
      </c>
      <c r="G4" s="381"/>
      <c r="H4" s="382"/>
      <c r="I4" s="11"/>
      <c r="J4" s="11"/>
      <c r="K4" s="11"/>
      <c r="L4" s="11"/>
      <c r="M4" s="11"/>
      <c r="N4" s="11"/>
      <c r="O4" s="11"/>
      <c r="P4" s="11"/>
      <c r="Q4" s="11"/>
    </row>
    <row r="5" spans="1:17" ht="26.25" customHeight="1">
      <c r="A5" s="131" t="s">
        <v>1</v>
      </c>
      <c r="B5" s="132"/>
      <c r="C5" s="322" t="str">
        <f>Identification!B6</f>
        <v>Regroupement des organismes environnementaux en énergie (ROEÉ)</v>
      </c>
      <c r="D5" s="383"/>
      <c r="E5" s="383"/>
      <c r="F5" s="383"/>
      <c r="G5" s="383"/>
      <c r="H5" s="384"/>
      <c r="I5" s="11"/>
      <c r="J5" s="11"/>
      <c r="K5" s="11"/>
      <c r="L5" s="11"/>
      <c r="M5" s="11"/>
      <c r="N5" s="11"/>
      <c r="O5" s="11"/>
      <c r="P5" s="11"/>
      <c r="Q5" s="11"/>
    </row>
    <row r="6" spans="1:17" ht="20.25" customHeight="1">
      <c r="A6" s="231"/>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Franklin Gertler</v>
      </c>
      <c r="C10" s="243">
        <v>5.25</v>
      </c>
      <c r="D10" s="243">
        <v>0</v>
      </c>
      <c r="E10" s="244">
        <v>300</v>
      </c>
      <c r="F10" s="169">
        <f>ROUND(((D10*E10)+(C10*E10)),2)</f>
        <v>1575</v>
      </c>
      <c r="G10" s="250">
        <v>235.86</v>
      </c>
      <c r="H10" s="166">
        <f>ROUND(F10+G10,2)</f>
        <v>1810.86</v>
      </c>
      <c r="I10" s="11"/>
      <c r="J10" s="11"/>
      <c r="K10" s="11"/>
      <c r="L10" s="11"/>
      <c r="M10" s="11"/>
      <c r="N10" s="11"/>
      <c r="O10" s="11"/>
      <c r="P10" s="11"/>
      <c r="Q10" s="11"/>
    </row>
    <row r="11" spans="1:17" ht="20.25" customHeight="1">
      <c r="A11" s="373"/>
      <c r="B11" s="147" t="str">
        <f>Identification!A13</f>
        <v>Eugénie Veilleux (stagiaire en droit)</v>
      </c>
      <c r="C11" s="245">
        <v>43.75</v>
      </c>
      <c r="D11" s="245">
        <v>2</v>
      </c>
      <c r="E11" s="246">
        <v>80</v>
      </c>
      <c r="F11" s="170">
        <f>ROUND(((D11*E11)+(C11*E11)),2)</f>
        <v>3660</v>
      </c>
      <c r="G11" s="251">
        <v>548.09</v>
      </c>
      <c r="H11" s="167">
        <f>ROUND(F11+G11,2)</f>
        <v>4208.09</v>
      </c>
      <c r="I11" s="11"/>
      <c r="J11" s="11"/>
      <c r="K11" s="11"/>
      <c r="L11" s="11"/>
      <c r="M11" s="11"/>
      <c r="N11" s="11"/>
      <c r="O11" s="11"/>
      <c r="P11" s="11"/>
      <c r="Q11" s="11"/>
    </row>
    <row r="12" spans="1:17" ht="20.25" customHeight="1">
      <c r="A12" s="373"/>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73"/>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74"/>
      <c r="B14" s="158" t="s">
        <v>18</v>
      </c>
      <c r="C14" s="159">
        <f>SUM(C10:C13)</f>
        <v>49</v>
      </c>
      <c r="D14" s="159">
        <f>SUM(D10:D13)</f>
        <v>2</v>
      </c>
      <c r="E14" s="360"/>
      <c r="F14" s="160">
        <f>F10+F11+F12+F13</f>
        <v>5235</v>
      </c>
      <c r="G14" s="160">
        <f>G10+G11+G12+G13</f>
        <v>783.95</v>
      </c>
      <c r="H14" s="161">
        <f>ROUND(F14+G14,2)</f>
        <v>6018.95</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Jean-Pierre Finet</v>
      </c>
      <c r="C16" s="243">
        <v>15</v>
      </c>
      <c r="D16" s="243">
        <v>2</v>
      </c>
      <c r="E16" s="244">
        <v>240</v>
      </c>
      <c r="F16" s="169">
        <f>ROUND(((D16*E16)+(C16*E16)),2)</f>
        <v>4080</v>
      </c>
      <c r="G16" s="250">
        <v>610.98</v>
      </c>
      <c r="H16" s="166">
        <f>ROUND(F16+G16,2)</f>
        <v>4690.98</v>
      </c>
      <c r="I16" s="11"/>
      <c r="J16" s="11"/>
      <c r="K16" s="11"/>
      <c r="L16" s="11"/>
      <c r="M16" s="11"/>
      <c r="N16" s="11"/>
      <c r="O16" s="11"/>
      <c r="P16" s="11"/>
      <c r="Q16" s="11"/>
    </row>
    <row r="17" spans="1:17" ht="20.25" customHeight="1">
      <c r="A17" s="373"/>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73"/>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73"/>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74"/>
      <c r="B20" s="158" t="s">
        <v>18</v>
      </c>
      <c r="C20" s="159">
        <f>SUM(C16:C19)</f>
        <v>15</v>
      </c>
      <c r="D20" s="159">
        <f>SUM(D16:D19)</f>
        <v>2</v>
      </c>
      <c r="E20" s="360"/>
      <c r="F20" s="160">
        <f>F16+F17+F18+F19</f>
        <v>4080</v>
      </c>
      <c r="G20" s="160">
        <f>G16+G17+G18+G19</f>
        <v>610.98</v>
      </c>
      <c r="H20" s="161">
        <f>ROUND(F20+G20,2)</f>
        <v>4690.98</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73"/>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t="str">
        <f>Identification!A25</f>
        <v>Laurence Leduc-Primeau</v>
      </c>
      <c r="C26" s="243">
        <v>4</v>
      </c>
      <c r="D26" s="243"/>
      <c r="E26" s="244">
        <v>80</v>
      </c>
      <c r="F26" s="169">
        <f>ROUND(((D26*E26)+(C26*E26)),2)</f>
        <v>320</v>
      </c>
      <c r="G26" s="250">
        <v>47.92</v>
      </c>
      <c r="H26" s="166">
        <f>ROUND(F26+G26,2)</f>
        <v>367.92</v>
      </c>
      <c r="I26" s="11"/>
      <c r="J26" s="11"/>
      <c r="K26" s="11"/>
      <c r="L26" s="11"/>
      <c r="M26" s="11"/>
      <c r="N26" s="11"/>
      <c r="O26" s="11"/>
      <c r="P26" s="11"/>
      <c r="Q26" s="11"/>
    </row>
    <row r="27" spans="1:17" ht="20.25" customHeight="1">
      <c r="A27" s="373"/>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74"/>
      <c r="B28" s="158" t="s">
        <v>18</v>
      </c>
      <c r="C28" s="159">
        <f>SUM(C26:C27)</f>
        <v>4</v>
      </c>
      <c r="D28" s="159">
        <f>SUM(D26:D27)</f>
        <v>0</v>
      </c>
      <c r="E28" s="360"/>
      <c r="F28" s="160">
        <f>F26+F27</f>
        <v>320</v>
      </c>
      <c r="G28" s="160">
        <f>G26+G27</f>
        <v>47.92</v>
      </c>
      <c r="H28" s="161">
        <f>ROUND(F28+G28,2)</f>
        <v>367.92</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5">
        <f>F14+F20+F24+F28</f>
        <v>9635</v>
      </c>
      <c r="G30" s="235">
        <f>G14+G20+G24+G28</f>
        <v>1442.85</v>
      </c>
      <c r="H30" s="236">
        <f>H14+H20+H24+H28</f>
        <v>11077.85</v>
      </c>
      <c r="I30" s="11"/>
      <c r="J30" s="11"/>
      <c r="K30" s="11"/>
      <c r="L30" s="11"/>
      <c r="M30" s="11"/>
      <c r="N30" s="11"/>
      <c r="O30" s="11"/>
      <c r="P30" s="11"/>
      <c r="Q30" s="11"/>
    </row>
    <row r="31" spans="1:17" ht="12" customHeight="1">
      <c r="A31" s="362"/>
      <c r="B31" s="363"/>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R-4008-2017-ARCHAEA</v>
      </c>
      <c r="C4" s="401" t="s">
        <v>16</v>
      </c>
      <c r="D4" s="402"/>
      <c r="E4" s="403" t="str">
        <f>Identification!D5</f>
        <v>Août 2022-Novembre 2022</v>
      </c>
      <c r="F4" s="404"/>
      <c r="G4" s="11"/>
      <c r="H4" s="11"/>
      <c r="I4" s="11"/>
      <c r="J4" s="11"/>
      <c r="K4" s="11"/>
      <c r="L4" s="11"/>
      <c r="M4" s="11"/>
      <c r="N4" s="11"/>
      <c r="O4" s="11"/>
      <c r="P4" s="11"/>
    </row>
    <row r="5" spans="1:16" ht="26.25" customHeight="1">
      <c r="A5" s="10" t="s">
        <v>1</v>
      </c>
      <c r="B5" s="405" t="str">
        <f>Identification!B6:D6</f>
        <v>Regroupement des organismes environnementaux en énergie (ROEÉ)</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8" t="s">
        <v>10</v>
      </c>
      <c r="C11" s="59"/>
      <c r="D11" s="257"/>
      <c r="E11" s="257"/>
      <c r="F11" s="37">
        <f>ROUND(D11+E11,2)</f>
        <v>0</v>
      </c>
      <c r="G11" s="11"/>
      <c r="H11" s="11"/>
      <c r="I11" s="11"/>
      <c r="J11" s="11"/>
      <c r="K11" s="11"/>
      <c r="L11" s="11"/>
      <c r="M11" s="11"/>
      <c r="N11" s="11"/>
      <c r="O11" s="11"/>
      <c r="P11" s="11"/>
    </row>
    <row r="12" spans="1:16" ht="27" customHeight="1">
      <c r="A12" s="44" t="s">
        <v>11</v>
      </c>
      <c r="B12" s="409"/>
      <c r="C12" s="60"/>
      <c r="D12" s="257"/>
      <c r="E12" s="257"/>
      <c r="F12" s="37">
        <f>ROUND(D12+E12,2)</f>
        <v>0</v>
      </c>
      <c r="G12" s="11"/>
      <c r="H12" s="11"/>
      <c r="I12" s="11"/>
      <c r="J12" s="11"/>
      <c r="K12" s="11"/>
      <c r="L12" s="11"/>
      <c r="M12" s="11"/>
      <c r="N12" s="11"/>
      <c r="O12" s="11"/>
      <c r="P12" s="11"/>
    </row>
    <row r="13" spans="1:16" ht="26.25" customHeight="1">
      <c r="A13" s="45" t="s">
        <v>12</v>
      </c>
      <c r="B13" s="410"/>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5">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R-4008-2017-ARCHAEA</v>
      </c>
      <c r="D4" s="429" t="s">
        <v>16</v>
      </c>
      <c r="E4" s="430"/>
      <c r="F4" s="425" t="str">
        <f>Identification!D5</f>
        <v>Août 2022-Novembre 2022</v>
      </c>
      <c r="G4" s="426"/>
      <c r="H4" s="11"/>
      <c r="I4" s="4"/>
      <c r="J4" s="4"/>
      <c r="K4" s="4"/>
      <c r="L4" s="4"/>
      <c r="M4" s="4"/>
      <c r="N4" s="4"/>
      <c r="O4" s="4"/>
      <c r="P4" s="4"/>
    </row>
    <row r="5" spans="1:16" ht="26.25" customHeight="1">
      <c r="A5" s="417" t="s">
        <v>1</v>
      </c>
      <c r="B5" s="418"/>
      <c r="C5" s="419" t="str">
        <f>Identification!B6</f>
        <v>Regroupement des organismes environnementaux en énergie (ROEÉ)</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67"/>
      <c r="G10" s="274">
        <f>SUM(E10:F10)</f>
        <v>0</v>
      </c>
      <c r="H10" s="11"/>
      <c r="I10" s="4"/>
      <c r="J10" s="4"/>
      <c r="K10" s="4"/>
      <c r="L10" s="4"/>
      <c r="M10" s="4"/>
      <c r="N10" s="4"/>
      <c r="O10" s="4"/>
      <c r="P10" s="4"/>
    </row>
    <row r="11" spans="1:16" ht="33" customHeight="1">
      <c r="A11" s="263"/>
      <c r="B11" s="264"/>
      <c r="C11" s="265"/>
      <c r="D11" s="266"/>
      <c r="E11" s="267"/>
      <c r="F11" s="267"/>
      <c r="G11" s="274">
        <f aca="true" t="shared" si="0" ref="G11:G19">SUM(E11:F11)</f>
        <v>0</v>
      </c>
      <c r="H11" s="11"/>
      <c r="I11" s="4"/>
      <c r="J11" s="4"/>
      <c r="K11" s="4"/>
      <c r="L11" s="4"/>
      <c r="M11" s="4"/>
      <c r="N11" s="4"/>
      <c r="O11" s="4"/>
      <c r="P11" s="4"/>
    </row>
    <row r="12" spans="1:16" ht="33" customHeight="1">
      <c r="A12" s="269"/>
      <c r="B12" s="270"/>
      <c r="C12" s="271"/>
      <c r="D12" s="272"/>
      <c r="E12" s="273"/>
      <c r="F12" s="267"/>
      <c r="G12" s="274">
        <f>SUM(E12:F12)</f>
        <v>0</v>
      </c>
      <c r="H12" s="11"/>
      <c r="I12" s="4"/>
      <c r="J12" s="4"/>
      <c r="K12" s="4"/>
      <c r="L12" s="4"/>
      <c r="M12" s="4"/>
      <c r="N12" s="4"/>
      <c r="O12" s="4"/>
      <c r="P12" s="4"/>
    </row>
    <row r="13" spans="1:16" ht="33" customHeight="1">
      <c r="A13" s="275"/>
      <c r="B13" s="276"/>
      <c r="C13" s="271"/>
      <c r="D13" s="272"/>
      <c r="E13" s="273"/>
      <c r="F13" s="267"/>
      <c r="G13" s="274">
        <f>SUM(E13:F13)</f>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69"/>
      <c r="B16" s="270"/>
      <c r="C16" s="271"/>
      <c r="D16" s="272"/>
      <c r="E16" s="273"/>
      <c r="F16" s="267"/>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2" t="s">
        <v>132</v>
      </c>
      <c r="B20" s="423"/>
      <c r="C20" s="423"/>
      <c r="D20" s="424"/>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2">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R-4008-2017-ARCHAEA</v>
      </c>
      <c r="E2" s="443"/>
      <c r="F2" s="443"/>
      <c r="G2" s="443"/>
      <c r="H2" s="444"/>
      <c r="I2" s="444"/>
      <c r="J2" s="83"/>
      <c r="K2" s="93"/>
      <c r="L2" s="93"/>
      <c r="M2" s="93"/>
      <c r="N2" s="93"/>
      <c r="O2" s="93"/>
      <c r="P2" s="93"/>
    </row>
    <row r="3" spans="1:16" ht="21.75" customHeight="1">
      <c r="A3" s="82" t="s">
        <v>1</v>
      </c>
      <c r="B3" s="82"/>
      <c r="C3" s="94"/>
      <c r="D3" s="442" t="str">
        <f>Identification!B6</f>
        <v>Regroupement des organismes environnementaux en énergie (ROEÉ)</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178</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179</v>
      </c>
      <c r="C12" s="437"/>
      <c r="D12" s="437"/>
      <c r="E12" s="437"/>
      <c r="F12" s="87" t="s">
        <v>95</v>
      </c>
      <c r="G12" s="112"/>
      <c r="H12" s="112"/>
      <c r="I12" s="82"/>
      <c r="J12" s="82"/>
      <c r="K12" s="98"/>
      <c r="L12" s="98"/>
      <c r="M12" s="98"/>
      <c r="N12" s="98"/>
      <c r="O12" s="98"/>
      <c r="P12" s="98"/>
    </row>
    <row r="13" spans="1:16" ht="21" customHeight="1">
      <c r="A13" s="78" t="s">
        <v>96</v>
      </c>
      <c r="B13" s="91">
        <v>21</v>
      </c>
      <c r="C13" s="88" t="s">
        <v>97</v>
      </c>
      <c r="D13" s="113" t="s">
        <v>191</v>
      </c>
      <c r="E13" s="449">
        <v>2022</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180</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 - Étape D (contrat Archaea)</dc:subject>
  <dc:creator>Bouthillette, Annie</dc:creator>
  <cp:keywords/>
  <dc:description/>
  <cp:lastModifiedBy>Microsoft Office User</cp:lastModifiedBy>
  <cp:lastPrinted>2022-11-17T14:33:01Z</cp:lastPrinted>
  <dcterms:created xsi:type="dcterms:W3CDTF">2003-06-11T13:22:16Z</dcterms:created>
  <dcterms:modified xsi:type="dcterms:W3CDTF">2022-11-21T15:24:40Z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983</vt:lpwstr>
  </property>
  <property fmtid="{D5CDD505-2E9C-101B-9397-08002B2CF9AE}" pid="10" name="Deposant">
    <vt:lpwstr>97</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6036100.00000000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124</vt:lpwstr>
  </property>
  <property fmtid="{D5CDD505-2E9C-101B-9397-08002B2CF9AE}" pid="18" name="Sujet">
    <vt:lpwstr>Demande de remboursement de frais du ROEÉ - Étape D (contrat Archaea)</vt:lpwstr>
  </property>
  <property fmtid="{D5CDD505-2E9C-101B-9397-08002B2CF9AE}" pid="19" name="Cotedepièce">
    <vt:lpwstr>C-ROEÉ-0202</vt:lpwstr>
  </property>
  <property fmtid="{D5CDD505-2E9C-101B-9397-08002B2CF9AE}" pid="20" name="Anciennomdudocument">
    <vt:lpwstr>R-4008-2017-ARCHAEA-ROEÉ-RembFrais-Dem-2022_11_21.xls</vt:lpwstr>
  </property>
  <property fmtid="{D5CDD505-2E9C-101B-9397-08002B2CF9AE}" pid="21" name="Documentdéposépar">
    <vt:lpwstr/>
  </property>
  <property fmtid="{D5CDD505-2E9C-101B-9397-08002B2CF9AE}" pid="22" name="Numéroplumitif">
    <vt:lpwstr>2513</vt:lpwstr>
  </property>
  <property fmtid="{D5CDD505-2E9C-101B-9397-08002B2CF9AE}" pid="23" name="_dlc_DocId">
    <vt:lpwstr>W2HFWTQUJJY6-1914211019-6241</vt:lpwstr>
  </property>
  <property fmtid="{D5CDD505-2E9C-101B-9397-08002B2CF9AE}" pid="24" name="_dlc_DocIdItemGuid">
    <vt:lpwstr>2efbb17b-f748-4dd8-ac1c-7290b0505a9e</vt:lpwstr>
  </property>
  <property fmtid="{D5CDD505-2E9C-101B-9397-08002B2CF9AE}" pid="25" name="_dlc_DocIdUrl">
    <vt:lpwstr>http://s10mtlweb:8081/983/_layouts/15/DocIdRedir.aspx?ID=W2HFWTQUJJY6-1914211019-6241, W2HFWTQUJJY6-1914211019-6241</vt:lpwstr>
  </property>
  <property fmtid="{D5CDD505-2E9C-101B-9397-08002B2CF9AE}" pid="26" name="display_urn:schemas-microsoft-com:office:office#Editor">
    <vt:lpwstr>Eccles, Natalie</vt:lpwstr>
  </property>
  <property fmtid="{D5CDD505-2E9C-101B-9397-08002B2CF9AE}" pid="27" name="Cote de piéce">
    <vt:lpwstr>C-ROEÉ-0202</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2513.00000000000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