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0" yWindow="0" windowWidth="15210" windowHeight="8025"/>
  </bookViews>
  <sheets>
    <sheet name="Tableau" sheetId="6" r:id="rId1"/>
    <sheet name="Régie année civil" sheetId="2" r:id="rId2"/>
    <sheet name="HQD phaseI" sheetId="3" r:id="rId3"/>
    <sheet name="HQD phaseIII" sheetId="4" r:id="rId4"/>
    <sheet name="HQD mm salaires" sheetId="5" r:id="rId5"/>
  </sheets>
  <calcPr calcId="145621"/>
</workbook>
</file>

<file path=xl/calcChain.xml><?xml version="1.0" encoding="utf-8"?>
<calcChain xmlns="http://schemas.openxmlformats.org/spreadsheetml/2006/main">
  <c r="E17" i="2" l="1"/>
  <c r="F17" i="2"/>
  <c r="S12" i="3" l="1"/>
  <c r="S19" i="2" l="1"/>
  <c r="O14" i="3"/>
  <c r="O15" i="3"/>
  <c r="O16" i="3"/>
  <c r="O17" i="3"/>
  <c r="O18" i="3"/>
  <c r="O19" i="3"/>
  <c r="O20" i="3"/>
  <c r="O13" i="3"/>
  <c r="E20" i="6" l="1"/>
  <c r="E22" i="6"/>
  <c r="E19" i="6"/>
  <c r="E21" i="6"/>
  <c r="E23" i="6"/>
  <c r="E24" i="6"/>
  <c r="E25" i="6"/>
  <c r="E18" i="6"/>
  <c r="F19" i="5" l="1"/>
  <c r="Q25" i="5" l="1"/>
  <c r="P25" i="5"/>
  <c r="Q24" i="5"/>
  <c r="P24" i="5"/>
  <c r="Q23" i="5"/>
  <c r="P23" i="5"/>
  <c r="Q22" i="5"/>
  <c r="P22" i="5"/>
  <c r="Q21" i="5"/>
  <c r="P21" i="5"/>
  <c r="Q20" i="5"/>
  <c r="P20" i="5"/>
  <c r="Q19" i="5"/>
  <c r="P19" i="5"/>
  <c r="Q18" i="5"/>
  <c r="P18" i="5"/>
  <c r="Q17" i="5"/>
  <c r="P17" i="5"/>
  <c r="Q16" i="5"/>
  <c r="P16" i="5"/>
  <c r="P15" i="5"/>
  <c r="P14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K15" i="5"/>
  <c r="K14" i="5"/>
  <c r="F25" i="5"/>
  <c r="E25" i="5"/>
  <c r="F24" i="5"/>
  <c r="E24" i="5"/>
  <c r="F23" i="5"/>
  <c r="E23" i="5"/>
  <c r="F22" i="5"/>
  <c r="E22" i="5"/>
  <c r="F21" i="5"/>
  <c r="E21" i="5"/>
  <c r="F20" i="5"/>
  <c r="E20" i="5"/>
  <c r="E19" i="5"/>
  <c r="F18" i="5"/>
  <c r="E18" i="5"/>
  <c r="F17" i="5"/>
  <c r="E17" i="5"/>
  <c r="F16" i="5"/>
  <c r="E16" i="5"/>
  <c r="E15" i="5"/>
  <c r="E14" i="5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P15" i="4"/>
  <c r="P14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K15" i="4"/>
  <c r="K14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E15" i="4"/>
  <c r="E14" i="4"/>
  <c r="L25" i="2"/>
  <c r="L24" i="2"/>
  <c r="L23" i="2"/>
  <c r="L22" i="2"/>
  <c r="L21" i="2"/>
  <c r="L20" i="2"/>
  <c r="L19" i="2"/>
  <c r="L18" i="2"/>
  <c r="L17" i="2"/>
  <c r="L16" i="2"/>
  <c r="F16" i="2"/>
  <c r="F18" i="2"/>
  <c r="F19" i="2"/>
  <c r="F20" i="2"/>
  <c r="F21" i="2"/>
  <c r="F22" i="2"/>
  <c r="F23" i="2"/>
  <c r="F24" i="2"/>
  <c r="F25" i="2"/>
  <c r="E25" i="2"/>
  <c r="E24" i="2"/>
  <c r="E23" i="2"/>
  <c r="E22" i="2"/>
  <c r="E21" i="2"/>
  <c r="E20" i="2"/>
  <c r="E19" i="2"/>
  <c r="E18" i="2"/>
  <c r="E16" i="2"/>
  <c r="E15" i="2"/>
  <c r="E14" i="2"/>
  <c r="K17" i="2"/>
  <c r="O19" i="2" s="1"/>
  <c r="K18" i="2"/>
  <c r="K19" i="2"/>
  <c r="K20" i="2"/>
  <c r="K21" i="2"/>
  <c r="K22" i="2"/>
  <c r="K23" i="2"/>
  <c r="K24" i="2"/>
  <c r="K25" i="2"/>
  <c r="K14" i="2"/>
  <c r="K15" i="2"/>
  <c r="K16" i="2"/>
  <c r="T22" i="5" l="1"/>
  <c r="G21" i="6" s="1"/>
  <c r="T24" i="5"/>
  <c r="T26" i="5"/>
  <c r="G25" i="6" s="1"/>
  <c r="T20" i="5"/>
  <c r="G19" i="6" s="1"/>
  <c r="T23" i="5"/>
  <c r="G22" i="6" s="1"/>
  <c r="T25" i="5"/>
  <c r="G24" i="6" s="1"/>
  <c r="T19" i="5"/>
  <c r="G18" i="6" s="1"/>
  <c r="T21" i="5"/>
  <c r="G20" i="6" s="1"/>
  <c r="F21" i="6"/>
  <c r="T22" i="4"/>
  <c r="T26" i="4"/>
  <c r="F25" i="6" s="1"/>
  <c r="T19" i="4"/>
  <c r="F18" i="6" s="1"/>
  <c r="T21" i="4"/>
  <c r="F20" i="6" s="1"/>
  <c r="T23" i="4"/>
  <c r="F22" i="6" s="1"/>
  <c r="T25" i="4"/>
  <c r="F24" i="6" s="1"/>
  <c r="T20" i="4"/>
  <c r="F19" i="6" s="1"/>
  <c r="T24" i="4"/>
  <c r="F23" i="6" s="1"/>
  <c r="O20" i="2"/>
  <c r="D19" i="6" s="1"/>
  <c r="O24" i="2"/>
  <c r="D23" i="6" s="1"/>
  <c r="O26" i="2"/>
  <c r="D25" i="6" s="1"/>
  <c r="O25" i="2"/>
  <c r="D24" i="6" s="1"/>
  <c r="O21" i="2"/>
  <c r="D20" i="6" s="1"/>
  <c r="O23" i="2"/>
  <c r="D22" i="6" s="1"/>
  <c r="O22" i="2"/>
  <c r="D21" i="6" s="1"/>
  <c r="G23" i="6"/>
  <c r="T15" i="4"/>
  <c r="T14" i="4"/>
  <c r="T15" i="5"/>
  <c r="T14" i="5"/>
  <c r="D18" i="6"/>
  <c r="O28" i="2" l="1"/>
  <c r="E27" i="6"/>
  <c r="F27" i="6"/>
  <c r="D27" i="6" l="1"/>
  <c r="O22" i="3" l="1"/>
  <c r="G27" i="6" l="1"/>
  <c r="T28" i="5"/>
  <c r="T28" i="4" l="1"/>
</calcChain>
</file>

<file path=xl/sharedStrings.xml><?xml version="1.0" encoding="utf-8"?>
<sst xmlns="http://schemas.openxmlformats.org/spreadsheetml/2006/main" count="181" uniqueCount="78">
  <si>
    <t>Géographie</t>
  </si>
  <si>
    <t>Québec</t>
  </si>
  <si>
    <t xml:space="preserve">Tableau 281-0026 </t>
  </si>
  <si>
    <t xml:space="preserve">Enquête sur l'emploi, la rémunération et les heures de travail (EERH), </t>
  </si>
  <si>
    <t>Ensemble des salariés (20), Incluant temps supplémentaire</t>
  </si>
  <si>
    <t>Rém. Hebdo.</t>
  </si>
  <si>
    <t>moyenne</t>
  </si>
  <si>
    <t>Croissance</t>
  </si>
  <si>
    <t>annuelle</t>
  </si>
  <si>
    <t xml:space="preserve">Tableau 326-0020 </t>
  </si>
  <si>
    <t>Indice des prix à la consommation, mensuel (2002=100)</t>
  </si>
  <si>
    <t>IPC ensemble</t>
  </si>
  <si>
    <t>IPC</t>
  </si>
  <si>
    <t>mobile 3 ans</t>
  </si>
  <si>
    <t>Facteur i</t>
  </si>
  <si>
    <t>Selon l'année civile (janvier à décembre)</t>
  </si>
  <si>
    <t>pondération fixe</t>
  </si>
  <si>
    <t>Tableau 281-0039</t>
  </si>
  <si>
    <t xml:space="preserve">Indice à pondération fixe de la rémunération horaire moyenne </t>
  </si>
  <si>
    <t>Ensemble des industries (indice, 2002=100)</t>
  </si>
  <si>
    <t>IPC secteur des services</t>
  </si>
  <si>
    <t>Tableaux 2 et 3 des comptes économiques de l'ISQ</t>
  </si>
  <si>
    <t>Investissement des entreprises</t>
  </si>
  <si>
    <t>Indice des prix à la consommation, mensuel</t>
  </si>
  <si>
    <t xml:space="preserve"> (indice, 2002=100)</t>
  </si>
  <si>
    <t>(indice, 2007=100)</t>
  </si>
  <si>
    <t>Indice implicite des prix du PIB, trimestriel</t>
  </si>
  <si>
    <t>IPC-Qc</t>
  </si>
  <si>
    <t>Services</t>
  </si>
  <si>
    <t>IIP-PIB</t>
  </si>
  <si>
    <t>Inv. Entrep.</t>
  </si>
  <si>
    <t>écart-type</t>
  </si>
  <si>
    <t>Coût de la rémunération interne HQ</t>
  </si>
  <si>
    <t>Canada</t>
  </si>
  <si>
    <t>en millions de $</t>
  </si>
  <si>
    <t>rémunération hebdo. moyenne, non désais. (dollars courants)</t>
  </si>
  <si>
    <t>Comparaison des scénarios Régie et HQD en phase I et phase III</t>
  </si>
  <si>
    <t xml:space="preserve">A - </t>
  </si>
  <si>
    <t xml:space="preserve">B - </t>
  </si>
  <si>
    <t xml:space="preserve">C - </t>
  </si>
  <si>
    <t xml:space="preserve">D - </t>
  </si>
  <si>
    <t>A</t>
  </si>
  <si>
    <t>B</t>
  </si>
  <si>
    <t>C</t>
  </si>
  <si>
    <t>D</t>
  </si>
  <si>
    <t>Écart-type</t>
  </si>
  <si>
    <t xml:space="preserve">Proposition HQD en phase III (moyennes mobiles 3 ans des trois composantes) </t>
  </si>
  <si>
    <t>Pondération des indices d'inflation</t>
  </si>
  <si>
    <t>Facteur I de HQD - phase 1
(en planifié)</t>
  </si>
  <si>
    <t>Rémunération</t>
  </si>
  <si>
    <t>Autres</t>
  </si>
  <si>
    <t>Prévision d'inflation au Canada</t>
  </si>
  <si>
    <t>Cible de la Banque du Canada</t>
  </si>
  <si>
    <t>Facteur I de HQD - phase 3
(en réel)</t>
  </si>
  <si>
    <t xml:space="preserve">Investissements </t>
  </si>
  <si>
    <t>pondéré</t>
  </si>
  <si>
    <t xml:space="preserve">Facteur I </t>
  </si>
  <si>
    <t>Indice pondéré</t>
  </si>
  <si>
    <t>Facteur I</t>
  </si>
  <si>
    <t>Les données selon l'année civile (janvier à décembre) sont appliquées à tous les cas</t>
  </si>
  <si>
    <t>Autres coûts</t>
  </si>
  <si>
    <t>Année d'application</t>
  </si>
  <si>
    <t>du MRI</t>
  </si>
  <si>
    <t xml:space="preserve">     année d'application</t>
  </si>
  <si>
    <t>Indice à</t>
  </si>
  <si>
    <t>DDR #8  Régie - Question 1.4</t>
  </si>
  <si>
    <t>Proposition Régie (moyenne mobile 3 ans de la Rém. hebdo. moyenne et dernière année de l'IPC Qc)</t>
  </si>
  <si>
    <t>Proposition HQD en phase I (coût de la rémunération HQ et prévision d'inflation au Canada)</t>
  </si>
  <si>
    <t>rémunération globale HQ</t>
  </si>
  <si>
    <r>
      <t xml:space="preserve">2014 </t>
    </r>
    <r>
      <rPr>
        <vertAlign val="superscript"/>
        <sz val="10"/>
        <color theme="1"/>
        <rFont val="Arial"/>
        <family val="2"/>
      </rPr>
      <t>1</t>
    </r>
  </si>
  <si>
    <r>
      <t xml:space="preserve">2016 </t>
    </r>
    <r>
      <rPr>
        <vertAlign val="superscript"/>
        <sz val="10"/>
        <color theme="1"/>
        <rFont val="Arial"/>
        <family val="2"/>
      </rPr>
      <t>1</t>
    </r>
  </si>
  <si>
    <r>
      <t xml:space="preserve">2015 </t>
    </r>
    <r>
      <rPr>
        <vertAlign val="superscript"/>
        <sz val="10"/>
        <color theme="1"/>
        <rFont val="Arial"/>
        <family val="2"/>
      </rPr>
      <t>1</t>
    </r>
  </si>
  <si>
    <t>A - Proposition Régie (moyenne mobile 3 ans de la Rém. hebdo. moyenne et dernière année de l'IPC Qc)</t>
  </si>
  <si>
    <t>B - Proposition HQD en phase I (coût de la rémunération HQ et prévision d'inflation au Canada)</t>
  </si>
  <si>
    <t xml:space="preserve">C - Proposition HQD en phase III (moyennes mobiles 3 ans des trois composantes) </t>
  </si>
  <si>
    <t>Proposition HQD en phase III (moyenne mobile 3 ans exclusivement sur les charges salariales)</t>
  </si>
  <si>
    <t>D - Proposition HQD en phase III (moyenne mobile 3 ans exclusivement sur les charges salariales)</t>
  </si>
  <si>
    <t>Données mises à jour selon les nouvelles données des comptes économiques du Québec, publiées par l’Institut de la statistique du Québec le 21 décembre 2017. Ces données intègrent la révision de 2014 à 2016 des comptes économiques provinciaux et territoriaux de Statistique Canada, notamment pour les indices implicites des prix du PIB.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</si>
</sst>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u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2" fontId="0" fillId="0" borderId="0" xfId="0" applyNumberFormat="1"/>
    <xf numFmtId="0" fontId="0" fillId="0" borderId="0" xfId="0" quotePrefix="1"/>
    <xf numFmtId="164" fontId="0" fillId="0" borderId="0" xfId="1" applyNumberFormat="1" applyFont="1"/>
    <xf numFmtId="0" fontId="2" fillId="0" borderId="0" xfId="0" applyFont="1"/>
    <xf numFmtId="165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/>
    <xf numFmtId="9" fontId="0" fillId="0" borderId="0" xfId="0" applyNumberFormat="1"/>
    <xf numFmtId="164" fontId="2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10" fontId="4" fillId="0" borderId="0" xfId="1" applyNumberFormat="1" applyFont="1"/>
    <xf numFmtId="0" fontId="3" fillId="0" borderId="0" xfId="0" quotePrefix="1" applyFont="1"/>
    <xf numFmtId="0" fontId="3" fillId="0" borderId="0" xfId="0" applyFont="1"/>
    <xf numFmtId="164" fontId="3" fillId="0" borderId="0" xfId="1" applyNumberFormat="1" applyFont="1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2" borderId="0" xfId="0" quotePrefix="1" applyFill="1"/>
    <xf numFmtId="164" fontId="2" fillId="2" borderId="0" xfId="1" applyNumberFormat="1" applyFont="1" applyFill="1"/>
    <xf numFmtId="0" fontId="4" fillId="0" borderId="0" xfId="0" applyFont="1"/>
    <xf numFmtId="164" fontId="0" fillId="0" borderId="0" xfId="0" applyNumberFormat="1"/>
    <xf numFmtId="0" fontId="0" fillId="0" borderId="3" xfId="0" applyBorder="1"/>
    <xf numFmtId="0" fontId="0" fillId="0" borderId="4" xfId="0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Font="1"/>
    <xf numFmtId="0" fontId="0" fillId="0" borderId="4" xfId="0" applyBorder="1" applyAlignment="1">
      <alignment horizontal="center"/>
    </xf>
    <xf numFmtId="0" fontId="7" fillId="0" borderId="0" xfId="0" applyFont="1"/>
    <xf numFmtId="0" fontId="0" fillId="0" borderId="7" xfId="0" applyBorder="1"/>
    <xf numFmtId="0" fontId="0" fillId="0" borderId="10" xfId="0" applyBorder="1"/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8" fillId="0" borderId="10" xfId="0" applyFont="1" applyBorder="1" applyAlignment="1">
      <alignment horizontal="center"/>
    </xf>
    <xf numFmtId="164" fontId="0" fillId="0" borderId="15" xfId="0" applyNumberFormat="1" applyBorder="1" applyAlignment="1">
      <alignment horizontal="right" indent="2"/>
    </xf>
    <xf numFmtId="0" fontId="9" fillId="0" borderId="16" xfId="0" applyFont="1" applyFill="1" applyBorder="1" applyAlignment="1">
      <alignment horizontal="center" vertical="center"/>
    </xf>
    <xf numFmtId="0" fontId="0" fillId="0" borderId="0" xfId="0" applyBorder="1"/>
    <xf numFmtId="164" fontId="0" fillId="0" borderId="14" xfId="0" applyNumberFormat="1" applyFill="1" applyBorder="1" applyAlignment="1">
      <alignment horizontal="right" indent="2"/>
    </xf>
    <xf numFmtId="164" fontId="0" fillId="0" borderId="17" xfId="0" applyNumberFormat="1" applyFill="1" applyBorder="1" applyAlignment="1">
      <alignment horizontal="right" indent="2"/>
    </xf>
    <xf numFmtId="164" fontId="0" fillId="0" borderId="15" xfId="0" applyNumberFormat="1" applyFill="1" applyBorder="1" applyAlignment="1">
      <alignment horizontal="right" indent="2"/>
    </xf>
    <xf numFmtId="0" fontId="9" fillId="0" borderId="16" xfId="0" applyFont="1" applyFill="1" applyBorder="1" applyAlignment="1">
      <alignment horizontal="left" vertical="center"/>
    </xf>
    <xf numFmtId="164" fontId="0" fillId="0" borderId="17" xfId="0" applyNumberFormat="1" applyBorder="1" applyAlignment="1">
      <alignment horizontal="right" indent="2"/>
    </xf>
    <xf numFmtId="0" fontId="0" fillId="0" borderId="1" xfId="0" applyBorder="1"/>
    <xf numFmtId="10" fontId="2" fillId="0" borderId="2" xfId="1" applyNumberFormat="1" applyFont="1" applyFill="1" applyBorder="1"/>
    <xf numFmtId="10" fontId="2" fillId="0" borderId="4" xfId="1" applyNumberFormat="1" applyFont="1" applyFill="1" applyBorder="1"/>
    <xf numFmtId="10" fontId="2" fillId="2" borderId="4" xfId="1" applyNumberFormat="1" applyFont="1" applyFill="1" applyBorder="1"/>
    <xf numFmtId="0" fontId="4" fillId="0" borderId="5" xfId="0" applyFont="1" applyBorder="1"/>
    <xf numFmtId="0" fontId="0" fillId="0" borderId="1" xfId="0" applyFill="1" applyBorder="1"/>
    <xf numFmtId="0" fontId="0" fillId="0" borderId="3" xfId="0" applyFill="1" applyBorder="1"/>
    <xf numFmtId="0" fontId="2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3" borderId="0" xfId="0" applyFont="1" applyFill="1" applyAlignment="1">
      <alignment horizontal="right"/>
    </xf>
    <xf numFmtId="0" fontId="0" fillId="3" borderId="0" xfId="0" applyFont="1" applyFill="1"/>
    <xf numFmtId="0" fontId="2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2" fontId="5" fillId="0" borderId="0" xfId="0" applyNumberFormat="1" applyFont="1"/>
    <xf numFmtId="165" fontId="5" fillId="0" borderId="0" xfId="0" applyNumberFormat="1" applyFont="1"/>
    <xf numFmtId="164" fontId="10" fillId="2" borderId="0" xfId="1" applyNumberFormat="1" applyFont="1" applyFill="1"/>
    <xf numFmtId="164" fontId="5" fillId="0" borderId="0" xfId="1" applyNumberFormat="1" applyFont="1"/>
    <xf numFmtId="164" fontId="1" fillId="0" borderId="0" xfId="1" applyNumberFormat="1" applyFont="1" applyFill="1"/>
    <xf numFmtId="164" fontId="3" fillId="0" borderId="0" xfId="1" applyNumberFormat="1" applyFont="1" applyFill="1"/>
    <xf numFmtId="10" fontId="2" fillId="3" borderId="0" xfId="1" applyNumberFormat="1" applyFont="1" applyFill="1" applyAlignment="1">
      <alignment horizontal="center"/>
    </xf>
    <xf numFmtId="10" fontId="1" fillId="3" borderId="0" xfId="1" applyNumberFormat="1" applyFont="1" applyFill="1" applyAlignment="1">
      <alignment horizontal="center"/>
    </xf>
    <xf numFmtId="164" fontId="4" fillId="0" borderId="0" xfId="1" applyNumberFormat="1" applyFont="1" applyFill="1"/>
    <xf numFmtId="164" fontId="10" fillId="0" borderId="0" xfId="1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165" fontId="3" fillId="0" borderId="0" xfId="0" applyNumberFormat="1" applyFont="1" applyFill="1"/>
    <xf numFmtId="0" fontId="5" fillId="0" borderId="3" xfId="0" applyFont="1" applyBorder="1"/>
    <xf numFmtId="164" fontId="2" fillId="0" borderId="0" xfId="1" applyNumberFormat="1" applyFont="1" applyFill="1"/>
    <xf numFmtId="0" fontId="0" fillId="0" borderId="0" xfId="0" quotePrefix="1" applyFill="1"/>
    <xf numFmtId="164" fontId="5" fillId="0" borderId="0" xfId="1" applyNumberFormat="1" applyFont="1" applyFill="1"/>
    <xf numFmtId="10" fontId="4" fillId="0" borderId="6" xfId="1" applyNumberFormat="1" applyFont="1" applyFill="1" applyBorder="1"/>
    <xf numFmtId="10" fontId="2" fillId="2" borderId="4" xfId="1" applyNumberFormat="1" applyFont="1" applyFill="1" applyBorder="1" applyAlignment="1">
      <alignment horizontal="center"/>
    </xf>
    <xf numFmtId="165" fontId="0" fillId="0" borderId="0" xfId="0" applyNumberFormat="1" applyFill="1"/>
    <xf numFmtId="164" fontId="0" fillId="0" borderId="0" xfId="1" applyNumberFormat="1" applyFont="1" applyFill="1"/>
    <xf numFmtId="0" fontId="4" fillId="0" borderId="5" xfId="0" applyFont="1" applyFill="1" applyBorder="1"/>
    <xf numFmtId="0" fontId="0" fillId="2" borderId="0" xfId="0" applyFill="1" applyAlignment="1">
      <alignment horizontal="center"/>
    </xf>
    <xf numFmtId="0" fontId="11" fillId="0" borderId="0" xfId="0" applyFont="1"/>
    <xf numFmtId="0" fontId="12" fillId="0" borderId="0" xfId="0" applyFon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wrapText="1"/>
    </xf>
    <xf numFmtId="0" fontId="13" fillId="0" borderId="0" xfId="0" applyFont="1"/>
    <xf numFmtId="0" fontId="11" fillId="3" borderId="0" xfId="0" applyFont="1" applyFill="1"/>
    <xf numFmtId="0" fontId="14" fillId="3" borderId="0" xfId="0" applyFont="1" applyFill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9" fontId="0" fillId="0" borderId="5" xfId="1" applyFont="1" applyBorder="1" applyAlignment="1">
      <alignment vertical="center"/>
    </xf>
    <xf numFmtId="10" fontId="2" fillId="0" borderId="6" xfId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4" fontId="1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9" fontId="0" fillId="0" borderId="18" xfId="1" applyFont="1" applyBorder="1" applyAlignment="1">
      <alignment horizontal="center" vertical="center"/>
    </xf>
    <xf numFmtId="10" fontId="2" fillId="0" borderId="19" xfId="1" applyNumberFormat="1" applyFont="1" applyBorder="1" applyAlignment="1">
      <alignment horizontal="center" vertical="center"/>
    </xf>
    <xf numFmtId="0" fontId="0" fillId="0" borderId="20" xfId="0" applyBorder="1"/>
    <xf numFmtId="0" fontId="8" fillId="0" borderId="8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80183727034121E-2"/>
          <c:y val="7.2006840433728597E-2"/>
          <c:w val="0.84802537182852133"/>
          <c:h val="0.76289971279768043"/>
        </c:manualLayout>
      </c:layout>
      <c:lineChart>
        <c:grouping val="standard"/>
        <c:varyColors val="0"/>
        <c:ser>
          <c:idx val="0"/>
          <c:order val="0"/>
          <c:tx>
            <c:strRef>
              <c:f>Tableau!$D$16:$D$17</c:f>
              <c:strCache>
                <c:ptCount val="1"/>
                <c:pt idx="0">
                  <c:v>A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cat>
            <c:numRef>
              <c:f>Tableau!$I$18:$I$25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Tableau!$D$18:$D$25</c:f>
              <c:numCache>
                <c:formatCode>0.0%</c:formatCode>
                <c:ptCount val="8"/>
                <c:pt idx="0">
                  <c:v>2.1999999999999999E-2</c:v>
                </c:pt>
                <c:pt idx="1">
                  <c:v>8.9999999999999993E-3</c:v>
                </c:pt>
                <c:pt idx="2">
                  <c:v>1.2999999999999999E-2</c:v>
                </c:pt>
                <c:pt idx="3">
                  <c:v>2.9000000000000001E-2</c:v>
                </c:pt>
                <c:pt idx="4">
                  <c:v>2.1999999999999999E-2</c:v>
                </c:pt>
                <c:pt idx="5">
                  <c:v>8.9999999999999993E-3</c:v>
                </c:pt>
                <c:pt idx="6">
                  <c:v>1.4999999999999999E-2</c:v>
                </c:pt>
                <c:pt idx="7">
                  <c:v>1.2E-2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Tableau!$E$16:$E$17</c:f>
              <c:strCache>
                <c:ptCount val="1"/>
                <c:pt idx="0">
                  <c:v>B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Tableau!$I$18:$I$25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Tableau!$E$18:$E$25</c:f>
              <c:numCache>
                <c:formatCode>0.0%</c:formatCode>
                <c:ptCount val="8"/>
                <c:pt idx="0">
                  <c:v>2.1999999999999999E-2</c:v>
                </c:pt>
                <c:pt idx="1">
                  <c:v>2.1000000000000001E-2</c:v>
                </c:pt>
                <c:pt idx="2">
                  <c:v>2.1999999999999999E-2</c:v>
                </c:pt>
                <c:pt idx="3">
                  <c:v>2.1999999999999999E-2</c:v>
                </c:pt>
                <c:pt idx="4">
                  <c:v>1.9E-2</c:v>
                </c:pt>
                <c:pt idx="5">
                  <c:v>1.9E-2</c:v>
                </c:pt>
                <c:pt idx="6">
                  <c:v>2.3E-2</c:v>
                </c:pt>
                <c:pt idx="7">
                  <c:v>2.4E-2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Tableau!$F$16:$F$17</c:f>
              <c:strCache>
                <c:ptCount val="1"/>
                <c:pt idx="0">
                  <c:v>C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triangle"/>
            <c:size val="9"/>
            <c:spPr>
              <a:solidFill>
                <a:srgbClr val="0070C0"/>
              </a:solidFill>
            </c:spPr>
          </c:marker>
          <c:cat>
            <c:numRef>
              <c:f>Tableau!$I$18:$I$25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Tableau!$F$18:$F$25</c:f>
              <c:numCache>
                <c:formatCode>0.0%</c:formatCode>
                <c:ptCount val="8"/>
                <c:pt idx="0">
                  <c:v>2.4E-2</c:v>
                </c:pt>
                <c:pt idx="1">
                  <c:v>2.7E-2</c:v>
                </c:pt>
                <c:pt idx="2">
                  <c:v>2.1000000000000001E-2</c:v>
                </c:pt>
                <c:pt idx="3">
                  <c:v>1.7999999999999999E-2</c:v>
                </c:pt>
                <c:pt idx="4">
                  <c:v>1.6E-2</c:v>
                </c:pt>
                <c:pt idx="5">
                  <c:v>1.7000000000000001E-2</c:v>
                </c:pt>
                <c:pt idx="6">
                  <c:v>0.02</c:v>
                </c:pt>
                <c:pt idx="7">
                  <c:v>2.1000000000000001E-2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Tableau!$G$16:$G$17</c:f>
              <c:strCache>
                <c:ptCount val="1"/>
                <c:pt idx="0">
                  <c:v>D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Tableau!$I$18:$I$25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Tableau!$G$18:$G$25</c:f>
              <c:numCache>
                <c:formatCode>0.0%</c:formatCode>
                <c:ptCount val="8"/>
                <c:pt idx="0">
                  <c:v>3.2000000000000001E-2</c:v>
                </c:pt>
                <c:pt idx="1">
                  <c:v>2.8000000000000001E-2</c:v>
                </c:pt>
                <c:pt idx="2">
                  <c:v>6.0000000000000001E-3</c:v>
                </c:pt>
                <c:pt idx="3">
                  <c:v>0.02</c:v>
                </c:pt>
                <c:pt idx="4">
                  <c:v>2.1000000000000001E-2</c:v>
                </c:pt>
                <c:pt idx="5">
                  <c:v>1.2E-2</c:v>
                </c:pt>
                <c:pt idx="6">
                  <c:v>2.7E-2</c:v>
                </c:pt>
                <c:pt idx="7">
                  <c:v>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88032"/>
        <c:axId val="201389952"/>
      </c:lineChart>
      <c:catAx>
        <c:axId val="20138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Année d'application du MRI</a:t>
                </a:r>
              </a:p>
            </c:rich>
          </c:tx>
          <c:layout>
            <c:manualLayout>
              <c:xMode val="edge"/>
              <c:yMode val="edge"/>
              <c:x val="0.30242413246731253"/>
              <c:y val="0.913665814678924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1389952"/>
        <c:crosses val="autoZero"/>
        <c:auto val="1"/>
        <c:lblAlgn val="ctr"/>
        <c:lblOffset val="100"/>
        <c:noMultiLvlLbl val="0"/>
      </c:catAx>
      <c:valAx>
        <c:axId val="20138995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crossAx val="201388032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44222214158714029"/>
          <c:y val="0.56093876681645161"/>
          <c:w val="0.13336388634280477"/>
          <c:h val="0.2588641079550920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31</xdr:row>
      <xdr:rowOff>38100</xdr:rowOff>
    </xdr:from>
    <xdr:to>
      <xdr:col>6</xdr:col>
      <xdr:colOff>853440</xdr:colOff>
      <xdr:row>48</xdr:row>
      <xdr:rowOff>99060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K3" sqref="K3"/>
    </sheetView>
  </sheetViews>
  <sheetFormatPr baseColWidth="10" defaultRowHeight="12.75" x14ac:dyDescent="0.2"/>
  <cols>
    <col min="1" max="1" width="6.7109375" customWidth="1"/>
    <col min="2" max="2" width="3.85546875" customWidth="1"/>
    <col min="3" max="3" width="6.140625" customWidth="1"/>
    <col min="4" max="7" width="12.7109375" customWidth="1"/>
    <col min="8" max="8" width="5" customWidth="1"/>
  </cols>
  <sheetData>
    <row r="1" spans="1:11" ht="18" x14ac:dyDescent="0.25">
      <c r="A1" s="88" t="s">
        <v>65</v>
      </c>
    </row>
    <row r="4" spans="1:11" x14ac:dyDescent="0.2">
      <c r="B4" s="4" t="s">
        <v>36</v>
      </c>
    </row>
    <row r="6" spans="1:11" x14ac:dyDescent="0.2">
      <c r="B6" s="29" t="s">
        <v>59</v>
      </c>
    </row>
    <row r="8" spans="1:11" x14ac:dyDescent="0.2">
      <c r="B8" s="62" t="s">
        <v>37</v>
      </c>
      <c r="C8" s="62" t="s">
        <v>66</v>
      </c>
      <c r="D8" s="62"/>
      <c r="E8" s="56"/>
      <c r="F8" s="56"/>
      <c r="G8" s="56"/>
      <c r="H8" s="56"/>
      <c r="I8" s="56"/>
      <c r="J8" s="56"/>
      <c r="K8" s="57"/>
    </row>
    <row r="9" spans="1:11" x14ac:dyDescent="0.2">
      <c r="B9" s="62" t="s">
        <v>38</v>
      </c>
      <c r="C9" s="62" t="s">
        <v>67</v>
      </c>
      <c r="D9" s="62"/>
      <c r="E9" s="57"/>
      <c r="F9" s="57"/>
      <c r="G9" s="57"/>
      <c r="H9" s="57"/>
      <c r="I9" s="57"/>
      <c r="J9" s="57"/>
      <c r="K9" s="57"/>
    </row>
    <row r="10" spans="1:11" x14ac:dyDescent="0.2">
      <c r="B10" s="62" t="s">
        <v>39</v>
      </c>
      <c r="C10" s="62" t="s">
        <v>46</v>
      </c>
      <c r="D10" s="62"/>
      <c r="E10" s="56"/>
      <c r="F10" s="56"/>
      <c r="G10" s="56"/>
      <c r="H10" s="56"/>
      <c r="I10" s="57"/>
      <c r="J10" s="57"/>
      <c r="K10" s="57"/>
    </row>
    <row r="11" spans="1:11" x14ac:dyDescent="0.2">
      <c r="B11" s="62" t="s">
        <v>40</v>
      </c>
      <c r="C11" s="62" t="s">
        <v>75</v>
      </c>
      <c r="D11" s="62"/>
      <c r="E11" s="57"/>
      <c r="F11" s="57"/>
      <c r="G11" s="57"/>
      <c r="H11" s="57"/>
      <c r="I11" s="57"/>
      <c r="J11" s="57"/>
      <c r="K11" s="57"/>
    </row>
    <row r="13" spans="1:11" ht="7.15" customHeight="1" x14ac:dyDescent="0.2"/>
    <row r="14" spans="1:11" x14ac:dyDescent="0.2">
      <c r="B14" s="56" t="s">
        <v>36</v>
      </c>
      <c r="C14" s="57"/>
      <c r="D14" s="57"/>
      <c r="E14" s="57"/>
      <c r="F14" s="57"/>
      <c r="G14" s="57"/>
      <c r="I14" s="4" t="s">
        <v>61</v>
      </c>
    </row>
    <row r="15" spans="1:11" ht="4.9000000000000004" customHeight="1" x14ac:dyDescent="0.2">
      <c r="B15" s="56"/>
      <c r="C15" s="57"/>
      <c r="D15" s="57"/>
      <c r="E15" s="57"/>
      <c r="F15" s="57"/>
      <c r="G15" s="57"/>
      <c r="I15" s="4"/>
    </row>
    <row r="16" spans="1:11" x14ac:dyDescent="0.2">
      <c r="B16" s="58"/>
      <c r="C16" s="63"/>
      <c r="D16" s="63" t="s">
        <v>41</v>
      </c>
      <c r="E16" s="64" t="s">
        <v>42</v>
      </c>
      <c r="F16" s="63" t="s">
        <v>43</v>
      </c>
      <c r="G16" s="64" t="s">
        <v>44</v>
      </c>
      <c r="I16" s="4" t="s">
        <v>62</v>
      </c>
    </row>
    <row r="17" spans="2:9" ht="6" customHeight="1" x14ac:dyDescent="0.2">
      <c r="B17" s="57"/>
      <c r="C17" s="57"/>
      <c r="D17" s="57"/>
      <c r="E17" s="57"/>
      <c r="F17" s="57"/>
      <c r="G17" s="57"/>
    </row>
    <row r="18" spans="2:9" x14ac:dyDescent="0.2">
      <c r="B18" s="57"/>
      <c r="C18" s="59">
        <v>2010</v>
      </c>
      <c r="D18" s="60">
        <f>'Régie année civil'!O19</f>
        <v>2.1999999999999999E-2</v>
      </c>
      <c r="E18" s="60">
        <f>'HQD phaseI'!O13</f>
        <v>2.1999999999999999E-2</v>
      </c>
      <c r="F18" s="60">
        <f>'HQD phaseIII'!T19</f>
        <v>2.4E-2</v>
      </c>
      <c r="G18" s="60">
        <f>'HQD mm salaires'!T19</f>
        <v>3.2000000000000001E-2</v>
      </c>
      <c r="I18" s="87">
        <v>2010</v>
      </c>
    </row>
    <row r="19" spans="2:9" x14ac:dyDescent="0.2">
      <c r="B19" s="57"/>
      <c r="C19" s="59">
        <v>2011</v>
      </c>
      <c r="D19" s="60">
        <f>'Régie année civil'!O20</f>
        <v>8.9999999999999993E-3</v>
      </c>
      <c r="E19" s="60">
        <f>'HQD phaseI'!O14</f>
        <v>2.1000000000000001E-2</v>
      </c>
      <c r="F19" s="60">
        <f>'HQD phaseIII'!T20</f>
        <v>2.7E-2</v>
      </c>
      <c r="G19" s="60">
        <f>'HQD mm salaires'!T20</f>
        <v>2.8000000000000001E-2</v>
      </c>
      <c r="I19" s="87">
        <v>2011</v>
      </c>
    </row>
    <row r="20" spans="2:9" x14ac:dyDescent="0.2">
      <c r="B20" s="57"/>
      <c r="C20" s="59">
        <v>2012</v>
      </c>
      <c r="D20" s="60">
        <f>'Régie année civil'!O21</f>
        <v>1.2999999999999999E-2</v>
      </c>
      <c r="E20" s="60">
        <f>'HQD phaseI'!O15</f>
        <v>2.1999999999999999E-2</v>
      </c>
      <c r="F20" s="60">
        <f>'HQD phaseIII'!T21</f>
        <v>2.1000000000000001E-2</v>
      </c>
      <c r="G20" s="60">
        <f>'HQD mm salaires'!T21</f>
        <v>6.0000000000000001E-3</v>
      </c>
      <c r="I20" s="87">
        <v>2012</v>
      </c>
    </row>
    <row r="21" spans="2:9" x14ac:dyDescent="0.2">
      <c r="B21" s="57"/>
      <c r="C21" s="59">
        <v>2013</v>
      </c>
      <c r="D21" s="60">
        <f>'Régie année civil'!O22</f>
        <v>2.9000000000000001E-2</v>
      </c>
      <c r="E21" s="60">
        <f>'HQD phaseI'!O16</f>
        <v>2.1999999999999999E-2</v>
      </c>
      <c r="F21" s="60">
        <f>'HQD phaseIII'!T22</f>
        <v>1.7999999999999999E-2</v>
      </c>
      <c r="G21" s="60">
        <f>'HQD mm salaires'!T22</f>
        <v>0.02</v>
      </c>
      <c r="I21" s="87">
        <v>2013</v>
      </c>
    </row>
    <row r="22" spans="2:9" x14ac:dyDescent="0.2">
      <c r="B22" s="57"/>
      <c r="C22" s="59">
        <v>2014</v>
      </c>
      <c r="D22" s="60">
        <f>'Régie année civil'!O23</f>
        <v>2.1999999999999999E-2</v>
      </c>
      <c r="E22" s="60">
        <f>'HQD phaseI'!O17</f>
        <v>1.9E-2</v>
      </c>
      <c r="F22" s="60">
        <f>'HQD phaseIII'!T23</f>
        <v>1.6E-2</v>
      </c>
      <c r="G22" s="60">
        <f>'HQD mm salaires'!T23</f>
        <v>2.1000000000000001E-2</v>
      </c>
      <c r="I22" s="87">
        <v>2014</v>
      </c>
    </row>
    <row r="23" spans="2:9" x14ac:dyDescent="0.2">
      <c r="B23" s="57"/>
      <c r="C23" s="59">
        <v>2015</v>
      </c>
      <c r="D23" s="60">
        <f>'Régie année civil'!O24</f>
        <v>8.9999999999999993E-3</v>
      </c>
      <c r="E23" s="60">
        <f>'HQD phaseI'!O18</f>
        <v>1.9E-2</v>
      </c>
      <c r="F23" s="60">
        <f>'HQD phaseIII'!T24</f>
        <v>1.7000000000000001E-2</v>
      </c>
      <c r="G23" s="60">
        <f>'HQD mm salaires'!T24</f>
        <v>1.2E-2</v>
      </c>
      <c r="I23" s="87">
        <v>2015</v>
      </c>
    </row>
    <row r="24" spans="2:9" x14ac:dyDescent="0.2">
      <c r="B24" s="57"/>
      <c r="C24" s="59">
        <v>2016</v>
      </c>
      <c r="D24" s="60">
        <f>'Régie année civil'!O25</f>
        <v>1.4999999999999999E-2</v>
      </c>
      <c r="E24" s="60">
        <f>'HQD phaseI'!O19</f>
        <v>2.3E-2</v>
      </c>
      <c r="F24" s="60">
        <f>'HQD phaseIII'!T25</f>
        <v>0.02</v>
      </c>
      <c r="G24" s="60">
        <f>'HQD mm salaires'!T25</f>
        <v>2.7E-2</v>
      </c>
      <c r="I24" s="87">
        <v>2016</v>
      </c>
    </row>
    <row r="25" spans="2:9" x14ac:dyDescent="0.2">
      <c r="B25" s="57"/>
      <c r="C25" s="59">
        <v>2017</v>
      </c>
      <c r="D25" s="60">
        <f>'Régie année civil'!O26</f>
        <v>1.2E-2</v>
      </c>
      <c r="E25" s="60">
        <f>'HQD phaseI'!O20</f>
        <v>2.4E-2</v>
      </c>
      <c r="F25" s="60">
        <f>'HQD phaseIII'!T26</f>
        <v>2.1000000000000001E-2</v>
      </c>
      <c r="G25" s="60">
        <f>'HQD mm salaires'!T26</f>
        <v>2.5000000000000001E-2</v>
      </c>
      <c r="I25" s="87">
        <v>2017</v>
      </c>
    </row>
    <row r="26" spans="2:9" x14ac:dyDescent="0.2">
      <c r="B26" s="57"/>
      <c r="C26" s="57"/>
      <c r="D26" s="57"/>
      <c r="E26" s="57"/>
      <c r="F26" s="57"/>
      <c r="G26" s="57"/>
    </row>
    <row r="27" spans="2:9" x14ac:dyDescent="0.2">
      <c r="B27" s="56"/>
      <c r="C27" s="61" t="s">
        <v>45</v>
      </c>
      <c r="D27" s="71">
        <f>STDEV(D18:D25)</f>
        <v>7.2098642745299169E-3</v>
      </c>
      <c r="E27" s="72">
        <f>STDEV(E18:E25)</f>
        <v>1.7728105208558366E-3</v>
      </c>
      <c r="F27" s="71">
        <f>STDEV(F18:F25)</f>
        <v>3.6645015252516175E-3</v>
      </c>
      <c r="G27" s="72">
        <f>STDEV(G18:G25)</f>
        <v>8.6839342630926439E-3</v>
      </c>
    </row>
    <row r="28" spans="2:9" ht="7.15" customHeight="1" x14ac:dyDescent="0.2">
      <c r="B28" s="57"/>
      <c r="C28" s="57"/>
      <c r="D28" s="57"/>
      <c r="E28" s="57"/>
      <c r="F28" s="57"/>
      <c r="G28" s="57"/>
    </row>
  </sheetData>
  <pageMargins left="0.7" right="0.7" top="0.75" bottom="0.7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workbookViewId="0"/>
  </sheetViews>
  <sheetFormatPr baseColWidth="10" defaultRowHeight="12.75" x14ac:dyDescent="0.2"/>
  <cols>
    <col min="1" max="1" width="4.85546875" customWidth="1"/>
    <col min="3" max="3" width="3" customWidth="1"/>
    <col min="7" max="7" width="7.28515625" customWidth="1"/>
    <col min="8" max="8" width="5.5703125" customWidth="1"/>
    <col min="13" max="13" width="6.7109375" customWidth="1"/>
    <col min="14" max="14" width="9.140625" customWidth="1"/>
    <col min="16" max="16" width="6" customWidth="1"/>
    <col min="18" max="18" width="17" customWidth="1"/>
    <col min="20" max="20" width="2.28515625" customWidth="1"/>
  </cols>
  <sheetData>
    <row r="1" spans="1:20" ht="18" x14ac:dyDescent="0.25">
      <c r="A1" s="94" t="s">
        <v>72</v>
      </c>
    </row>
    <row r="4" spans="1:20" x14ac:dyDescent="0.2">
      <c r="B4" t="s">
        <v>2</v>
      </c>
      <c r="I4" t="s">
        <v>9</v>
      </c>
    </row>
    <row r="5" spans="1:20" x14ac:dyDescent="0.2">
      <c r="B5" t="s">
        <v>3</v>
      </c>
      <c r="I5" t="s">
        <v>10</v>
      </c>
    </row>
    <row r="6" spans="1:20" x14ac:dyDescent="0.2">
      <c r="B6" s="4" t="s">
        <v>35</v>
      </c>
      <c r="I6" s="4" t="s">
        <v>11</v>
      </c>
    </row>
    <row r="7" spans="1:20" x14ac:dyDescent="0.2">
      <c r="B7" t="s">
        <v>0</v>
      </c>
      <c r="C7" t="s">
        <v>1</v>
      </c>
      <c r="I7" t="s">
        <v>0</v>
      </c>
      <c r="J7" t="s">
        <v>1</v>
      </c>
    </row>
    <row r="8" spans="1:20" x14ac:dyDescent="0.2">
      <c r="B8" t="s">
        <v>4</v>
      </c>
    </row>
    <row r="10" spans="1:20" x14ac:dyDescent="0.2">
      <c r="B10" s="4" t="s">
        <v>15</v>
      </c>
      <c r="I10" s="4" t="s">
        <v>15</v>
      </c>
    </row>
    <row r="11" spans="1:20" x14ac:dyDescent="0.2">
      <c r="D11" s="6" t="s">
        <v>5</v>
      </c>
      <c r="E11" s="6" t="s">
        <v>7</v>
      </c>
      <c r="F11" s="7" t="s">
        <v>6</v>
      </c>
      <c r="J11" s="6" t="s">
        <v>12</v>
      </c>
      <c r="K11" s="7" t="s">
        <v>7</v>
      </c>
      <c r="L11" s="6" t="s">
        <v>6</v>
      </c>
    </row>
    <row r="12" spans="1:20" ht="13.5" thickBot="1" x14ac:dyDescent="0.25">
      <c r="D12" s="6" t="s">
        <v>6</v>
      </c>
      <c r="E12" s="6" t="s">
        <v>8</v>
      </c>
      <c r="F12" s="7" t="s">
        <v>13</v>
      </c>
      <c r="J12" s="6" t="s">
        <v>1</v>
      </c>
      <c r="K12" s="7" t="s">
        <v>8</v>
      </c>
      <c r="L12" s="6" t="s">
        <v>13</v>
      </c>
      <c r="O12" s="9"/>
    </row>
    <row r="13" spans="1:20" ht="15" customHeight="1" x14ac:dyDescent="0.3">
      <c r="B13" s="2">
        <v>2004</v>
      </c>
      <c r="D13" s="1">
        <v>672.95</v>
      </c>
      <c r="E13" s="69"/>
      <c r="F13" s="8"/>
      <c r="H13" s="5"/>
      <c r="I13">
        <v>2004</v>
      </c>
      <c r="J13" s="5">
        <v>104.5</v>
      </c>
      <c r="K13" s="8"/>
      <c r="L13" s="3"/>
      <c r="N13" s="54"/>
      <c r="O13" s="50"/>
      <c r="R13" s="32"/>
    </row>
    <row r="14" spans="1:20" ht="15" customHeight="1" x14ac:dyDescent="0.25">
      <c r="B14" s="2">
        <v>2005</v>
      </c>
      <c r="D14" s="1">
        <v>694.68</v>
      </c>
      <c r="E14" s="69">
        <f t="shared" ref="E14:E25" si="0">ROUND(D14/D13-1,3)</f>
        <v>3.2000000000000001E-2</v>
      </c>
      <c r="F14" s="8"/>
      <c r="H14" s="5"/>
      <c r="I14">
        <v>2005</v>
      </c>
      <c r="J14" s="5">
        <v>106.9</v>
      </c>
      <c r="K14" s="8">
        <f t="shared" ref="K14:K25" si="1">ROUND(J14/J13-1,3)</f>
        <v>2.3E-2</v>
      </c>
      <c r="L14" s="3"/>
      <c r="N14" s="111" t="s">
        <v>14</v>
      </c>
      <c r="O14" s="112"/>
      <c r="Q14" s="89" t="s">
        <v>47</v>
      </c>
    </row>
    <row r="15" spans="1:20" ht="15" customHeight="1" x14ac:dyDescent="0.2">
      <c r="B15" s="2">
        <v>2006</v>
      </c>
      <c r="D15" s="1">
        <v>707.25</v>
      </c>
      <c r="E15" s="69">
        <f t="shared" si="0"/>
        <v>1.7999999999999999E-2</v>
      </c>
      <c r="F15" s="8"/>
      <c r="H15" s="5"/>
      <c r="I15">
        <v>2006</v>
      </c>
      <c r="J15" s="5">
        <v>108.7</v>
      </c>
      <c r="K15" s="8">
        <f t="shared" si="1"/>
        <v>1.7000000000000001E-2</v>
      </c>
      <c r="L15" s="3"/>
      <c r="N15" s="111" t="s">
        <v>55</v>
      </c>
      <c r="O15" s="112"/>
    </row>
    <row r="16" spans="1:20" ht="15" customHeight="1" x14ac:dyDescent="0.25">
      <c r="B16" s="2">
        <v>2007</v>
      </c>
      <c r="D16" s="1">
        <v>737.04</v>
      </c>
      <c r="E16" s="69">
        <f t="shared" si="0"/>
        <v>4.2000000000000003E-2</v>
      </c>
      <c r="F16" s="8">
        <f t="shared" ref="F16:F25" si="2">ROUND((D16/D13)^(1/3)-1,3)</f>
        <v>3.1E-2</v>
      </c>
      <c r="H16" s="5"/>
      <c r="I16">
        <v>2007</v>
      </c>
      <c r="J16" s="5">
        <v>110.4</v>
      </c>
      <c r="K16" s="8">
        <f t="shared" si="1"/>
        <v>1.6E-2</v>
      </c>
      <c r="L16" s="3">
        <f t="shared" ref="L16:L25" si="3">ROUND((J16/J13)^(1/3)-1,3)</f>
        <v>1.7999999999999999E-2</v>
      </c>
      <c r="N16" s="55" t="s">
        <v>63</v>
      </c>
      <c r="O16" s="51"/>
      <c r="Q16" s="33"/>
      <c r="R16" s="108" t="s">
        <v>53</v>
      </c>
      <c r="S16" s="109"/>
      <c r="T16" s="110"/>
    </row>
    <row r="17" spans="2:20" ht="15" customHeight="1" x14ac:dyDescent="0.2">
      <c r="B17" s="21">
        <v>2008</v>
      </c>
      <c r="D17" s="1">
        <v>750.95</v>
      </c>
      <c r="E17" s="69">
        <f>ROUND(D17/D16-1,3)</f>
        <v>1.9E-2</v>
      </c>
      <c r="F17" s="22">
        <f>ROUND((D17/D14)^(1/3)-1,3)</f>
        <v>2.5999999999999999E-2</v>
      </c>
      <c r="H17" s="5"/>
      <c r="I17">
        <v>2008</v>
      </c>
      <c r="J17" s="5">
        <v>112.7</v>
      </c>
      <c r="K17" s="22">
        <f t="shared" si="1"/>
        <v>2.1000000000000001E-2</v>
      </c>
      <c r="L17" s="3">
        <f t="shared" si="3"/>
        <v>1.7999999999999999E-2</v>
      </c>
      <c r="N17" s="55"/>
      <c r="O17" s="51"/>
      <c r="Q17" s="34"/>
      <c r="R17" s="35" t="s">
        <v>49</v>
      </c>
      <c r="S17" s="47" t="s">
        <v>60</v>
      </c>
      <c r="T17" s="36"/>
    </row>
    <row r="18" spans="2:20" ht="15" customHeight="1" x14ac:dyDescent="0.2">
      <c r="B18" s="21">
        <v>2009</v>
      </c>
      <c r="D18" s="1">
        <v>758.77</v>
      </c>
      <c r="E18" s="69">
        <f t="shared" si="0"/>
        <v>0.01</v>
      </c>
      <c r="F18" s="22">
        <f t="shared" si="2"/>
        <v>2.4E-2</v>
      </c>
      <c r="H18" s="5"/>
      <c r="I18">
        <v>2009</v>
      </c>
      <c r="J18" s="5">
        <v>113.4</v>
      </c>
      <c r="K18" s="22">
        <f t="shared" si="1"/>
        <v>6.0000000000000001E-3</v>
      </c>
      <c r="L18" s="3">
        <f t="shared" si="3"/>
        <v>1.4E-2</v>
      </c>
      <c r="N18" s="55"/>
      <c r="O18" s="51"/>
      <c r="Q18" s="37"/>
      <c r="R18" s="38"/>
      <c r="S18" s="43"/>
      <c r="T18" s="39"/>
    </row>
    <row r="19" spans="2:20" ht="15" customHeight="1" x14ac:dyDescent="0.25">
      <c r="B19" s="21">
        <v>2010</v>
      </c>
      <c r="D19" s="1">
        <v>784</v>
      </c>
      <c r="E19" s="69">
        <f t="shared" si="0"/>
        <v>3.3000000000000002E-2</v>
      </c>
      <c r="F19" s="22">
        <f t="shared" si="2"/>
        <v>2.1000000000000001E-2</v>
      </c>
      <c r="H19" s="5"/>
      <c r="I19">
        <v>2010</v>
      </c>
      <c r="J19" s="5">
        <v>114.8</v>
      </c>
      <c r="K19" s="22">
        <f t="shared" si="1"/>
        <v>1.2E-2</v>
      </c>
      <c r="L19" s="3">
        <f t="shared" si="3"/>
        <v>1.2999999999999999E-2</v>
      </c>
      <c r="N19" s="25">
        <v>2010</v>
      </c>
      <c r="O19" s="52">
        <f t="shared" ref="O19:O26" si="4">ROUND(F17*$R$19+K17*$S$19,3)</f>
        <v>2.1999999999999999E-2</v>
      </c>
      <c r="Q19" s="40">
        <v>2018</v>
      </c>
      <c r="R19" s="44">
        <v>0.166478912695839</v>
      </c>
      <c r="S19" s="48">
        <f>1-R19</f>
        <v>0.83352108730416097</v>
      </c>
      <c r="T19" s="46"/>
    </row>
    <row r="20" spans="2:20" ht="15" customHeight="1" x14ac:dyDescent="0.2">
      <c r="B20" s="21">
        <v>2011</v>
      </c>
      <c r="D20" s="1">
        <v>803.64</v>
      </c>
      <c r="E20" s="69">
        <f t="shared" si="0"/>
        <v>2.5000000000000001E-2</v>
      </c>
      <c r="F20" s="22">
        <f t="shared" si="2"/>
        <v>2.3E-2</v>
      </c>
      <c r="H20" s="5"/>
      <c r="I20">
        <v>2011</v>
      </c>
      <c r="J20" s="5">
        <v>118.3</v>
      </c>
      <c r="K20" s="22">
        <f t="shared" si="1"/>
        <v>0.03</v>
      </c>
      <c r="L20" s="3">
        <f t="shared" si="3"/>
        <v>1.6E-2</v>
      </c>
      <c r="N20" s="25">
        <v>2011</v>
      </c>
      <c r="O20" s="52">
        <f t="shared" si="4"/>
        <v>8.9999999999999993E-3</v>
      </c>
    </row>
    <row r="21" spans="2:20" ht="15" customHeight="1" x14ac:dyDescent="0.2">
      <c r="B21" s="21">
        <v>2012</v>
      </c>
      <c r="D21" s="1">
        <v>822.77</v>
      </c>
      <c r="E21" s="69">
        <f t="shared" si="0"/>
        <v>2.4E-2</v>
      </c>
      <c r="F21" s="22">
        <f t="shared" si="2"/>
        <v>2.7E-2</v>
      </c>
      <c r="H21" s="5"/>
      <c r="I21">
        <v>2012</v>
      </c>
      <c r="J21" s="5">
        <v>120.8</v>
      </c>
      <c r="K21" s="22">
        <f t="shared" si="1"/>
        <v>2.1000000000000001E-2</v>
      </c>
      <c r="L21" s="3">
        <f t="shared" si="3"/>
        <v>2.1000000000000001E-2</v>
      </c>
      <c r="N21" s="25">
        <v>2012</v>
      </c>
      <c r="O21" s="52">
        <f t="shared" si="4"/>
        <v>1.2999999999999999E-2</v>
      </c>
    </row>
    <row r="22" spans="2:20" ht="15" customHeight="1" x14ac:dyDescent="0.2">
      <c r="B22" s="21">
        <v>2013</v>
      </c>
      <c r="D22" s="1">
        <v>832.5</v>
      </c>
      <c r="E22" s="69">
        <f t="shared" si="0"/>
        <v>1.2E-2</v>
      </c>
      <c r="F22" s="22">
        <f t="shared" si="2"/>
        <v>0.02</v>
      </c>
      <c r="H22" s="5"/>
      <c r="I22">
        <v>2013</v>
      </c>
      <c r="J22" s="5">
        <v>121.7</v>
      </c>
      <c r="K22" s="22">
        <f t="shared" si="1"/>
        <v>7.0000000000000001E-3</v>
      </c>
      <c r="L22" s="3">
        <f t="shared" si="3"/>
        <v>0.02</v>
      </c>
      <c r="N22" s="25">
        <v>2013</v>
      </c>
      <c r="O22" s="52">
        <f t="shared" si="4"/>
        <v>2.9000000000000001E-2</v>
      </c>
    </row>
    <row r="23" spans="2:20" ht="15" customHeight="1" x14ac:dyDescent="0.2">
      <c r="B23" s="21">
        <v>2014</v>
      </c>
      <c r="D23" s="1">
        <v>849.57</v>
      </c>
      <c r="E23" s="69">
        <f t="shared" si="0"/>
        <v>2.1000000000000001E-2</v>
      </c>
      <c r="F23" s="22">
        <f t="shared" si="2"/>
        <v>1.9E-2</v>
      </c>
      <c r="H23" s="5"/>
      <c r="I23">
        <v>2014</v>
      </c>
      <c r="J23" s="5">
        <v>123.4</v>
      </c>
      <c r="K23" s="22">
        <f t="shared" si="1"/>
        <v>1.4E-2</v>
      </c>
      <c r="L23" s="3">
        <f t="shared" si="3"/>
        <v>1.4E-2</v>
      </c>
      <c r="N23" s="25">
        <v>2014</v>
      </c>
      <c r="O23" s="52">
        <f t="shared" si="4"/>
        <v>2.1999999999999999E-2</v>
      </c>
    </row>
    <row r="24" spans="2:20" ht="15" customHeight="1" x14ac:dyDescent="0.2">
      <c r="B24" s="21">
        <v>2015</v>
      </c>
      <c r="D24" s="1">
        <v>867.58</v>
      </c>
      <c r="E24" s="69">
        <f t="shared" si="0"/>
        <v>2.1000000000000001E-2</v>
      </c>
      <c r="F24" s="22">
        <f t="shared" si="2"/>
        <v>1.7999999999999999E-2</v>
      </c>
      <c r="H24" s="5"/>
      <c r="I24">
        <v>2015</v>
      </c>
      <c r="J24" s="5">
        <v>124.7</v>
      </c>
      <c r="K24" s="22">
        <f t="shared" si="1"/>
        <v>1.0999999999999999E-2</v>
      </c>
      <c r="L24" s="3">
        <f t="shared" si="3"/>
        <v>1.0999999999999999E-2</v>
      </c>
      <c r="N24" s="25">
        <v>2015</v>
      </c>
      <c r="O24" s="52">
        <f t="shared" si="4"/>
        <v>8.9999999999999993E-3</v>
      </c>
    </row>
    <row r="25" spans="2:20" ht="15" customHeight="1" x14ac:dyDescent="0.2">
      <c r="B25" s="80">
        <v>2016</v>
      </c>
      <c r="D25" s="1">
        <v>878.25</v>
      </c>
      <c r="E25" s="69">
        <f t="shared" si="0"/>
        <v>1.2E-2</v>
      </c>
      <c r="F25" s="79">
        <f t="shared" si="2"/>
        <v>1.7999999999999999E-2</v>
      </c>
      <c r="H25" s="5"/>
      <c r="I25">
        <v>2016</v>
      </c>
      <c r="J25" s="5">
        <v>125.6</v>
      </c>
      <c r="K25" s="79">
        <f t="shared" si="1"/>
        <v>7.0000000000000001E-3</v>
      </c>
      <c r="L25" s="3">
        <f t="shared" si="3"/>
        <v>1.0999999999999999E-2</v>
      </c>
      <c r="N25" s="25">
        <v>2016</v>
      </c>
      <c r="O25" s="52">
        <f t="shared" si="4"/>
        <v>1.4999999999999999E-2</v>
      </c>
    </row>
    <row r="26" spans="2:20" s="15" customFormat="1" ht="15" customHeight="1" x14ac:dyDescent="0.2">
      <c r="B26" s="80"/>
      <c r="D26" s="11"/>
      <c r="E26" s="69"/>
      <c r="F26" s="73"/>
      <c r="G26" s="23"/>
      <c r="I26"/>
      <c r="J26" s="66"/>
      <c r="K26" s="79"/>
      <c r="L26" s="68"/>
      <c r="N26" s="25">
        <v>2017</v>
      </c>
      <c r="O26" s="52">
        <f t="shared" si="4"/>
        <v>1.2E-2</v>
      </c>
      <c r="P26" s="13"/>
      <c r="Q26"/>
      <c r="R26"/>
      <c r="S26"/>
      <c r="T26"/>
    </row>
    <row r="27" spans="2:20" ht="7.15" customHeight="1" thickBot="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N27" s="53"/>
      <c r="O27" s="82"/>
      <c r="P27" s="13"/>
    </row>
    <row r="28" spans="2:20" s="97" customFormat="1" ht="18" customHeight="1" thickBot="1" x14ac:dyDescent="0.25">
      <c r="B28" s="96"/>
      <c r="N28" s="98" t="s">
        <v>31</v>
      </c>
      <c r="O28" s="99">
        <f>STDEV(O19:O26)</f>
        <v>7.2098642745299169E-3</v>
      </c>
    </row>
    <row r="29" spans="2:20" x14ac:dyDescent="0.2">
      <c r="E29" s="24"/>
      <c r="F29" s="10"/>
      <c r="K29" s="10"/>
      <c r="L29" s="24"/>
    </row>
    <row r="30" spans="2:20" ht="15" customHeight="1" x14ac:dyDescent="0.2">
      <c r="F30" s="4"/>
      <c r="K30" s="4"/>
    </row>
    <row r="31" spans="2:20" x14ac:dyDescent="0.2">
      <c r="E31" s="3"/>
      <c r="F31" s="8"/>
      <c r="K31" s="8"/>
      <c r="L31" s="3"/>
    </row>
    <row r="33" spans="2:20" x14ac:dyDescent="0.2">
      <c r="B33" s="14"/>
      <c r="Q33" s="17"/>
      <c r="R33" s="17"/>
      <c r="S33" s="17"/>
      <c r="T33" s="17"/>
    </row>
    <row r="34" spans="2:20" x14ac:dyDescent="0.2">
      <c r="Q34" s="20"/>
      <c r="R34" s="20"/>
      <c r="S34" s="20"/>
      <c r="T34" s="20"/>
    </row>
    <row r="35" spans="2:20" x14ac:dyDescent="0.2">
      <c r="Q35" s="17"/>
      <c r="R35" s="17"/>
      <c r="S35" s="17"/>
      <c r="T35" s="17"/>
    </row>
    <row r="36" spans="2:20" x14ac:dyDescent="0.2">
      <c r="Q36" s="17"/>
      <c r="R36" s="17"/>
      <c r="S36" s="17"/>
      <c r="T36" s="17"/>
    </row>
    <row r="38" spans="2:20" x14ac:dyDescent="0.2">
      <c r="D38" s="17"/>
      <c r="E38" s="17"/>
      <c r="F38" s="17"/>
      <c r="G38" s="17"/>
      <c r="H38" s="17"/>
      <c r="I38" s="17"/>
      <c r="J38" s="17"/>
      <c r="K38" s="17"/>
      <c r="L38" s="17"/>
      <c r="M38" s="17"/>
    </row>
  </sheetData>
  <mergeCells count="3">
    <mergeCell ref="R16:T16"/>
    <mergeCell ref="N14:O14"/>
    <mergeCell ref="N15:O15"/>
  </mergeCells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workbookViewId="0">
      <selection activeCell="F27" sqref="F27"/>
    </sheetView>
  </sheetViews>
  <sheetFormatPr baseColWidth="10" defaultRowHeight="12.75" x14ac:dyDescent="0.2"/>
  <cols>
    <col min="1" max="1" width="4.85546875" customWidth="1"/>
    <col min="3" max="3" width="3" customWidth="1"/>
    <col min="4" max="4" width="3.7109375" customWidth="1"/>
    <col min="7" max="7" width="4.85546875" customWidth="1"/>
    <col min="8" max="8" width="5.5703125" customWidth="1"/>
    <col min="10" max="10" width="3.7109375" customWidth="1"/>
    <col min="12" max="12" width="5.7109375" customWidth="1"/>
    <col min="13" max="13" width="6.7109375" customWidth="1"/>
    <col min="14" max="14" width="9.42578125" customWidth="1"/>
    <col min="18" max="19" width="13.42578125" customWidth="1"/>
  </cols>
  <sheetData>
    <row r="1" spans="1:19" s="88" customFormat="1" ht="18" x14ac:dyDescent="0.25">
      <c r="A1" s="88" t="s">
        <v>73</v>
      </c>
      <c r="C1" s="94"/>
    </row>
    <row r="2" spans="1:19" x14ac:dyDescent="0.2">
      <c r="C2" s="57"/>
    </row>
    <row r="3" spans="1:19" x14ac:dyDescent="0.2">
      <c r="C3" s="57"/>
    </row>
    <row r="5" spans="1:19" x14ac:dyDescent="0.2">
      <c r="B5" t="s">
        <v>32</v>
      </c>
      <c r="I5" t="s">
        <v>51</v>
      </c>
    </row>
    <row r="6" spans="1:19" ht="13.5" thickBot="1" x14ac:dyDescent="0.25">
      <c r="B6" s="4" t="s">
        <v>68</v>
      </c>
      <c r="I6" s="4" t="s">
        <v>52</v>
      </c>
    </row>
    <row r="7" spans="1:19" ht="15.75" x14ac:dyDescent="0.25">
      <c r="B7" t="s">
        <v>34</v>
      </c>
      <c r="I7" s="28" t="s">
        <v>0</v>
      </c>
      <c r="J7" s="4" t="s">
        <v>33</v>
      </c>
      <c r="N7" s="49"/>
      <c r="O7" s="50"/>
      <c r="Q7" s="89" t="s">
        <v>47</v>
      </c>
    </row>
    <row r="8" spans="1:19" x14ac:dyDescent="0.2">
      <c r="N8" s="111" t="s">
        <v>56</v>
      </c>
      <c r="O8" s="112"/>
    </row>
    <row r="9" spans="1:19" ht="15" x14ac:dyDescent="0.25">
      <c r="N9" s="111" t="s">
        <v>57</v>
      </c>
      <c r="O9" s="112"/>
      <c r="Q9" s="33"/>
      <c r="R9" s="108" t="s">
        <v>48</v>
      </c>
      <c r="S9" s="110"/>
    </row>
    <row r="10" spans="1:19" ht="15" x14ac:dyDescent="0.2">
      <c r="B10" s="4" t="s">
        <v>15</v>
      </c>
      <c r="I10" s="4" t="s">
        <v>15</v>
      </c>
      <c r="N10" s="55" t="s">
        <v>63</v>
      </c>
      <c r="O10" s="51"/>
      <c r="Q10" s="34"/>
      <c r="R10" s="35" t="s">
        <v>49</v>
      </c>
      <c r="S10" s="36" t="s">
        <v>50</v>
      </c>
    </row>
    <row r="11" spans="1:19" ht="14.45" customHeight="1" x14ac:dyDescent="0.2">
      <c r="D11" s="6"/>
      <c r="E11" s="7" t="s">
        <v>7</v>
      </c>
      <c r="F11" s="6"/>
      <c r="J11" s="6"/>
      <c r="K11" s="7" t="s">
        <v>7</v>
      </c>
      <c r="L11" s="6"/>
      <c r="N11" s="25"/>
      <c r="O11" s="51"/>
      <c r="Q11" s="37"/>
      <c r="R11" s="38"/>
      <c r="S11" s="39"/>
    </row>
    <row r="12" spans="1:19" ht="15" x14ac:dyDescent="0.25">
      <c r="D12" s="6"/>
      <c r="E12" s="7" t="s">
        <v>8</v>
      </c>
      <c r="F12" s="6"/>
      <c r="J12" s="6"/>
      <c r="K12" s="7" t="s">
        <v>8</v>
      </c>
      <c r="L12" s="6"/>
      <c r="N12" s="25"/>
      <c r="O12" s="51"/>
      <c r="Q12" s="40">
        <v>2018</v>
      </c>
      <c r="R12" s="44">
        <v>0.166478912695839</v>
      </c>
      <c r="S12" s="41">
        <f>1-R12</f>
        <v>0.83352108730416097</v>
      </c>
    </row>
    <row r="13" spans="1:19" x14ac:dyDescent="0.2">
      <c r="B13" s="21">
        <v>2010</v>
      </c>
      <c r="D13" s="5"/>
      <c r="E13" s="22">
        <v>0.03</v>
      </c>
      <c r="F13" s="3"/>
      <c r="H13" s="5"/>
      <c r="I13">
        <v>2010</v>
      </c>
      <c r="J13" s="5"/>
      <c r="K13" s="22">
        <v>0.02</v>
      </c>
      <c r="L13" s="3"/>
      <c r="N13" s="25">
        <v>2010</v>
      </c>
      <c r="O13" s="52">
        <f t="shared" ref="O13:O20" si="0">ROUND(E13*$R$12+K13*$S$12,3)</f>
        <v>2.1999999999999999E-2</v>
      </c>
    </row>
    <row r="14" spans="1:19" ht="14.45" customHeight="1" x14ac:dyDescent="0.2">
      <c r="B14" s="21">
        <v>2011</v>
      </c>
      <c r="D14" s="5"/>
      <c r="E14" s="22">
        <v>2.5999999999999999E-2</v>
      </c>
      <c r="F14" s="3"/>
      <c r="H14" s="5"/>
      <c r="I14">
        <v>2011</v>
      </c>
      <c r="J14" s="5"/>
      <c r="K14" s="22">
        <v>0.02</v>
      </c>
      <c r="L14" s="3"/>
      <c r="N14" s="25">
        <v>2011</v>
      </c>
      <c r="O14" s="52">
        <f t="shared" si="0"/>
        <v>2.1000000000000001E-2</v>
      </c>
    </row>
    <row r="15" spans="1:19" x14ac:dyDescent="0.2">
      <c r="B15" s="21">
        <v>2012</v>
      </c>
      <c r="D15" s="5"/>
      <c r="E15" s="22">
        <v>0.03</v>
      </c>
      <c r="F15" s="3"/>
      <c r="H15" s="5"/>
      <c r="I15">
        <v>2012</v>
      </c>
      <c r="J15" s="5"/>
      <c r="K15" s="22">
        <v>0.02</v>
      </c>
      <c r="L15" s="3"/>
      <c r="N15" s="25">
        <v>2012</v>
      </c>
      <c r="O15" s="52">
        <f t="shared" si="0"/>
        <v>2.1999999999999999E-2</v>
      </c>
    </row>
    <row r="16" spans="1:19" ht="14.45" customHeight="1" x14ac:dyDescent="0.2">
      <c r="B16" s="21">
        <v>2013</v>
      </c>
      <c r="D16" s="5"/>
      <c r="E16" s="22">
        <v>3.1600000000000003E-2</v>
      </c>
      <c r="F16" s="3"/>
      <c r="H16" s="5"/>
      <c r="I16">
        <v>2013</v>
      </c>
      <c r="J16" s="5"/>
      <c r="K16" s="22">
        <v>0.02</v>
      </c>
      <c r="L16" s="3"/>
      <c r="N16" s="25">
        <v>2013</v>
      </c>
      <c r="O16" s="52">
        <f t="shared" si="0"/>
        <v>2.1999999999999999E-2</v>
      </c>
    </row>
    <row r="17" spans="2:19" x14ac:dyDescent="0.2">
      <c r="B17" s="21">
        <v>2014</v>
      </c>
      <c r="D17" s="5"/>
      <c r="E17" s="22">
        <v>1.12E-2</v>
      </c>
      <c r="F17" s="3"/>
      <c r="H17" s="5"/>
      <c r="I17">
        <v>2014</v>
      </c>
      <c r="J17" s="5"/>
      <c r="K17" s="22">
        <v>0.02</v>
      </c>
      <c r="L17" s="3"/>
      <c r="N17" s="25">
        <v>2014</v>
      </c>
      <c r="O17" s="52">
        <f t="shared" si="0"/>
        <v>1.9E-2</v>
      </c>
    </row>
    <row r="18" spans="2:19" x14ac:dyDescent="0.2">
      <c r="B18" s="21">
        <v>2015</v>
      </c>
      <c r="D18" s="5"/>
      <c r="E18" s="22">
        <v>1.46E-2</v>
      </c>
      <c r="F18" s="3"/>
      <c r="H18" s="5"/>
      <c r="I18">
        <v>2015</v>
      </c>
      <c r="J18" s="5"/>
      <c r="K18" s="22">
        <v>0.02</v>
      </c>
      <c r="L18" s="3"/>
      <c r="N18" s="25">
        <v>2015</v>
      </c>
      <c r="O18" s="52">
        <f t="shared" si="0"/>
        <v>1.9E-2</v>
      </c>
    </row>
    <row r="19" spans="2:19" x14ac:dyDescent="0.2">
      <c r="B19" s="21">
        <v>2016</v>
      </c>
      <c r="D19" s="5"/>
      <c r="E19" s="22">
        <v>3.7600000000000001E-2</v>
      </c>
      <c r="F19" s="3"/>
      <c r="H19" s="5"/>
      <c r="I19">
        <v>2016</v>
      </c>
      <c r="J19" s="5"/>
      <c r="K19" s="22">
        <v>0.02</v>
      </c>
      <c r="L19" s="3"/>
      <c r="N19" s="25">
        <v>2016</v>
      </c>
      <c r="O19" s="52">
        <f t="shared" si="0"/>
        <v>2.3E-2</v>
      </c>
    </row>
    <row r="20" spans="2:19" x14ac:dyDescent="0.2">
      <c r="B20" s="21">
        <v>2017</v>
      </c>
      <c r="D20" s="5"/>
      <c r="E20" s="22">
        <v>4.3999999999999997E-2</v>
      </c>
      <c r="F20" s="70"/>
      <c r="H20" s="5"/>
      <c r="I20">
        <v>2017</v>
      </c>
      <c r="J20" s="5"/>
      <c r="K20" s="22">
        <v>0.02</v>
      </c>
      <c r="L20" s="16"/>
      <c r="M20" s="15"/>
      <c r="N20" s="25">
        <v>2017</v>
      </c>
      <c r="O20" s="52">
        <f t="shared" si="0"/>
        <v>2.4E-2</v>
      </c>
    </row>
    <row r="21" spans="2:19" ht="13.5" thickBot="1" x14ac:dyDescent="0.25">
      <c r="N21" s="86"/>
      <c r="O21" s="82"/>
    </row>
    <row r="22" spans="2:19" s="97" customFormat="1" ht="18" customHeight="1" thickBot="1" x14ac:dyDescent="0.25">
      <c r="E22" s="100"/>
      <c r="F22" s="101"/>
      <c r="K22" s="100"/>
      <c r="L22" s="102"/>
      <c r="N22" s="98" t="s">
        <v>31</v>
      </c>
      <c r="O22" s="99">
        <f>STDEV(O13:O21)</f>
        <v>1.7728105208558366E-3</v>
      </c>
    </row>
    <row r="23" spans="2:19" s="15" customFormat="1" x14ac:dyDescent="0.2">
      <c r="B23"/>
      <c r="C23"/>
      <c r="D23"/>
      <c r="E23"/>
      <c r="F23" s="30"/>
      <c r="G23"/>
      <c r="H23"/>
      <c r="I23"/>
      <c r="J23"/>
      <c r="K23"/>
      <c r="L23"/>
      <c r="M23"/>
      <c r="P23" s="13"/>
      <c r="Q23"/>
      <c r="R23"/>
      <c r="S23"/>
    </row>
    <row r="28" spans="2:19" x14ac:dyDescent="0.2"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2:19" x14ac:dyDescent="0.2">
      <c r="D29" s="19"/>
      <c r="E29" s="18"/>
      <c r="F29" s="18"/>
      <c r="G29" s="18"/>
      <c r="H29" s="18"/>
      <c r="I29" s="18"/>
      <c r="J29" s="19"/>
      <c r="K29" s="18"/>
      <c r="L29" s="18"/>
      <c r="M29" s="18"/>
      <c r="Q29" s="17"/>
      <c r="R29" s="17"/>
      <c r="S29" s="17"/>
    </row>
    <row r="30" spans="2:19" x14ac:dyDescent="0.2">
      <c r="D30" s="17"/>
      <c r="E30" s="17"/>
      <c r="F30" s="17"/>
      <c r="G30" s="17"/>
      <c r="H30" s="17"/>
      <c r="I30" s="17"/>
      <c r="J30" s="17"/>
      <c r="K30" s="17"/>
      <c r="L30" s="17"/>
      <c r="M30" s="17"/>
      <c r="Q30" s="20"/>
      <c r="R30" s="20"/>
      <c r="S30" s="20"/>
    </row>
    <row r="31" spans="2:19" x14ac:dyDescent="0.2">
      <c r="D31" s="1"/>
      <c r="K31" s="17"/>
      <c r="L31" s="17"/>
      <c r="M31" s="17"/>
      <c r="Q31" s="17"/>
      <c r="R31" s="17"/>
      <c r="S31" s="17"/>
    </row>
    <row r="32" spans="2:19" x14ac:dyDescent="0.2">
      <c r="D32" s="1"/>
      <c r="K32" s="20"/>
      <c r="L32" s="20"/>
      <c r="M32" s="20"/>
      <c r="Q32" s="17"/>
      <c r="R32" s="17"/>
      <c r="S32" s="17"/>
    </row>
    <row r="33" spans="1:21" x14ac:dyDescent="0.2">
      <c r="D33" s="1"/>
      <c r="K33" s="17"/>
      <c r="L33" s="17"/>
      <c r="M33" s="17"/>
    </row>
    <row r="34" spans="1:21" x14ac:dyDescent="0.2">
      <c r="D34" s="1"/>
      <c r="K34" s="17"/>
      <c r="L34" s="17"/>
      <c r="M34" s="17"/>
    </row>
    <row r="35" spans="1:21" x14ac:dyDescent="0.2">
      <c r="D35" s="1"/>
    </row>
    <row r="36" spans="1:21" x14ac:dyDescent="0.2">
      <c r="D36" s="1"/>
    </row>
    <row r="37" spans="1:21" x14ac:dyDescent="0.2">
      <c r="D37" s="1"/>
      <c r="N37" s="17"/>
      <c r="O37" s="17"/>
      <c r="P37" s="17"/>
      <c r="T37" s="17"/>
      <c r="U37" s="17"/>
    </row>
    <row r="38" spans="1:21" x14ac:dyDescent="0.2">
      <c r="D38" s="1"/>
      <c r="N38" s="20"/>
      <c r="O38" s="20"/>
      <c r="P38" s="20"/>
      <c r="T38" s="20"/>
      <c r="U38" s="17"/>
    </row>
    <row r="39" spans="1:21" x14ac:dyDescent="0.2">
      <c r="D39" s="1"/>
      <c r="N39" s="17"/>
      <c r="O39" s="17"/>
      <c r="P39" s="17"/>
      <c r="T39" s="17"/>
      <c r="U39" s="17"/>
    </row>
    <row r="40" spans="1:21" x14ac:dyDescent="0.2">
      <c r="D40" s="1"/>
      <c r="N40" s="17"/>
      <c r="O40" s="17"/>
      <c r="P40" s="17"/>
      <c r="T40" s="17"/>
      <c r="U40" s="17"/>
    </row>
    <row r="41" spans="1:21" x14ac:dyDescent="0.2">
      <c r="B41" s="15"/>
      <c r="C41" s="15"/>
      <c r="D41" s="11"/>
      <c r="I41" s="28"/>
    </row>
    <row r="42" spans="1:21" x14ac:dyDescent="0.2">
      <c r="B42" s="15"/>
      <c r="C42" s="15"/>
      <c r="D42" s="11"/>
      <c r="H42" s="15"/>
      <c r="I42" s="15"/>
      <c r="J42" s="15"/>
    </row>
    <row r="44" spans="1:21" x14ac:dyDescent="0.2">
      <c r="B44" s="15"/>
      <c r="C44" s="15"/>
      <c r="D44" s="11"/>
      <c r="I44" s="15"/>
      <c r="J44" s="11"/>
    </row>
    <row r="47" spans="1:21" x14ac:dyDescent="0.2">
      <c r="A47" s="15"/>
    </row>
  </sheetData>
  <mergeCells count="3">
    <mergeCell ref="R9:S9"/>
    <mergeCell ref="N9:O9"/>
    <mergeCell ref="N8:O8"/>
  </mergeCells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>
      <selection activeCell="F15" sqref="F15"/>
    </sheetView>
  </sheetViews>
  <sheetFormatPr baseColWidth="10" defaultRowHeight="12.75" x14ac:dyDescent="0.2"/>
  <cols>
    <col min="1" max="1" width="4.85546875" customWidth="1"/>
    <col min="3" max="3" width="3" customWidth="1"/>
    <col min="7" max="7" width="7.28515625" customWidth="1"/>
    <col min="8" max="8" width="5.5703125" customWidth="1"/>
    <col min="13" max="13" width="6.7109375" customWidth="1"/>
    <col min="18" max="18" width="6.7109375" customWidth="1"/>
    <col min="19" max="19" width="11.7109375" customWidth="1"/>
    <col min="21" max="21" width="6.7109375" customWidth="1"/>
    <col min="23" max="23" width="13.42578125" customWidth="1"/>
    <col min="24" max="24" width="14.7109375" customWidth="1"/>
    <col min="25" max="25" width="13.42578125" customWidth="1"/>
  </cols>
  <sheetData>
    <row r="1" spans="1:25" s="88" customFormat="1" ht="18" x14ac:dyDescent="0.25">
      <c r="A1" s="88" t="s">
        <v>74</v>
      </c>
      <c r="C1" s="94"/>
    </row>
    <row r="2" spans="1:25" x14ac:dyDescent="0.2">
      <c r="A2" s="56"/>
    </row>
    <row r="3" spans="1:25" x14ac:dyDescent="0.2">
      <c r="A3" s="56"/>
    </row>
    <row r="4" spans="1:25" x14ac:dyDescent="0.2">
      <c r="B4" t="s">
        <v>17</v>
      </c>
      <c r="I4" t="s">
        <v>9</v>
      </c>
      <c r="N4" t="s">
        <v>21</v>
      </c>
    </row>
    <row r="5" spans="1:25" x14ac:dyDescent="0.2">
      <c r="B5" t="s">
        <v>3</v>
      </c>
      <c r="I5" t="s">
        <v>23</v>
      </c>
      <c r="N5" t="s">
        <v>26</v>
      </c>
    </row>
    <row r="6" spans="1:25" x14ac:dyDescent="0.2">
      <c r="B6" s="4" t="s">
        <v>18</v>
      </c>
      <c r="I6" s="4" t="s">
        <v>20</v>
      </c>
      <c r="N6" s="4" t="s">
        <v>22</v>
      </c>
    </row>
    <row r="7" spans="1:25" x14ac:dyDescent="0.2">
      <c r="B7" t="s">
        <v>0</v>
      </c>
      <c r="C7" t="s">
        <v>1</v>
      </c>
      <c r="I7" t="s">
        <v>0</v>
      </c>
      <c r="J7" t="s">
        <v>1</v>
      </c>
      <c r="N7" t="s">
        <v>0</v>
      </c>
      <c r="O7" t="s">
        <v>1</v>
      </c>
    </row>
    <row r="8" spans="1:25" x14ac:dyDescent="0.2">
      <c r="B8" t="s">
        <v>19</v>
      </c>
      <c r="I8" t="s">
        <v>24</v>
      </c>
      <c r="N8" t="s">
        <v>25</v>
      </c>
    </row>
    <row r="10" spans="1:25" x14ac:dyDescent="0.2">
      <c r="B10" s="4" t="s">
        <v>15</v>
      </c>
      <c r="I10" s="4" t="s">
        <v>15</v>
      </c>
      <c r="N10" s="4" t="s">
        <v>15</v>
      </c>
      <c r="S10" s="114"/>
      <c r="T10" s="114"/>
    </row>
    <row r="11" spans="1:25" x14ac:dyDescent="0.2">
      <c r="D11" s="6" t="s">
        <v>64</v>
      </c>
      <c r="E11" s="6" t="s">
        <v>7</v>
      </c>
      <c r="F11" s="7" t="s">
        <v>6</v>
      </c>
      <c r="J11" s="6" t="s">
        <v>27</v>
      </c>
      <c r="K11" s="6" t="s">
        <v>7</v>
      </c>
      <c r="L11" s="7" t="s">
        <v>6</v>
      </c>
      <c r="O11" s="6" t="s">
        <v>29</v>
      </c>
      <c r="P11" s="6" t="s">
        <v>7</v>
      </c>
      <c r="Q11" s="7" t="s">
        <v>6</v>
      </c>
      <c r="S11" s="114"/>
      <c r="T11" s="114"/>
    </row>
    <row r="12" spans="1:25" ht="13.5" thickBot="1" x14ac:dyDescent="0.25">
      <c r="D12" s="6" t="s">
        <v>16</v>
      </c>
      <c r="E12" s="6" t="s">
        <v>8</v>
      </c>
      <c r="F12" s="7" t="s">
        <v>13</v>
      </c>
      <c r="J12" s="6" t="s">
        <v>28</v>
      </c>
      <c r="K12" s="6" t="s">
        <v>8</v>
      </c>
      <c r="L12" s="7" t="s">
        <v>13</v>
      </c>
      <c r="O12" s="6" t="s">
        <v>30</v>
      </c>
      <c r="P12" s="6" t="s">
        <v>8</v>
      </c>
      <c r="Q12" s="7" t="s">
        <v>13</v>
      </c>
      <c r="S12" s="115"/>
      <c r="T12" s="115"/>
    </row>
    <row r="13" spans="1:25" ht="13.9" customHeight="1" x14ac:dyDescent="0.3">
      <c r="B13" s="2">
        <v>2004</v>
      </c>
      <c r="D13" s="5">
        <v>105.7</v>
      </c>
      <c r="E13" s="69"/>
      <c r="F13" s="8"/>
      <c r="I13">
        <v>2004</v>
      </c>
      <c r="J13" s="5">
        <v>105.7</v>
      </c>
      <c r="K13" s="69"/>
      <c r="L13" s="8"/>
      <c r="N13">
        <v>2004</v>
      </c>
      <c r="O13" s="5">
        <v>96.5</v>
      </c>
      <c r="P13" s="69"/>
      <c r="Q13" s="8"/>
      <c r="S13" s="54"/>
      <c r="T13" s="50"/>
      <c r="W13" s="32"/>
    </row>
    <row r="14" spans="1:25" ht="13.9" customHeight="1" x14ac:dyDescent="0.3">
      <c r="B14" s="2">
        <v>2005</v>
      </c>
      <c r="D14" s="5">
        <v>108.4</v>
      </c>
      <c r="E14" s="69">
        <f t="shared" ref="E14:E25" si="0">ROUND(D14/D13-1,3)</f>
        <v>2.5999999999999999E-2</v>
      </c>
      <c r="F14" s="8"/>
      <c r="I14">
        <v>2005</v>
      </c>
      <c r="J14" s="5">
        <v>108.1</v>
      </c>
      <c r="K14" s="69">
        <f t="shared" ref="K14:K25" si="1">ROUND(J14/J13-1,3)</f>
        <v>2.3E-2</v>
      </c>
      <c r="L14" s="8"/>
      <c r="N14">
        <v>2005</v>
      </c>
      <c r="O14" s="5">
        <v>97.1</v>
      </c>
      <c r="P14" s="69">
        <f t="shared" ref="P14:P25" si="2">ROUND(O14/O13-1,3)</f>
        <v>6.0000000000000001E-3</v>
      </c>
      <c r="Q14" s="8"/>
      <c r="S14" s="111" t="s">
        <v>58</v>
      </c>
      <c r="T14" s="112">
        <f>F14*0.19+L14*0.405+Q14*0.405</f>
        <v>0</v>
      </c>
      <c r="V14" s="32" t="s">
        <v>47</v>
      </c>
    </row>
    <row r="15" spans="1:25" ht="14.45" customHeight="1" x14ac:dyDescent="0.2">
      <c r="B15" s="2">
        <v>2006</v>
      </c>
      <c r="D15" s="5">
        <v>110.8</v>
      </c>
      <c r="E15" s="69">
        <f t="shared" si="0"/>
        <v>2.1999999999999999E-2</v>
      </c>
      <c r="F15" s="8"/>
      <c r="I15">
        <v>2006</v>
      </c>
      <c r="J15" s="5">
        <v>110.3</v>
      </c>
      <c r="K15" s="69">
        <f t="shared" si="1"/>
        <v>0.02</v>
      </c>
      <c r="L15" s="8"/>
      <c r="N15">
        <v>2006</v>
      </c>
      <c r="O15" s="5">
        <v>98.5</v>
      </c>
      <c r="P15" s="69">
        <f t="shared" si="2"/>
        <v>1.4E-2</v>
      </c>
      <c r="Q15" s="8"/>
      <c r="S15" s="111" t="s">
        <v>55</v>
      </c>
      <c r="T15" s="112">
        <f>F15*0.19+L15*0.405+Q15*0.405</f>
        <v>0</v>
      </c>
    </row>
    <row r="16" spans="1:25" ht="14.45" customHeight="1" x14ac:dyDescent="0.25">
      <c r="B16" s="2">
        <v>2007</v>
      </c>
      <c r="D16" s="5">
        <v>116.5</v>
      </c>
      <c r="E16" s="69">
        <f t="shared" si="0"/>
        <v>5.0999999999999997E-2</v>
      </c>
      <c r="F16" s="8">
        <f t="shared" ref="F16:F25" si="3">ROUND((D16/D13)^(1/3)-1,3)</f>
        <v>3.3000000000000002E-2</v>
      </c>
      <c r="I16">
        <v>2007</v>
      </c>
      <c r="J16" s="5">
        <v>112.7</v>
      </c>
      <c r="K16" s="69">
        <f t="shared" si="1"/>
        <v>2.1999999999999999E-2</v>
      </c>
      <c r="L16" s="8">
        <f t="shared" ref="L16:L25" si="4">ROUND((J16/J13)^(1/3)-1,3)</f>
        <v>2.1999999999999999E-2</v>
      </c>
      <c r="N16">
        <v>2007</v>
      </c>
      <c r="O16" s="5">
        <v>100</v>
      </c>
      <c r="P16" s="69">
        <f t="shared" si="2"/>
        <v>1.4999999999999999E-2</v>
      </c>
      <c r="Q16" s="8">
        <f t="shared" ref="Q16:Q25" si="5">ROUND((O16/O13)^(1/3)-1,3)</f>
        <v>1.2E-2</v>
      </c>
      <c r="S16" s="55" t="s">
        <v>63</v>
      </c>
      <c r="T16" s="51"/>
      <c r="V16" s="33"/>
      <c r="W16" s="108" t="s">
        <v>53</v>
      </c>
      <c r="X16" s="109"/>
      <c r="Y16" s="110"/>
    </row>
    <row r="17" spans="1:25" ht="15" x14ac:dyDescent="0.2">
      <c r="B17" s="2">
        <v>2008</v>
      </c>
      <c r="D17" s="5">
        <v>119.7</v>
      </c>
      <c r="E17" s="69">
        <f t="shared" si="0"/>
        <v>2.7E-2</v>
      </c>
      <c r="F17" s="22">
        <f t="shared" si="3"/>
        <v>3.4000000000000002E-2</v>
      </c>
      <c r="I17">
        <v>2008</v>
      </c>
      <c r="J17" s="5">
        <v>115.9</v>
      </c>
      <c r="K17" s="69">
        <f t="shared" si="1"/>
        <v>2.8000000000000001E-2</v>
      </c>
      <c r="L17" s="22">
        <f t="shared" si="4"/>
        <v>2.3E-2</v>
      </c>
      <c r="N17">
        <v>2008</v>
      </c>
      <c r="O17" s="5">
        <v>103.4</v>
      </c>
      <c r="P17" s="69">
        <f t="shared" si="2"/>
        <v>3.4000000000000002E-2</v>
      </c>
      <c r="Q17" s="22">
        <f t="shared" si="5"/>
        <v>2.1000000000000001E-2</v>
      </c>
      <c r="S17" s="55"/>
      <c r="T17" s="51"/>
      <c r="V17" s="34"/>
      <c r="W17" s="35" t="s">
        <v>49</v>
      </c>
      <c r="X17" s="42" t="s">
        <v>54</v>
      </c>
      <c r="Y17" s="36" t="s">
        <v>28</v>
      </c>
    </row>
    <row r="18" spans="1:25" x14ac:dyDescent="0.2">
      <c r="B18" s="2">
        <v>2009</v>
      </c>
      <c r="D18" s="5">
        <v>123.1</v>
      </c>
      <c r="E18" s="69">
        <f t="shared" si="0"/>
        <v>2.8000000000000001E-2</v>
      </c>
      <c r="F18" s="22">
        <f t="shared" si="3"/>
        <v>3.5999999999999997E-2</v>
      </c>
      <c r="I18">
        <v>2009</v>
      </c>
      <c r="J18" s="5">
        <v>118.5</v>
      </c>
      <c r="K18" s="69">
        <f t="shared" si="1"/>
        <v>2.1999999999999999E-2</v>
      </c>
      <c r="L18" s="22">
        <f t="shared" si="4"/>
        <v>2.4E-2</v>
      </c>
      <c r="N18">
        <v>2009</v>
      </c>
      <c r="O18" s="5">
        <v>106.3</v>
      </c>
      <c r="P18" s="69">
        <f t="shared" si="2"/>
        <v>2.8000000000000001E-2</v>
      </c>
      <c r="Q18" s="22">
        <f t="shared" si="5"/>
        <v>2.5999999999999999E-2</v>
      </c>
      <c r="S18" s="25"/>
      <c r="T18" s="27"/>
      <c r="V18" s="37"/>
      <c r="W18" s="38"/>
      <c r="X18" s="43"/>
      <c r="Y18" s="39"/>
    </row>
    <row r="19" spans="1:25" ht="15" x14ac:dyDescent="0.25">
      <c r="B19" s="2">
        <v>2010</v>
      </c>
      <c r="D19" s="5">
        <v>127</v>
      </c>
      <c r="E19" s="69">
        <f t="shared" si="0"/>
        <v>3.2000000000000001E-2</v>
      </c>
      <c r="F19" s="22">
        <f t="shared" si="3"/>
        <v>2.9000000000000001E-2</v>
      </c>
      <c r="I19">
        <v>2010</v>
      </c>
      <c r="J19" s="5">
        <v>120.2</v>
      </c>
      <c r="K19" s="69">
        <f t="shared" si="1"/>
        <v>1.4E-2</v>
      </c>
      <c r="L19" s="22">
        <f t="shared" si="4"/>
        <v>2.1999999999999999E-2</v>
      </c>
      <c r="N19">
        <v>2010</v>
      </c>
      <c r="O19" s="5">
        <v>105.9</v>
      </c>
      <c r="P19" s="69">
        <f t="shared" si="2"/>
        <v>-4.0000000000000001E-3</v>
      </c>
      <c r="Q19" s="22">
        <f t="shared" si="5"/>
        <v>1.9E-2</v>
      </c>
      <c r="S19" s="25">
        <v>2010</v>
      </c>
      <c r="T19" s="83">
        <f>ROUND(F17*$W$19+L17*$Y$19+Q17*$X$19,3)</f>
        <v>2.4E-2</v>
      </c>
      <c r="V19" s="40">
        <v>2018</v>
      </c>
      <c r="W19" s="44">
        <v>0.16647891269583884</v>
      </c>
      <c r="X19" s="45">
        <v>0.56795209377388944</v>
      </c>
      <c r="Y19" s="46">
        <v>0.26556899353027169</v>
      </c>
    </row>
    <row r="20" spans="1:25" x14ac:dyDescent="0.2">
      <c r="B20" s="2">
        <v>2011</v>
      </c>
      <c r="D20" s="5">
        <v>130</v>
      </c>
      <c r="E20" s="69">
        <f t="shared" si="0"/>
        <v>2.4E-2</v>
      </c>
      <c r="F20" s="22">
        <f t="shared" si="3"/>
        <v>2.8000000000000001E-2</v>
      </c>
      <c r="I20">
        <v>2011</v>
      </c>
      <c r="J20" s="5">
        <v>122.8</v>
      </c>
      <c r="K20" s="69">
        <f t="shared" si="1"/>
        <v>2.1999999999999999E-2</v>
      </c>
      <c r="L20" s="22">
        <f t="shared" si="4"/>
        <v>1.9E-2</v>
      </c>
      <c r="N20">
        <v>2011</v>
      </c>
      <c r="O20" s="5">
        <v>107.7</v>
      </c>
      <c r="P20" s="69">
        <f t="shared" si="2"/>
        <v>1.7000000000000001E-2</v>
      </c>
      <c r="Q20" s="22">
        <f t="shared" si="5"/>
        <v>1.4E-2</v>
      </c>
      <c r="S20" s="25">
        <v>2011</v>
      </c>
      <c r="T20" s="83">
        <f t="shared" ref="T20:T26" si="6">ROUND(F18*$W$19+L18*$Y$19+Q18*$X$19,3)</f>
        <v>2.7E-2</v>
      </c>
    </row>
    <row r="21" spans="1:25" x14ac:dyDescent="0.2">
      <c r="B21" s="2">
        <v>2012</v>
      </c>
      <c r="D21" s="5">
        <v>133.19999999999999</v>
      </c>
      <c r="E21" s="69">
        <f t="shared" si="0"/>
        <v>2.5000000000000001E-2</v>
      </c>
      <c r="F21" s="22">
        <f t="shared" si="3"/>
        <v>2.7E-2</v>
      </c>
      <c r="I21">
        <v>2012</v>
      </c>
      <c r="J21" s="5">
        <v>125.6</v>
      </c>
      <c r="K21" s="69">
        <f t="shared" si="1"/>
        <v>2.3E-2</v>
      </c>
      <c r="L21" s="22">
        <f t="shared" si="4"/>
        <v>0.02</v>
      </c>
      <c r="N21">
        <v>2012</v>
      </c>
      <c r="O21" s="5">
        <v>109.7</v>
      </c>
      <c r="P21" s="69">
        <f t="shared" si="2"/>
        <v>1.9E-2</v>
      </c>
      <c r="Q21" s="22">
        <f t="shared" si="5"/>
        <v>1.0999999999999999E-2</v>
      </c>
      <c r="S21" s="25">
        <v>2012</v>
      </c>
      <c r="T21" s="83">
        <f t="shared" si="6"/>
        <v>2.1000000000000001E-2</v>
      </c>
    </row>
    <row r="22" spans="1:25" x14ac:dyDescent="0.2">
      <c r="B22" s="2">
        <v>2013</v>
      </c>
      <c r="D22" s="5">
        <v>135.19999999999999</v>
      </c>
      <c r="E22" s="69">
        <f t="shared" si="0"/>
        <v>1.4999999999999999E-2</v>
      </c>
      <c r="F22" s="22">
        <f t="shared" si="3"/>
        <v>2.1000000000000001E-2</v>
      </c>
      <c r="I22">
        <v>2013</v>
      </c>
      <c r="J22" s="5">
        <v>127</v>
      </c>
      <c r="K22" s="69">
        <f t="shared" si="1"/>
        <v>1.0999999999999999E-2</v>
      </c>
      <c r="L22" s="22">
        <f t="shared" si="4"/>
        <v>1.9E-2</v>
      </c>
      <c r="N22">
        <v>2013</v>
      </c>
      <c r="O22" s="5">
        <v>110.8</v>
      </c>
      <c r="P22" s="69">
        <f t="shared" si="2"/>
        <v>0.01</v>
      </c>
      <c r="Q22" s="22">
        <f t="shared" si="5"/>
        <v>1.4999999999999999E-2</v>
      </c>
      <c r="S22" s="25">
        <v>2013</v>
      </c>
      <c r="T22" s="83">
        <f t="shared" si="6"/>
        <v>1.7999999999999999E-2</v>
      </c>
    </row>
    <row r="23" spans="1:25" ht="14.25" x14ac:dyDescent="0.2">
      <c r="B23" s="2">
        <v>2014</v>
      </c>
      <c r="D23" s="5">
        <v>139.5</v>
      </c>
      <c r="E23" s="69">
        <f t="shared" si="0"/>
        <v>3.2000000000000001E-2</v>
      </c>
      <c r="F23" s="22">
        <f t="shared" si="3"/>
        <v>2.4E-2</v>
      </c>
      <c r="I23">
        <v>2014</v>
      </c>
      <c r="J23" s="5">
        <v>129.6</v>
      </c>
      <c r="K23" s="69">
        <f t="shared" si="1"/>
        <v>0.02</v>
      </c>
      <c r="L23" s="22">
        <f t="shared" si="4"/>
        <v>1.7999999999999999E-2</v>
      </c>
      <c r="N23" s="90" t="s">
        <v>69</v>
      </c>
      <c r="O23" s="5">
        <v>114.3</v>
      </c>
      <c r="P23" s="69">
        <f t="shared" si="2"/>
        <v>3.2000000000000001E-2</v>
      </c>
      <c r="Q23" s="22">
        <f t="shared" si="5"/>
        <v>0.02</v>
      </c>
      <c r="S23" s="25">
        <v>2014</v>
      </c>
      <c r="T23" s="83">
        <f t="shared" si="6"/>
        <v>1.6E-2</v>
      </c>
    </row>
    <row r="24" spans="1:25" ht="14.25" x14ac:dyDescent="0.2">
      <c r="B24" s="2">
        <v>2015</v>
      </c>
      <c r="D24" s="5">
        <v>142.6</v>
      </c>
      <c r="E24" s="69">
        <f t="shared" si="0"/>
        <v>2.1999999999999999E-2</v>
      </c>
      <c r="F24" s="22">
        <f t="shared" si="3"/>
        <v>2.3E-2</v>
      </c>
      <c r="I24">
        <v>2015</v>
      </c>
      <c r="J24" s="5">
        <v>132.1</v>
      </c>
      <c r="K24" s="69">
        <f t="shared" si="1"/>
        <v>1.9E-2</v>
      </c>
      <c r="L24" s="22">
        <f t="shared" si="4"/>
        <v>1.7000000000000001E-2</v>
      </c>
      <c r="N24" s="90" t="s">
        <v>71</v>
      </c>
      <c r="O24" s="5">
        <v>117.6</v>
      </c>
      <c r="P24" s="69">
        <f t="shared" si="2"/>
        <v>2.9000000000000001E-2</v>
      </c>
      <c r="Q24" s="22">
        <f t="shared" si="5"/>
        <v>2.3E-2</v>
      </c>
      <c r="S24" s="25">
        <v>2015</v>
      </c>
      <c r="T24" s="83">
        <f t="shared" si="6"/>
        <v>1.7000000000000001E-2</v>
      </c>
    </row>
    <row r="25" spans="1:25" ht="14.25" x14ac:dyDescent="0.2">
      <c r="B25" s="80">
        <v>2016</v>
      </c>
      <c r="C25" s="17"/>
      <c r="D25" s="84">
        <v>145.6</v>
      </c>
      <c r="E25" s="69">
        <f t="shared" si="0"/>
        <v>2.1000000000000001E-2</v>
      </c>
      <c r="F25" s="79">
        <f t="shared" si="3"/>
        <v>2.5000000000000001E-2</v>
      </c>
      <c r="G25" s="17"/>
      <c r="H25" s="17"/>
      <c r="I25" s="17">
        <v>2016</v>
      </c>
      <c r="J25" s="84">
        <v>133.19999999999999</v>
      </c>
      <c r="K25" s="69">
        <f t="shared" si="1"/>
        <v>8.0000000000000002E-3</v>
      </c>
      <c r="L25" s="79">
        <f t="shared" si="4"/>
        <v>1.6E-2</v>
      </c>
      <c r="M25" s="17"/>
      <c r="N25" s="91" t="s">
        <v>70</v>
      </c>
      <c r="O25" s="84">
        <v>119.4</v>
      </c>
      <c r="P25" s="69">
        <f t="shared" si="2"/>
        <v>1.4999999999999999E-2</v>
      </c>
      <c r="Q25" s="79">
        <f t="shared" si="5"/>
        <v>2.5000000000000001E-2</v>
      </c>
      <c r="R25" s="17"/>
      <c r="S25" s="25">
        <v>2016</v>
      </c>
      <c r="T25" s="83">
        <f t="shared" si="6"/>
        <v>0.02</v>
      </c>
    </row>
    <row r="26" spans="1:25" s="15" customFormat="1" x14ac:dyDescent="0.2">
      <c r="B26" s="80"/>
      <c r="C26" s="75"/>
      <c r="D26" s="77"/>
      <c r="E26" s="69"/>
      <c r="F26" s="73"/>
      <c r="G26" s="75"/>
      <c r="H26" s="75"/>
      <c r="I26" s="17"/>
      <c r="J26" s="84"/>
      <c r="K26" s="69"/>
      <c r="L26" s="74"/>
      <c r="M26" s="75"/>
      <c r="N26" s="17"/>
      <c r="O26" s="77"/>
      <c r="P26" s="70"/>
      <c r="Q26" s="73"/>
      <c r="R26" s="75"/>
      <c r="S26" s="25">
        <v>2017</v>
      </c>
      <c r="T26" s="83">
        <f t="shared" si="6"/>
        <v>2.1000000000000001E-2</v>
      </c>
      <c r="U26" s="13"/>
      <c r="V26"/>
      <c r="W26"/>
      <c r="X26"/>
      <c r="Y26"/>
    </row>
    <row r="27" spans="1:25" ht="14.25" customHeight="1" thickBot="1" x14ac:dyDescent="0.25">
      <c r="A27" s="15"/>
      <c r="B27" s="14"/>
      <c r="C27" s="15"/>
      <c r="D27" s="12"/>
      <c r="E27" s="69"/>
      <c r="F27" s="73"/>
      <c r="G27" s="15"/>
      <c r="H27" s="15"/>
      <c r="J27" s="5"/>
      <c r="K27" s="69"/>
      <c r="L27" s="74"/>
      <c r="M27" s="75"/>
      <c r="N27" s="76"/>
      <c r="O27" s="77"/>
      <c r="P27" s="70"/>
      <c r="Q27" s="73"/>
      <c r="S27" s="25"/>
      <c r="T27" s="31"/>
    </row>
    <row r="28" spans="1:25" s="97" customFormat="1" ht="17.25" customHeight="1" thickBot="1" x14ac:dyDescent="0.25"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S28" s="105" t="s">
        <v>31</v>
      </c>
      <c r="T28" s="106">
        <f>STDEV(T19:T27)</f>
        <v>3.6645015252516175E-3</v>
      </c>
      <c r="V28" s="18"/>
      <c r="W28" s="18"/>
      <c r="X28" s="18"/>
      <c r="Y28" s="18"/>
    </row>
    <row r="29" spans="1:25" ht="14.25" customHeight="1" x14ac:dyDescent="0.2">
      <c r="C29" s="93">
        <v>1</v>
      </c>
      <c r="D29" s="113" t="s">
        <v>77</v>
      </c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03"/>
      <c r="P29" s="92"/>
      <c r="Q29" s="92"/>
      <c r="S29" s="107"/>
      <c r="T29" s="107"/>
      <c r="V29" s="17"/>
      <c r="W29" s="17"/>
      <c r="X29" s="17"/>
      <c r="Y29" s="17"/>
    </row>
    <row r="30" spans="1:25" x14ac:dyDescent="0.2"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03"/>
      <c r="R30" s="17"/>
    </row>
    <row r="31" spans="1:25" x14ac:dyDescent="0.2"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03"/>
      <c r="R31" s="18"/>
    </row>
    <row r="32" spans="1:25" x14ac:dyDescent="0.2">
      <c r="B32" s="2"/>
      <c r="R32" s="17"/>
    </row>
    <row r="33" spans="1:27" x14ac:dyDescent="0.2"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27" x14ac:dyDescent="0.2">
      <c r="D34" s="19"/>
      <c r="E34" s="18"/>
      <c r="F34" s="18"/>
      <c r="G34" s="18"/>
      <c r="H34" s="18"/>
      <c r="I34" s="18"/>
      <c r="J34" s="19"/>
      <c r="K34" s="18"/>
      <c r="L34" s="18"/>
      <c r="M34" s="18"/>
      <c r="N34" s="18"/>
      <c r="O34" s="19"/>
      <c r="P34" s="18"/>
      <c r="Q34" s="18"/>
      <c r="R34" s="20"/>
      <c r="U34" s="17"/>
      <c r="Z34" s="17"/>
      <c r="AA34" s="17"/>
    </row>
    <row r="35" spans="1:27" x14ac:dyDescent="0.2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U35" s="20"/>
      <c r="Z35" s="20"/>
      <c r="AA35" s="17"/>
    </row>
    <row r="36" spans="1:27" x14ac:dyDescent="0.2">
      <c r="D36" s="5"/>
      <c r="K36" s="17"/>
      <c r="L36" s="17"/>
      <c r="M36" s="17"/>
      <c r="P36" s="17"/>
      <c r="Q36" s="17"/>
      <c r="R36" s="17"/>
      <c r="S36" s="17"/>
      <c r="T36" s="17"/>
      <c r="U36" s="17"/>
      <c r="Z36" s="17"/>
      <c r="AA36" s="17"/>
    </row>
    <row r="37" spans="1:27" x14ac:dyDescent="0.2">
      <c r="D37" s="5"/>
      <c r="K37" s="20"/>
      <c r="L37" s="20"/>
      <c r="M37" s="20"/>
      <c r="P37" s="20"/>
      <c r="Q37" s="20"/>
      <c r="S37" s="20"/>
      <c r="T37" s="20"/>
      <c r="U37" s="17"/>
      <c r="Z37" s="17"/>
      <c r="AA37" s="17"/>
    </row>
    <row r="38" spans="1:27" x14ac:dyDescent="0.2">
      <c r="D38" s="5"/>
      <c r="K38" s="17"/>
      <c r="L38" s="17"/>
      <c r="M38" s="17"/>
      <c r="P38" s="17"/>
      <c r="Q38" s="17"/>
      <c r="S38" s="17"/>
      <c r="T38" s="17"/>
    </row>
    <row r="39" spans="1:27" x14ac:dyDescent="0.2">
      <c r="D39" s="5"/>
      <c r="K39" s="17"/>
      <c r="L39" s="17"/>
      <c r="M39" s="17"/>
      <c r="N39" s="15"/>
      <c r="O39" s="15"/>
      <c r="P39" s="17"/>
      <c r="Q39" s="17"/>
      <c r="S39" s="17"/>
      <c r="T39" s="17"/>
    </row>
    <row r="40" spans="1:27" x14ac:dyDescent="0.2">
      <c r="D40" s="5"/>
    </row>
    <row r="41" spans="1:27" x14ac:dyDescent="0.2">
      <c r="D41" s="5"/>
      <c r="J41" s="5"/>
      <c r="N41" s="15"/>
      <c r="O41" s="11"/>
    </row>
    <row r="42" spans="1:27" x14ac:dyDescent="0.2">
      <c r="D42" s="5"/>
    </row>
    <row r="43" spans="1:27" x14ac:dyDescent="0.2">
      <c r="D43" s="5"/>
    </row>
    <row r="44" spans="1:27" x14ac:dyDescent="0.2">
      <c r="D44" s="5"/>
    </row>
    <row r="45" spans="1:27" x14ac:dyDescent="0.2">
      <c r="D45" s="5"/>
    </row>
    <row r="46" spans="1:27" x14ac:dyDescent="0.2">
      <c r="C46" s="15"/>
      <c r="D46" s="5"/>
      <c r="I46" s="28"/>
    </row>
    <row r="47" spans="1:27" x14ac:dyDescent="0.2">
      <c r="A47" s="15"/>
      <c r="B47" s="15"/>
      <c r="C47" s="15"/>
      <c r="D47" s="12"/>
      <c r="I47" s="28"/>
      <c r="J47" s="28"/>
    </row>
    <row r="48" spans="1:27" x14ac:dyDescent="0.2">
      <c r="I48" s="28"/>
      <c r="J48" s="28"/>
    </row>
    <row r="49" spans="2:10" x14ac:dyDescent="0.2">
      <c r="B49" s="15"/>
      <c r="C49" s="15"/>
      <c r="D49" s="11"/>
      <c r="I49" s="28"/>
      <c r="J49" s="65"/>
    </row>
  </sheetData>
  <mergeCells count="7">
    <mergeCell ref="D29:N31"/>
    <mergeCell ref="W16:Y16"/>
    <mergeCell ref="S14:T14"/>
    <mergeCell ref="S15:T15"/>
    <mergeCell ref="S10:T10"/>
    <mergeCell ref="S11:T11"/>
    <mergeCell ref="S12:T12"/>
  </mergeCells>
  <pageMargins left="0.7" right="0.7" top="0.75" bottom="0.75" header="0.3" footer="0.3"/>
  <pageSetup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workbookViewId="0"/>
  </sheetViews>
  <sheetFormatPr baseColWidth="10" defaultRowHeight="12.75" x14ac:dyDescent="0.2"/>
  <cols>
    <col min="1" max="1" width="4.85546875" customWidth="1"/>
    <col min="3" max="3" width="3" customWidth="1"/>
    <col min="7" max="7" width="7.28515625" customWidth="1"/>
    <col min="8" max="8" width="5.5703125" customWidth="1"/>
    <col min="13" max="13" width="6.7109375" customWidth="1"/>
    <col min="18" max="18" width="6.7109375" customWidth="1"/>
    <col min="19" max="19" width="12" customWidth="1"/>
    <col min="21" max="21" width="7.5703125" customWidth="1"/>
    <col min="23" max="23" width="14.7109375" customWidth="1"/>
    <col min="24" max="24" width="14.85546875" customWidth="1"/>
    <col min="25" max="25" width="12.7109375" customWidth="1"/>
  </cols>
  <sheetData>
    <row r="1" spans="1:25" ht="20.25" x14ac:dyDescent="0.3">
      <c r="A1" s="95" t="s">
        <v>76</v>
      </c>
    </row>
    <row r="2" spans="1:25" x14ac:dyDescent="0.2">
      <c r="A2" s="57"/>
    </row>
    <row r="3" spans="1:25" x14ac:dyDescent="0.2">
      <c r="A3" s="57"/>
    </row>
    <row r="4" spans="1:25" x14ac:dyDescent="0.2">
      <c r="B4" t="s">
        <v>17</v>
      </c>
      <c r="I4" t="s">
        <v>9</v>
      </c>
      <c r="N4" t="s">
        <v>21</v>
      </c>
    </row>
    <row r="5" spans="1:25" x14ac:dyDescent="0.2">
      <c r="B5" t="s">
        <v>3</v>
      </c>
      <c r="I5" t="s">
        <v>23</v>
      </c>
      <c r="N5" t="s">
        <v>26</v>
      </c>
    </row>
    <row r="6" spans="1:25" x14ac:dyDescent="0.2">
      <c r="B6" s="4" t="s">
        <v>18</v>
      </c>
      <c r="I6" s="4" t="s">
        <v>20</v>
      </c>
      <c r="N6" s="4" t="s">
        <v>22</v>
      </c>
    </row>
    <row r="7" spans="1:25" x14ac:dyDescent="0.2">
      <c r="B7" t="s">
        <v>0</v>
      </c>
      <c r="C7" t="s">
        <v>1</v>
      </c>
      <c r="I7" t="s">
        <v>0</v>
      </c>
      <c r="J7" t="s">
        <v>1</v>
      </c>
      <c r="N7" t="s">
        <v>0</v>
      </c>
      <c r="O7" t="s">
        <v>1</v>
      </c>
    </row>
    <row r="8" spans="1:25" x14ac:dyDescent="0.2">
      <c r="B8" t="s">
        <v>19</v>
      </c>
      <c r="I8" t="s">
        <v>24</v>
      </c>
      <c r="N8" t="s">
        <v>25</v>
      </c>
    </row>
    <row r="10" spans="1:25" x14ac:dyDescent="0.2">
      <c r="B10" s="4" t="s">
        <v>15</v>
      </c>
      <c r="I10" s="4" t="s">
        <v>15</v>
      </c>
      <c r="N10" s="4" t="s">
        <v>15</v>
      </c>
    </row>
    <row r="11" spans="1:25" x14ac:dyDescent="0.2">
      <c r="D11" s="6" t="s">
        <v>64</v>
      </c>
      <c r="E11" s="6" t="s">
        <v>7</v>
      </c>
      <c r="F11" s="7" t="s">
        <v>6</v>
      </c>
      <c r="J11" s="6" t="s">
        <v>27</v>
      </c>
      <c r="K11" s="7" t="s">
        <v>7</v>
      </c>
      <c r="L11" s="6" t="s">
        <v>6</v>
      </c>
      <c r="O11" s="6" t="s">
        <v>29</v>
      </c>
      <c r="P11" s="7" t="s">
        <v>7</v>
      </c>
      <c r="Q11" s="6" t="s">
        <v>6</v>
      </c>
    </row>
    <row r="12" spans="1:25" ht="13.5" thickBot="1" x14ac:dyDescent="0.25">
      <c r="D12" s="6" t="s">
        <v>16</v>
      </c>
      <c r="E12" s="6" t="s">
        <v>8</v>
      </c>
      <c r="F12" s="7" t="s">
        <v>13</v>
      </c>
      <c r="J12" s="6" t="s">
        <v>28</v>
      </c>
      <c r="K12" s="7" t="s">
        <v>8</v>
      </c>
      <c r="L12" s="6" t="s">
        <v>13</v>
      </c>
      <c r="O12" s="6" t="s">
        <v>30</v>
      </c>
      <c r="P12" s="7" t="s">
        <v>8</v>
      </c>
      <c r="Q12" s="6" t="s">
        <v>13</v>
      </c>
    </row>
    <row r="13" spans="1:25" ht="15" customHeight="1" x14ac:dyDescent="0.3">
      <c r="B13" s="2">
        <v>2004</v>
      </c>
      <c r="D13" s="5">
        <v>105.7</v>
      </c>
      <c r="E13" s="69"/>
      <c r="F13" s="8"/>
      <c r="I13">
        <v>2004</v>
      </c>
      <c r="J13" s="5">
        <v>105.7</v>
      </c>
      <c r="K13" s="8"/>
      <c r="L13" s="3"/>
      <c r="N13">
        <v>2004</v>
      </c>
      <c r="O13" s="5">
        <v>96.5</v>
      </c>
      <c r="P13" s="8"/>
      <c r="Q13" s="3"/>
      <c r="S13" s="54"/>
      <c r="T13" s="50"/>
      <c r="W13" s="32"/>
    </row>
    <row r="14" spans="1:25" ht="14.45" customHeight="1" x14ac:dyDescent="0.25">
      <c r="B14" s="2">
        <v>2005</v>
      </c>
      <c r="D14" s="5">
        <v>108.4</v>
      </c>
      <c r="E14" s="69">
        <f t="shared" ref="E14:E25" si="0">ROUND(D14/D13-1,3)</f>
        <v>2.5999999999999999E-2</v>
      </c>
      <c r="F14" s="8"/>
      <c r="I14">
        <v>2005</v>
      </c>
      <c r="J14" s="5">
        <v>108.1</v>
      </c>
      <c r="K14" s="8">
        <f t="shared" ref="K14:K25" si="1">ROUND(J14/J13-1,3)</f>
        <v>2.3E-2</v>
      </c>
      <c r="L14" s="3"/>
      <c r="N14">
        <v>2005</v>
      </c>
      <c r="O14" s="5">
        <v>97.1</v>
      </c>
      <c r="P14" s="8">
        <f t="shared" ref="P14:P25" si="2">ROUND(O14/O13-1,3)</f>
        <v>6.0000000000000001E-3</v>
      </c>
      <c r="Q14" s="3"/>
      <c r="S14" s="111" t="s">
        <v>58</v>
      </c>
      <c r="T14" s="112">
        <f t="shared" ref="T14:T15" si="3">F14*0.19+L14*0.405+Q14*0.405</f>
        <v>0</v>
      </c>
      <c r="V14" s="89" t="s">
        <v>47</v>
      </c>
    </row>
    <row r="15" spans="1:25" x14ac:dyDescent="0.2">
      <c r="B15" s="2">
        <v>2006</v>
      </c>
      <c r="D15" s="5">
        <v>110.8</v>
      </c>
      <c r="E15" s="69">
        <f t="shared" si="0"/>
        <v>2.1999999999999999E-2</v>
      </c>
      <c r="F15" s="8"/>
      <c r="I15">
        <v>2006</v>
      </c>
      <c r="J15" s="5">
        <v>110.3</v>
      </c>
      <c r="K15" s="8">
        <f t="shared" si="1"/>
        <v>0.02</v>
      </c>
      <c r="L15" s="3"/>
      <c r="N15">
        <v>2006</v>
      </c>
      <c r="O15" s="5">
        <v>98.5</v>
      </c>
      <c r="P15" s="8">
        <f t="shared" si="2"/>
        <v>1.4E-2</v>
      </c>
      <c r="Q15" s="3"/>
      <c r="S15" s="111" t="s">
        <v>55</v>
      </c>
      <c r="T15" s="112">
        <f t="shared" si="3"/>
        <v>0</v>
      </c>
    </row>
    <row r="16" spans="1:25" ht="14.45" customHeight="1" x14ac:dyDescent="0.25">
      <c r="B16" s="2">
        <v>2007</v>
      </c>
      <c r="D16" s="5">
        <v>116.5</v>
      </c>
      <c r="E16" s="69">
        <f t="shared" si="0"/>
        <v>5.0999999999999997E-2</v>
      </c>
      <c r="F16" s="8">
        <f t="shared" ref="F16:F25" si="4">ROUND((D16/D13)^(1/3)-1,3)</f>
        <v>3.3000000000000002E-2</v>
      </c>
      <c r="I16">
        <v>2007</v>
      </c>
      <c r="J16" s="5">
        <v>112.7</v>
      </c>
      <c r="K16" s="8">
        <f t="shared" si="1"/>
        <v>2.1999999999999999E-2</v>
      </c>
      <c r="L16" s="3">
        <f t="shared" ref="L16:L25" si="5">ROUND((J16/J13)^(1/3)-1,3)</f>
        <v>2.1999999999999999E-2</v>
      </c>
      <c r="N16">
        <v>2007</v>
      </c>
      <c r="O16" s="5">
        <v>100</v>
      </c>
      <c r="P16" s="8">
        <f t="shared" si="2"/>
        <v>1.4999999999999999E-2</v>
      </c>
      <c r="Q16" s="3">
        <f t="shared" ref="Q16:Q25" si="6">ROUND((O16/O13)^(1/3)-1,3)</f>
        <v>1.2E-2</v>
      </c>
      <c r="S16" s="55" t="s">
        <v>63</v>
      </c>
      <c r="T16" s="51"/>
      <c r="V16" s="33"/>
      <c r="W16" s="108" t="s">
        <v>53</v>
      </c>
      <c r="X16" s="109"/>
      <c r="Y16" s="110"/>
    </row>
    <row r="17" spans="2:25" ht="15" customHeight="1" x14ac:dyDescent="0.2">
      <c r="B17" s="2">
        <v>2008</v>
      </c>
      <c r="D17" s="5">
        <v>119.7</v>
      </c>
      <c r="E17" s="69">
        <f t="shared" si="0"/>
        <v>2.7E-2</v>
      </c>
      <c r="F17" s="22">
        <f t="shared" si="4"/>
        <v>3.4000000000000002E-2</v>
      </c>
      <c r="I17">
        <v>2008</v>
      </c>
      <c r="J17" s="5">
        <v>115.9</v>
      </c>
      <c r="K17" s="22">
        <f t="shared" si="1"/>
        <v>2.8000000000000001E-2</v>
      </c>
      <c r="L17" s="3">
        <f t="shared" si="5"/>
        <v>2.3E-2</v>
      </c>
      <c r="N17">
        <v>2008</v>
      </c>
      <c r="O17" s="5">
        <v>103.4</v>
      </c>
      <c r="P17" s="22">
        <f t="shared" si="2"/>
        <v>3.4000000000000002E-2</v>
      </c>
      <c r="Q17" s="3">
        <f t="shared" si="6"/>
        <v>2.1000000000000001E-2</v>
      </c>
      <c r="S17" s="55"/>
      <c r="T17" s="51"/>
      <c r="V17" s="34"/>
      <c r="W17" s="35" t="s">
        <v>49</v>
      </c>
      <c r="X17" s="42" t="s">
        <v>54</v>
      </c>
      <c r="Y17" s="36" t="s">
        <v>28</v>
      </c>
    </row>
    <row r="18" spans="2:25" x14ac:dyDescent="0.2">
      <c r="B18" s="2">
        <v>2009</v>
      </c>
      <c r="D18" s="5">
        <v>123.1</v>
      </c>
      <c r="E18" s="69">
        <f t="shared" si="0"/>
        <v>2.8000000000000001E-2</v>
      </c>
      <c r="F18" s="22">
        <f t="shared" si="4"/>
        <v>3.5999999999999997E-2</v>
      </c>
      <c r="I18">
        <v>2009</v>
      </c>
      <c r="J18" s="5">
        <v>118.5</v>
      </c>
      <c r="K18" s="22">
        <f t="shared" si="1"/>
        <v>2.1999999999999999E-2</v>
      </c>
      <c r="L18" s="3">
        <f t="shared" si="5"/>
        <v>2.4E-2</v>
      </c>
      <c r="N18">
        <v>2009</v>
      </c>
      <c r="O18" s="5">
        <v>106.3</v>
      </c>
      <c r="P18" s="22">
        <f t="shared" si="2"/>
        <v>2.8000000000000001E-2</v>
      </c>
      <c r="Q18" s="3">
        <f t="shared" si="6"/>
        <v>2.5999999999999999E-2</v>
      </c>
      <c r="S18" s="25"/>
      <c r="T18" s="27"/>
      <c r="V18" s="37"/>
      <c r="W18" s="38"/>
      <c r="X18" s="43"/>
      <c r="Y18" s="39"/>
    </row>
    <row r="19" spans="2:25" ht="15" x14ac:dyDescent="0.25">
      <c r="B19" s="2">
        <v>2010</v>
      </c>
      <c r="D19" s="5">
        <v>127</v>
      </c>
      <c r="E19" s="69">
        <f t="shared" si="0"/>
        <v>3.2000000000000001E-2</v>
      </c>
      <c r="F19" s="22">
        <f>ROUND((D19/D16)^(1/3)-1,3)</f>
        <v>2.9000000000000001E-2</v>
      </c>
      <c r="I19">
        <v>2010</v>
      </c>
      <c r="J19" s="5">
        <v>120.2</v>
      </c>
      <c r="K19" s="22">
        <f t="shared" si="1"/>
        <v>1.4E-2</v>
      </c>
      <c r="L19" s="3">
        <f t="shared" si="5"/>
        <v>2.1999999999999999E-2</v>
      </c>
      <c r="N19">
        <v>2010</v>
      </c>
      <c r="O19" s="5">
        <v>105.9</v>
      </c>
      <c r="P19" s="22">
        <f t="shared" si="2"/>
        <v>-4.0000000000000001E-3</v>
      </c>
      <c r="Q19" s="3">
        <f t="shared" si="6"/>
        <v>1.9E-2</v>
      </c>
      <c r="S19" s="25">
        <v>2010</v>
      </c>
      <c r="T19" s="83">
        <f>ROUND(F17*$W$19+K17*$Y$19+P17*$X$19,3)</f>
        <v>3.2000000000000001E-2</v>
      </c>
      <c r="V19" s="40">
        <v>2018</v>
      </c>
      <c r="W19" s="44">
        <v>0.16647891269583884</v>
      </c>
      <c r="X19" s="45">
        <v>0.56795209377388944</v>
      </c>
      <c r="Y19" s="46">
        <v>0.26556899353027169</v>
      </c>
    </row>
    <row r="20" spans="2:25" x14ac:dyDescent="0.2">
      <c r="B20" s="2">
        <v>2011</v>
      </c>
      <c r="D20" s="5">
        <v>130</v>
      </c>
      <c r="E20" s="69">
        <f t="shared" si="0"/>
        <v>2.4E-2</v>
      </c>
      <c r="F20" s="22">
        <f t="shared" si="4"/>
        <v>2.8000000000000001E-2</v>
      </c>
      <c r="I20">
        <v>2011</v>
      </c>
      <c r="J20" s="5">
        <v>122.8</v>
      </c>
      <c r="K20" s="22">
        <f t="shared" si="1"/>
        <v>2.1999999999999999E-2</v>
      </c>
      <c r="L20" s="3">
        <f t="shared" si="5"/>
        <v>1.9E-2</v>
      </c>
      <c r="N20">
        <v>2011</v>
      </c>
      <c r="O20" s="5">
        <v>107.7</v>
      </c>
      <c r="P20" s="22">
        <f t="shared" si="2"/>
        <v>1.7000000000000001E-2</v>
      </c>
      <c r="Q20" s="3">
        <f t="shared" si="6"/>
        <v>1.4E-2</v>
      </c>
      <c r="S20" s="25">
        <v>2011</v>
      </c>
      <c r="T20" s="83">
        <f t="shared" ref="T20:T26" si="7">ROUND(F18*$W$19+K18*$Y$19+P18*$X$19,3)</f>
        <v>2.8000000000000001E-2</v>
      </c>
    </row>
    <row r="21" spans="2:25" x14ac:dyDescent="0.2">
      <c r="B21" s="2">
        <v>2012</v>
      </c>
      <c r="D21" s="5">
        <v>133.19999999999999</v>
      </c>
      <c r="E21" s="69">
        <f t="shared" si="0"/>
        <v>2.5000000000000001E-2</v>
      </c>
      <c r="F21" s="22">
        <f t="shared" si="4"/>
        <v>2.7E-2</v>
      </c>
      <c r="I21">
        <v>2012</v>
      </c>
      <c r="J21" s="5">
        <v>125.6</v>
      </c>
      <c r="K21" s="22">
        <f t="shared" si="1"/>
        <v>2.3E-2</v>
      </c>
      <c r="L21" s="3">
        <f t="shared" si="5"/>
        <v>0.02</v>
      </c>
      <c r="N21">
        <v>2012</v>
      </c>
      <c r="O21" s="5">
        <v>109.7</v>
      </c>
      <c r="P21" s="22">
        <f t="shared" si="2"/>
        <v>1.9E-2</v>
      </c>
      <c r="Q21" s="3">
        <f t="shared" si="6"/>
        <v>1.0999999999999999E-2</v>
      </c>
      <c r="S21" s="25">
        <v>2012</v>
      </c>
      <c r="T21" s="83">
        <f t="shared" si="7"/>
        <v>6.0000000000000001E-3</v>
      </c>
    </row>
    <row r="22" spans="2:25" x14ac:dyDescent="0.2">
      <c r="B22" s="2">
        <v>2013</v>
      </c>
      <c r="D22" s="5">
        <v>135.19999999999999</v>
      </c>
      <c r="E22" s="69">
        <f t="shared" si="0"/>
        <v>1.4999999999999999E-2</v>
      </c>
      <c r="F22" s="22">
        <f t="shared" si="4"/>
        <v>2.1000000000000001E-2</v>
      </c>
      <c r="I22">
        <v>2013</v>
      </c>
      <c r="J22" s="5">
        <v>127</v>
      </c>
      <c r="K22" s="22">
        <f t="shared" si="1"/>
        <v>1.0999999999999999E-2</v>
      </c>
      <c r="L22" s="3">
        <f t="shared" si="5"/>
        <v>1.9E-2</v>
      </c>
      <c r="N22">
        <v>2013</v>
      </c>
      <c r="O22" s="5">
        <v>110.8</v>
      </c>
      <c r="P22" s="22">
        <f t="shared" si="2"/>
        <v>0.01</v>
      </c>
      <c r="Q22" s="3">
        <f t="shared" si="6"/>
        <v>1.4999999999999999E-2</v>
      </c>
      <c r="S22" s="25">
        <v>2013</v>
      </c>
      <c r="T22" s="83">
        <f t="shared" si="7"/>
        <v>0.02</v>
      </c>
    </row>
    <row r="23" spans="2:25" ht="14.25" x14ac:dyDescent="0.2">
      <c r="B23" s="2">
        <v>2014</v>
      </c>
      <c r="D23" s="5">
        <v>139.5</v>
      </c>
      <c r="E23" s="69">
        <f t="shared" si="0"/>
        <v>3.2000000000000001E-2</v>
      </c>
      <c r="F23" s="22">
        <f t="shared" si="4"/>
        <v>2.4E-2</v>
      </c>
      <c r="I23">
        <v>2014</v>
      </c>
      <c r="J23" s="5">
        <v>129.6</v>
      </c>
      <c r="K23" s="22">
        <f t="shared" si="1"/>
        <v>0.02</v>
      </c>
      <c r="L23" s="3">
        <f t="shared" si="5"/>
        <v>1.7999999999999999E-2</v>
      </c>
      <c r="N23" s="90" t="s">
        <v>69</v>
      </c>
      <c r="O23" s="5">
        <v>114.3</v>
      </c>
      <c r="P23" s="22">
        <f t="shared" si="2"/>
        <v>3.2000000000000001E-2</v>
      </c>
      <c r="Q23" s="3">
        <f t="shared" si="6"/>
        <v>0.02</v>
      </c>
      <c r="S23" s="25">
        <v>2014</v>
      </c>
      <c r="T23" s="83">
        <f t="shared" si="7"/>
        <v>2.1000000000000001E-2</v>
      </c>
    </row>
    <row r="24" spans="2:25" ht="14.25" x14ac:dyDescent="0.2">
      <c r="B24" s="2">
        <v>2015</v>
      </c>
      <c r="D24" s="5">
        <v>142.6</v>
      </c>
      <c r="E24" s="69">
        <f t="shared" si="0"/>
        <v>2.1999999999999999E-2</v>
      </c>
      <c r="F24" s="22">
        <f t="shared" si="4"/>
        <v>2.3E-2</v>
      </c>
      <c r="I24">
        <v>2015</v>
      </c>
      <c r="J24" s="5">
        <v>132.1</v>
      </c>
      <c r="K24" s="67">
        <f t="shared" si="1"/>
        <v>1.9E-2</v>
      </c>
      <c r="L24" s="3">
        <f t="shared" si="5"/>
        <v>1.7000000000000001E-2</v>
      </c>
      <c r="N24" s="90" t="s">
        <v>71</v>
      </c>
      <c r="O24" s="5">
        <v>117.6</v>
      </c>
      <c r="P24" s="22">
        <f t="shared" si="2"/>
        <v>2.9000000000000001E-2</v>
      </c>
      <c r="Q24" s="3">
        <f t="shared" si="6"/>
        <v>2.3E-2</v>
      </c>
      <c r="S24" s="25">
        <v>2015</v>
      </c>
      <c r="T24" s="83">
        <f t="shared" si="7"/>
        <v>1.2E-2</v>
      </c>
    </row>
    <row r="25" spans="2:25" ht="14.25" x14ac:dyDescent="0.2">
      <c r="B25" s="80">
        <v>2016</v>
      </c>
      <c r="C25" s="17"/>
      <c r="D25" s="84">
        <v>145.6</v>
      </c>
      <c r="E25" s="69">
        <f t="shared" si="0"/>
        <v>2.1000000000000001E-2</v>
      </c>
      <c r="F25" s="79">
        <f t="shared" si="4"/>
        <v>2.5000000000000001E-2</v>
      </c>
      <c r="G25" s="17"/>
      <c r="H25" s="17"/>
      <c r="I25" s="17">
        <v>2016</v>
      </c>
      <c r="J25" s="84">
        <v>133.19999999999999</v>
      </c>
      <c r="K25" s="74">
        <f t="shared" si="1"/>
        <v>8.0000000000000002E-3</v>
      </c>
      <c r="L25" s="85">
        <f t="shared" si="5"/>
        <v>1.6E-2</v>
      </c>
      <c r="M25" s="17"/>
      <c r="N25" s="91" t="s">
        <v>70</v>
      </c>
      <c r="O25" s="84">
        <v>119.4</v>
      </c>
      <c r="P25" s="79">
        <f t="shared" si="2"/>
        <v>1.4999999999999999E-2</v>
      </c>
      <c r="Q25" s="85">
        <f t="shared" si="6"/>
        <v>2.5000000000000001E-2</v>
      </c>
      <c r="R25" s="17"/>
      <c r="S25" s="25">
        <v>2016</v>
      </c>
      <c r="T25" s="83">
        <f t="shared" si="7"/>
        <v>2.7E-2</v>
      </c>
    </row>
    <row r="26" spans="2:25" s="15" customFormat="1" x14ac:dyDescent="0.2">
      <c r="B26" s="80"/>
      <c r="C26" s="75"/>
      <c r="D26" s="77"/>
      <c r="E26" s="70"/>
      <c r="F26" s="73"/>
      <c r="G26" s="75"/>
      <c r="H26" s="75"/>
      <c r="I26" s="17"/>
      <c r="J26" s="84"/>
      <c r="K26" s="74"/>
      <c r="L26" s="81"/>
      <c r="M26" s="75"/>
      <c r="N26" s="76"/>
      <c r="O26" s="77"/>
      <c r="P26" s="73"/>
      <c r="Q26" s="70"/>
      <c r="R26" s="75"/>
      <c r="S26" s="78">
        <v>2017</v>
      </c>
      <c r="T26" s="83">
        <f t="shared" si="7"/>
        <v>2.5000000000000001E-2</v>
      </c>
      <c r="U26" s="13"/>
      <c r="V26"/>
      <c r="W26"/>
      <c r="X26"/>
      <c r="Y26"/>
    </row>
    <row r="27" spans="2:25" ht="13.5" thickBot="1" x14ac:dyDescent="0.25">
      <c r="P27" s="17"/>
      <c r="S27" s="25"/>
      <c r="T27" s="26"/>
    </row>
    <row r="28" spans="2:25" s="97" customFormat="1" ht="17.25" customHeight="1" thickBot="1" x14ac:dyDescent="0.25"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P28" s="100"/>
      <c r="Q28" s="102"/>
      <c r="S28" s="105" t="s">
        <v>31</v>
      </c>
      <c r="T28" s="106">
        <f>STDEV(T19:T27)</f>
        <v>8.6839342630926439E-3</v>
      </c>
      <c r="V28" s="18"/>
      <c r="W28" s="18"/>
      <c r="X28" s="18"/>
      <c r="Y28" s="18"/>
    </row>
    <row r="29" spans="2:25" ht="14.25" x14ac:dyDescent="0.2">
      <c r="C29" s="93">
        <v>1</v>
      </c>
      <c r="D29" s="113" t="s">
        <v>77</v>
      </c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V29" s="17"/>
      <c r="W29" s="17"/>
      <c r="X29" s="17"/>
      <c r="Y29" s="17"/>
    </row>
    <row r="30" spans="2:25" x14ac:dyDescent="0.2"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V30" s="17"/>
      <c r="W30" s="17"/>
      <c r="X30" s="17"/>
      <c r="Y30" s="17"/>
    </row>
    <row r="31" spans="2:25" x14ac:dyDescent="0.2">
      <c r="B31" s="2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</row>
    <row r="32" spans="2:25" x14ac:dyDescent="0.2"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27" x14ac:dyDescent="0.2">
      <c r="D33" s="19"/>
      <c r="E33" s="18"/>
      <c r="F33" s="18"/>
      <c r="G33" s="18"/>
      <c r="H33" s="18"/>
      <c r="I33" s="18"/>
      <c r="J33" s="19"/>
      <c r="K33" s="18"/>
      <c r="L33" s="18"/>
      <c r="M33" s="18"/>
      <c r="N33" s="18"/>
      <c r="O33" s="19"/>
      <c r="P33" s="18"/>
      <c r="Q33" s="18"/>
      <c r="R33" s="18"/>
    </row>
    <row r="34" spans="1:27" x14ac:dyDescent="0.2"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27" x14ac:dyDescent="0.2">
      <c r="D35" s="5"/>
      <c r="K35" s="17"/>
      <c r="L35" s="17"/>
      <c r="M35" s="17"/>
      <c r="P35" s="17"/>
      <c r="Q35" s="17"/>
      <c r="R35" s="17"/>
      <c r="S35" s="17"/>
      <c r="T35" s="17"/>
      <c r="U35" s="17"/>
      <c r="Z35" s="17"/>
      <c r="AA35" s="17"/>
    </row>
    <row r="36" spans="1:27" x14ac:dyDescent="0.2">
      <c r="D36" s="5"/>
      <c r="K36" s="20"/>
      <c r="L36" s="20"/>
      <c r="M36" s="20"/>
      <c r="P36" s="20"/>
      <c r="Q36" s="20"/>
      <c r="R36" s="20"/>
      <c r="S36" s="20"/>
      <c r="T36" s="20"/>
      <c r="U36" s="20"/>
      <c r="Z36" s="20"/>
      <c r="AA36" s="17"/>
    </row>
    <row r="37" spans="1:27" x14ac:dyDescent="0.2">
      <c r="D37" s="5"/>
      <c r="K37" s="17"/>
      <c r="L37" s="17"/>
      <c r="M37" s="17"/>
      <c r="P37" s="17"/>
      <c r="Q37" s="17"/>
      <c r="R37" s="17"/>
      <c r="S37" s="17"/>
      <c r="T37" s="17"/>
      <c r="U37" s="17"/>
      <c r="Z37" s="17"/>
      <c r="AA37" s="17"/>
    </row>
    <row r="38" spans="1:27" x14ac:dyDescent="0.2">
      <c r="D38" s="5"/>
      <c r="K38" s="17"/>
      <c r="L38" s="17"/>
      <c r="M38" s="17"/>
      <c r="N38" s="15"/>
      <c r="O38" s="15"/>
      <c r="P38" s="17"/>
      <c r="Q38" s="17"/>
      <c r="R38" s="17"/>
      <c r="S38" s="17"/>
      <c r="T38" s="17"/>
      <c r="U38" s="17"/>
      <c r="Z38" s="17"/>
      <c r="AA38" s="17"/>
    </row>
    <row r="39" spans="1:27" x14ac:dyDescent="0.2">
      <c r="D39" s="5"/>
    </row>
    <row r="40" spans="1:27" x14ac:dyDescent="0.2">
      <c r="D40" s="5"/>
      <c r="J40" s="5"/>
      <c r="N40" s="15"/>
      <c r="O40" s="11"/>
    </row>
    <row r="41" spans="1:27" x14ac:dyDescent="0.2">
      <c r="D41" s="5"/>
    </row>
    <row r="42" spans="1:27" x14ac:dyDescent="0.2">
      <c r="D42" s="5"/>
    </row>
    <row r="43" spans="1:27" x14ac:dyDescent="0.2">
      <c r="D43" s="5"/>
    </row>
    <row r="44" spans="1:27" x14ac:dyDescent="0.2">
      <c r="D44" s="5"/>
    </row>
    <row r="45" spans="1:27" x14ac:dyDescent="0.2">
      <c r="C45" s="15"/>
      <c r="D45" s="5"/>
      <c r="I45" s="28"/>
      <c r="J45" s="28"/>
    </row>
    <row r="46" spans="1:27" x14ac:dyDescent="0.2">
      <c r="A46" s="15"/>
      <c r="B46" s="15"/>
      <c r="C46" s="15"/>
      <c r="D46" s="12"/>
      <c r="I46" s="28"/>
      <c r="J46" s="28"/>
    </row>
    <row r="47" spans="1:27" x14ac:dyDescent="0.2">
      <c r="I47" s="28"/>
      <c r="J47" s="28"/>
    </row>
    <row r="48" spans="1:27" x14ac:dyDescent="0.2">
      <c r="B48" s="15"/>
      <c r="C48" s="15"/>
      <c r="D48" s="11"/>
      <c r="I48" s="28"/>
      <c r="J48" s="65"/>
    </row>
    <row r="49" spans="9:10" x14ac:dyDescent="0.2">
      <c r="I49" s="28"/>
      <c r="J49" s="28"/>
    </row>
  </sheetData>
  <mergeCells count="4">
    <mergeCell ref="D29:N31"/>
    <mergeCell ref="S14:T14"/>
    <mergeCell ref="S15:T15"/>
    <mergeCell ref="W16:Y16"/>
  </mergeCells>
  <pageMargins left="0.7" right="0.7" top="0.75" bottom="0.75" header="0.3" footer="0.3"/>
  <pageSetup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808469C87C7E014AB7A56B6C06CC6ADC" ma:contentTypeVersion="0" ma:contentTypeDescription="" ma:contentTypeScope="" ma:versionID="2805d43d45e03e2ffd00267597b7a769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HQD-21, document 1.2 - R-1.4 - Fichier Excel </Sujet>
    <Confidentiel xmlns="a091097b-8ae3-4832-a2b2-51f9a78aeacd">3</Confidentiel>
    <Projet xmlns="a091097b-8ae3-4832-a2b2-51f9a78aeacd">670</Projet>
    <Provenance xmlns="a091097b-8ae3-4832-a2b2-51f9a78aeacd">1</Provenance>
    <Hidden_UploadedAt xmlns="a091097b-8ae3-4832-a2b2-51f9a78aeacd">2023-01-29T01:36:54+00:00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77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HQD-21, document 1.2 - Fichier Excel</Cote_x0020_de_x0020_déposant>
    <Inscrit_x0020_au_x0020_plumitif xmlns="a091097b-8ae3-4832-a2b2-51f9a78aeacd">false</Inscrit_x0020_au_x0020_plumitif>
    <Numéro_x0020_plumitif xmlns="a091097b-8ae3-4832-a2b2-51f9a78aeacd" xsi:nil="true"/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11</Catégorie_x0020_de_x0020_document>
    <Date_x0020_de_x0020_confidentialité_x0020_relevée xmlns="a091097b-8ae3-4832-a2b2-51f9a78aeacd" xsi:nil="true"/>
    <Hidden_ApprovedAt xmlns="a091097b-8ae3-4832-a2b2-51f9a78aeacd">2023-01-29T01:36:54+00:00</Hidden_ApprovedAt>
    <Cote_x0020_de_x0020_piéce xmlns="a091097b-8ae3-4832-a2b2-51f9a78aeacd">B-0199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W2HFWTQUJJY6-1647426744-760</_dlc_DocId>
    <_dlc_DocIdUrl xmlns="a84ed267-86d5-4fa1-a3cb-2fed497fe84f">
      <Url>http://s10mtlweb:8081/670/_layouts/15/DocIdRedir.aspx?ID=W2HFWTQUJJY6-1647426744-760</Url>
      <Description>W2HFWTQUJJY6-1647426744-760</Description>
    </_dlc_DocIdUrl>
  </documentManagement>
</p:properties>
</file>

<file path=customXml/itemProps1.xml><?xml version="1.0" encoding="utf-8"?>
<ds:datastoreItem xmlns:ds="http://schemas.openxmlformats.org/officeDocument/2006/customXml" ds:itemID="{535E93B2-8DDB-468B-873C-F176FFEC87FB}"/>
</file>

<file path=customXml/itemProps2.xml><?xml version="1.0" encoding="utf-8"?>
<ds:datastoreItem xmlns:ds="http://schemas.openxmlformats.org/officeDocument/2006/customXml" ds:itemID="{F832096C-2468-41D6-95D3-27A0D54241E8}"/>
</file>

<file path=customXml/itemProps3.xml><?xml version="1.0" encoding="utf-8"?>
<ds:datastoreItem xmlns:ds="http://schemas.openxmlformats.org/officeDocument/2006/customXml" ds:itemID="{973B6E55-3809-470A-9147-403FA7641413}"/>
</file>

<file path=customXml/itemProps4.xml><?xml version="1.0" encoding="utf-8"?>
<ds:datastoreItem xmlns:ds="http://schemas.openxmlformats.org/officeDocument/2006/customXml" ds:itemID="{4CC055EA-08ED-4B98-BF47-F89D52DC66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</vt:lpstr>
      <vt:lpstr>Régie année civil</vt:lpstr>
      <vt:lpstr>HQD phaseI</vt:lpstr>
      <vt:lpstr>HQD phaseIII</vt:lpstr>
      <vt:lpstr>HQD mm salaires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HQD-21, document 1.2 - R-1.4 - Fichier Excel </dc:subject>
  <dc:creator/>
  <cp:lastModifiedBy/>
  <dcterms:created xsi:type="dcterms:W3CDTF">2018-02-02T19:21:41Z</dcterms:created>
  <dcterms:modified xsi:type="dcterms:W3CDTF">2018-02-02T20:55:51Z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0x010100F6681E3BDF397F418586AC591ADC81BB00808469C87C7E014AB7A56B6C06CC6ADC</vt:lpwstr>
  </property>
  <property fmtid="{D5CDD505-2E9C-101B-9397-08002B2CF9AE}" pid="4" name="Order">
    <vt:r8>3275800</vt:r8>
  </property>
  <property fmtid="{D5CDD505-2E9C-101B-9397-08002B2CF9AE}" pid="5" name="_dlc_DocIdItemGuid">
    <vt:lpwstr>bbb90cab-76bf-4908-89bc-9b3ac444b5ea</vt:lpwstr>
  </property>
</Properties>
</file>