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tchen\Documents\Quebec\AQCIE\Phase 3\IR Responses Jan 2018\"/>
    </mc:Choice>
  </mc:AlternateContent>
  <bookViews>
    <workbookView xWindow="0" yWindow="0" windowWidth="20490" windowHeight="6930" xr2:uid="{FB870995-9A3D-4465-8D3A-808CFA3E0D61}"/>
  </bookViews>
  <sheets>
    <sheet name="T4 X factor surve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d3">#REF!</definedName>
    <definedName name="____d2">#REF!</definedName>
    <definedName name="___d2">#REF!</definedName>
    <definedName name="___d3">#REF!</definedName>
    <definedName name="__d2">#REF!</definedName>
    <definedName name="__FDS_HYPERLINK_TOGGLE_STATE__" hidden="1">"ON"</definedName>
    <definedName name="_1E_1">#N/A</definedName>
    <definedName name="_d2">#REF!</definedName>
    <definedName name="_d3">#REF!</definedName>
    <definedName name="_Parse_Out" hidden="1">#REF!</definedName>
    <definedName name="A">[1]Sheet1!#REF!</definedName>
    <definedName name="A2159244F">'[2]WCI EGS'!$R$1:$R$10,'[2]WCI EGS'!$R$11:$R$47</definedName>
    <definedName name="A2159253J">'[2]WCI EGS'!$X$1:$X$10,'[2]WCI EGS'!$X$11:$X$47</definedName>
    <definedName name="A2159262K">'[2]WCI EGS'!$AO$1:$AO$10,'[2]WCI EGS'!$AO$11:$AO$47</definedName>
    <definedName name="A2159263L">'[2]WCI EGS'!$B$1:$B$10,'[2]WCI EGS'!$B$11:$B$47</definedName>
    <definedName name="A2159264R">'[2]WCI EGS'!$C$1:$C$10,'[2]WCI EGS'!$C$11:$C$47</definedName>
    <definedName name="A2159265T">'[2]WCI EGS'!$D$1:$D$10,'[2]WCI EGS'!$D$11:$D$47</definedName>
    <definedName name="A2159266V">'[2]WCI EGS'!$F$1:$F$10,'[2]WCI EGS'!$F$11:$F$47</definedName>
    <definedName name="A2159267W">'[2]WCI EGS'!$G$1:$G$10,'[2]WCI EGS'!$G$11:$G$47</definedName>
    <definedName name="A2159268X">'[2]WCI EGS'!$H$1:$H$10,'[2]WCI EGS'!$H$11:$H$47</definedName>
    <definedName name="A2159269A">'[2]WCI EGS'!$I$1:$I$10,'[2]WCI EGS'!$I$11:$I$47</definedName>
    <definedName name="A2159270K">'[2]WCI EGS'!$J$1:$J$10,'[2]WCI EGS'!$J$11:$J$47</definedName>
    <definedName name="A2159271L">'[2]WCI EGS'!$K$1:$K$10,'[2]WCI EGS'!$K$11:$K$47</definedName>
    <definedName name="A2159272R">'[2]WCI EGS'!$L$1:$L$10,'[2]WCI EGS'!$L$11:$L$47</definedName>
    <definedName name="A2159273T">'[2]WCI EGS'!$M$1:$M$10,'[2]WCI EGS'!$M$11:$M$47</definedName>
    <definedName name="A2159274V">'[2]WCI EGS'!$N$1:$N$10,'[2]WCI EGS'!$N$11:$N$47</definedName>
    <definedName name="A2159275W">'[2]WCI EGS'!$O$1:$O$10,'[2]WCI EGS'!$O$11:$O$47</definedName>
    <definedName name="A2159276X">'[2]WCI EGS'!$P$1:$P$10,'[2]WCI EGS'!$P$11:$P$47</definedName>
    <definedName name="A2159277A">'[2]WCI EGS'!$Q$1:$Q$10,'[2]WCI EGS'!$Q$11:$Q$47</definedName>
    <definedName name="A2159278C">'[2]WCI EGS'!$S$1:$S$10,'[2]WCI EGS'!$S$11:$S$47</definedName>
    <definedName name="A2159279F">'[2]WCI EGS'!$T$1:$T$10,'[2]WCI EGS'!$T$11:$T$47</definedName>
    <definedName name="A2159280R">'[2]WCI EGS'!$U$1:$U$10,'[2]WCI EGS'!$U$11:$U$47</definedName>
    <definedName name="A2159281T">'[2]WCI EGS'!$V$1:$V$10,'[2]WCI EGS'!$V$11:$V$47</definedName>
    <definedName name="A2159282V">'[2]WCI EGS'!$W$1:$W$10,'[2]WCI EGS'!$W$11:$W$47</definedName>
    <definedName name="A2159283W">'[2]WCI EGS'!$Y$1:$Y$10,'[2]WCI EGS'!$Y$11:$Y$47</definedName>
    <definedName name="A2159284X">'[2]WCI EGS'!$Z$1:$Z$10,'[2]WCI EGS'!$Z$11:$Z$47</definedName>
    <definedName name="A2159285A">'[2]WCI EGS'!$AA$1:$AA$10,'[2]WCI EGS'!$AA$11:$AA$47</definedName>
    <definedName name="A2159286C">'[2]WCI EGS'!$AB$1:$AB$10,'[2]WCI EGS'!$AB$11:$AB$47</definedName>
    <definedName name="A2159287F">'[2]WCI EGS'!$AC$1:$AC$10,'[2]WCI EGS'!$AC$11:$AC$47</definedName>
    <definedName name="A2159288J">'[2]WCI EGS'!$AD$1:$AD$10,'[2]WCI EGS'!$AD$11:$AD$47</definedName>
    <definedName name="A2159289K">'[2]WCI EGS'!$AE$1:$AE$10,'[2]WCI EGS'!$AE$11:$AE$47</definedName>
    <definedName name="A2159290V">'[2]WCI EGS'!$AF$1:$AF$10,'[2]WCI EGS'!$AF$11:$AF$47</definedName>
    <definedName name="A2159291W">'[2]WCI EGS'!$AG$1:$AG$10,'[2]WCI EGS'!$AG$11:$AG$47</definedName>
    <definedName name="A2159292X">'[2]WCI EGS'!$AH$1:$AH$10,'[2]WCI EGS'!$AH$11:$AH$47</definedName>
    <definedName name="A2159293A">'[2]WCI EGS'!$AI$1:$AI$10,'[2]WCI EGS'!$AI$11:$AI$47</definedName>
    <definedName name="A2159294C">'[2]WCI EGS'!$AJ$1:$AJ$10,'[2]WCI EGS'!$AJ$11:$AJ$47</definedName>
    <definedName name="A2159295F">'[2]WCI EGS'!$AK$1:$AK$10,'[2]WCI EGS'!$AK$11:$AK$47</definedName>
    <definedName name="A2159296J">'[2]WCI EGS'!$AL$1:$AL$10,'[2]WCI EGS'!$AL$11:$AL$47</definedName>
    <definedName name="A2159297K">'[2]WCI EGS'!$AM$1:$AM$10,'[2]WCI EGS'!$AM$11:$AM$47</definedName>
    <definedName name="A2159298L">'[2]WCI EGS'!$AN$1:$AN$10,'[2]WCI EGS'!$AN$11:$AN$47</definedName>
    <definedName name="A2325806K">[2]cpi06!$B$1:$B$10,[2]cpi06!$B$11:$B$243</definedName>
    <definedName name="A2325807L">[2]cpi06!$K$1:$K$10,[2]cpi06!$K$110:$K$243</definedName>
    <definedName name="A2325810A">[2]cpi06!$T$1:$T$10,[2]cpi06!$T$107:$T$243</definedName>
    <definedName name="A2325811C">[2]cpi06!$C$1:$C$10,[2]cpi06!$C$11:$C$243</definedName>
    <definedName name="A2325812F">[2]cpi06!$L$1:$L$10,[2]cpi06!$L$110:$L$243</definedName>
    <definedName name="A2325815L">[2]cpi06!$U$1:$U$10,[2]cpi06!$U$107:$U$243</definedName>
    <definedName name="A2325816R">[2]cpi06!$D$1:$D$10,[2]cpi06!$D$11:$D$243</definedName>
    <definedName name="A2325817T">[2]cpi06!$M$1:$M$10,[2]cpi06!$M$110:$M$243</definedName>
    <definedName name="A2325820F">[2]cpi06!$V$1:$V$10,[2]cpi06!$V$107:$V$243</definedName>
    <definedName name="A2325821J">[2]cpi06!$E$1:$E$10,[2]cpi06!$E$11:$E$243</definedName>
    <definedName name="A2325822K">[2]cpi06!$N$1:$N$10,[2]cpi06!$N$110:$N$243</definedName>
    <definedName name="A2325825T">[2]cpi06!$W$1:$W$10,[2]cpi06!$W$107:$W$243</definedName>
    <definedName name="A2325826V">[2]cpi06!$F$1:$F$10,[2]cpi06!$F$11:$F$243</definedName>
    <definedName name="A2325827W">[2]cpi06!$O$1:$O$10,[2]cpi06!$O$110:$O$243</definedName>
    <definedName name="A2325830K">[2]cpi06!$X$1:$X$10,[2]cpi06!$X$107:$X$243</definedName>
    <definedName name="A2325831L">[2]cpi06!$G$1:$G$10,[2]cpi06!$G$11:$G$243</definedName>
    <definedName name="A2325832R">[2]cpi06!$P$1:$P$10,[2]cpi06!$P$110:$P$243</definedName>
    <definedName name="A2325835W">[2]cpi06!$Y$1:$Y$10,[2]cpi06!$Y$107:$Y$243</definedName>
    <definedName name="A2325836X">[2]cpi06!$H$1:$H$10,[2]cpi06!$H$139:$H$243</definedName>
    <definedName name="A2325837A">[2]cpi06!$Q$1:$Q$10,[2]cpi06!$Q$143:$Q$243</definedName>
    <definedName name="A2325840R">[2]cpi06!$Z$1:$Z$10,[2]cpi06!$Z$140:$Z$243</definedName>
    <definedName name="A2325841T">[2]cpi06!$I$1:$I$10,[2]cpi06!$I$11:$I$243</definedName>
    <definedName name="A2325842V">[2]cpi06!$R$1:$R$10,[2]cpi06!$R$110:$R$243</definedName>
    <definedName name="A2325845A">[2]cpi06!$AA$1:$AA$10,[2]cpi06!$AA$107:$AA$243</definedName>
    <definedName name="A2325846C">[2]cpi06!$J$1:$J$10,[2]cpi06!$J$11:$J$243</definedName>
    <definedName name="A2325847F">[2]cpi06!$S$1:$S$10,[2]cpi06!$S$110:$S$243</definedName>
    <definedName name="A2325850V">[2]cpi06!$AB$1:$AB$10,[2]cpi06!$AB$107:$AB$243</definedName>
    <definedName name="BTP">#REF!</definedName>
    <definedName name="CCCA">#REF!</definedName>
    <definedName name="CIVA">#REF!</definedName>
    <definedName name="COMP">#REF!</definedName>
    <definedName name="data00">'[3]2000 data'!$A$1:$FO$36</definedName>
    <definedName name="data01">'[3]2001 data'!$A$1:$CU$36</definedName>
    <definedName name="data02">'[3]2002 data'!$A$1:$CY$36</definedName>
    <definedName name="data03">'[3]2003 data'!$A$1:$DA$36</definedName>
    <definedName name="data04">'[3]2004 data'!$A$1:$DA$36</definedName>
    <definedName name="data05">'[3]2005 data'!$A$1:$CU$36</definedName>
    <definedName name="data06">'[3]2006 data'!$A$1:$CO$36</definedName>
    <definedName name="data07">'[3]2007 data'!$A$1:$CK$36</definedName>
    <definedName name="data08">'[3]2008 data'!$A$1:$CG$36</definedName>
    <definedName name="data09">'[3]2009 data'!$A$1:$CC$36</definedName>
    <definedName name="Data1">#REF!</definedName>
    <definedName name="data10">'[3]2010 data'!$A$1:$CC$36</definedName>
    <definedName name="data11">'[3]2011 data '!$A$1:$CC$37</definedName>
    <definedName name="_xlnm.Database">#REF!</definedName>
    <definedName name="database_old">#REF!</definedName>
    <definedName name="Database1">#REF!</definedName>
    <definedName name="Date_Range">[2]cpi06!$A$2:$A$10,[2]cpi06!$A$11:$A$243</definedName>
    <definedName name="DATES">#N/A</definedName>
    <definedName name="db">#REF!</definedName>
    <definedName name="DISTRIBUTOR_NAME">'[4]1. Information'!$F$14</definedName>
    <definedName name="fgngdh">'[5]1. Information'!$F$14</definedName>
    <definedName name="FTE">#REF!</definedName>
    <definedName name="FTPT">#REF!</definedName>
    <definedName name="fvsv">'[5]1. Information'!$F$14</definedName>
    <definedName name="GCFC">#REF!</definedName>
    <definedName name="GOC">#REF!</definedName>
    <definedName name="GOCWI">#REF!</definedName>
    <definedName name="GOIPD">#REF!</definedName>
    <definedName name="GOX">#REF!</definedName>
    <definedName name="GPO">#REF!</definedName>
    <definedName name="GPOCWI">#REF!</definedName>
    <definedName name="GPOIPD">#REF!</definedName>
    <definedName name="GPOX">#REF!</definedName>
    <definedName name="GPSHR">#REF!</definedName>
    <definedName name="grossplant">'[3]PEG_ Gross Plant'!$C$8:$H$4224</definedName>
    <definedName name="IBT">#REF!</definedName>
    <definedName name="IIC">#REF!</definedName>
    <definedName name="IICWI">#REF!</definedName>
    <definedName name="IIIPD">#REF!</definedName>
    <definedName name="IIX">#REF!</definedName>
    <definedName name="IUE">#REF!</definedName>
    <definedName name="j">#REF!</definedName>
    <definedName name="NCCA">#REF!</definedName>
    <definedName name="NETINT">#REF!</definedName>
    <definedName name="PBT">#REF!</definedName>
    <definedName name="PeerGroup1">'[6]Peer Group Unit Cost Calc'!$A$4:$C$14</definedName>
    <definedName name="PeerGroup2">'[6]Peer Group Unit Cost Calc'!$D$4:$F$13</definedName>
    <definedName name="PeerGroup3">'[6]Peer Group Unit Cost Calc'!$G$4:$I$13</definedName>
    <definedName name="PeerGroup4">'[6]Peer Group Unit Cost Calc'!$A$20:$C$30</definedName>
    <definedName name="PeerGroup5">'[6]Peer Group Unit Cost Calc'!$D$20:$F$37</definedName>
    <definedName name="PeerGroup6">'[6]Peer Group Unit Cost Calc'!$G$20:$I$32</definedName>
    <definedName name="PEP">#REF!</definedName>
    <definedName name="PIVA">#REF!</definedName>
    <definedName name="_xlnm.Print_Area" localSheetId="0">'T4 X factor survey'!$A$1:$K$60</definedName>
    <definedName name="PTI">#REF!</definedName>
    <definedName name="RIP">#REF!</definedName>
    <definedName name="row_count">[7]Calculation!$A$2893</definedName>
    <definedName name="sample_size">[7]Calculation!$CD$2</definedName>
    <definedName name="SGDP">#REF!</definedName>
    <definedName name="SUB">#REF!</definedName>
    <definedName name="SUPPS">#REF!</definedName>
    <definedName name="SUR">#REF!</definedName>
    <definedName name="TableName">"Dummy"</definedName>
    <definedName name="TFP_PG_Comp_121307_b">#REF!</definedName>
    <definedName name="transmap012916">#REF!</definedName>
    <definedName name="TrialBalance02">'[8]COMPANY_DRILL_TrialBalance_(540'!$A$3012:$D$3105</definedName>
    <definedName name="TrialBalance03">'[8]COMPANY_DRILL_TrialBalance_(540'!$A$3110:$D$3205</definedName>
    <definedName name="TrialBalance04">'[8]COMPANY_DRILL_TrialBalance_(540'!$A$3210:$D$3305</definedName>
    <definedName name="TrialBalance05">'[8]COMPANY_DRILL_TrialBalance_(540'!$A$3310:$D$3402</definedName>
    <definedName name="TrialBalance06">'[8]COMPANY_DRILL_TrialBalance_(540'!$A$3407:$D$3496</definedName>
    <definedName name="TrialBalance07">'[8]COMPANY_DRILL_TrialBalance_(540'!$A$3501:$D$3586</definedName>
    <definedName name="TrialBalance08">'[8]COMPANY_DRILL_TrialBalance_(540'!$A$3591:$D$3671</definedName>
    <definedName name="TrialBalance09">'[8]COMPANY_DRILL_TrialBalance_(540'!$A$3676:$D$3753</definedName>
    <definedName name="TrialBalance10">'[8]COMPANY_DRILL_TrialBalance_(540'!$A$3758:$D$3836</definedName>
    <definedName name="TrialBalance11">'[8]COMPANY_DRILL_TrialBalance_(540'!$A$3841:$C$3916</definedName>
    <definedName name="TrialBalance89">'[8]COMPANY_DRILL_TrialBalance_(540'!$A$5:$D$307</definedName>
    <definedName name="TrialBalance90">'[8]COMPANY_DRILL_TrialBalance_(540'!$A$312:$D$614</definedName>
    <definedName name="TrialBalance91">'[8]COMPANY_DRILL_TrialBalance_(540'!$A$619:$D$917</definedName>
    <definedName name="Trialbalance92">'[8]COMPANY_DRILL_TrialBalance_(540'!$A$922:$D$1220</definedName>
    <definedName name="TrialBalance93">'[8]COMPANY_DRILL_TrialBalance_(540'!$A$1225:$D$1522</definedName>
    <definedName name="TrialBalance94">'[8]COMPANY_DRILL_TrialBalance_(540'!$A$1527:$D$1829</definedName>
    <definedName name="TrialBalance95">'[8]COMPANY_DRILL_TrialBalance_(540'!$A$1834:$D$2136</definedName>
    <definedName name="TrialBalance96">'[8]COMPANY_DRILL_TrialBalance_(540'!$A$2141:$D$2445</definedName>
    <definedName name="TrialBalance97">'[8]COMPANY_DRILL_TrialBalance_(540'!$A$2450:$D$2753</definedName>
    <definedName name="TrialBalance98">'[8]COMPANY_DRILL_TrialBalance_(540'!$A$2758:$D$3007</definedName>
    <definedName name="WS">#REF!</definedName>
    <definedName name="XK_by_Peer_Group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J16" i="1"/>
  <c r="J51" i="1"/>
  <c r="K51" i="1"/>
  <c r="G52" i="1"/>
  <c r="G53" i="1"/>
  <c r="G54" i="1"/>
  <c r="I53" i="1"/>
  <c r="H53" i="1"/>
  <c r="J42" i="1"/>
  <c r="J53" i="1"/>
  <c r="J6" i="1"/>
  <c r="J54" i="1"/>
  <c r="K54" i="1"/>
  <c r="I54" i="1"/>
  <c r="H54" i="1"/>
  <c r="K53" i="1"/>
  <c r="J52" i="1"/>
  <c r="K52" i="1"/>
  <c r="I52" i="1"/>
  <c r="H52" i="1"/>
  <c r="I51" i="1"/>
  <c r="H51" i="1"/>
  <c r="K49" i="1"/>
  <c r="H49" i="1"/>
  <c r="K48" i="1"/>
</calcChain>
</file>

<file path=xl/sharedStrings.xml><?xml version="1.0" encoding="utf-8"?>
<sst xmlns="http://schemas.openxmlformats.org/spreadsheetml/2006/main" count="339" uniqueCount="125">
  <si>
    <r>
      <t>INDEX-BASED ARMs OF NORTH AMERICAN ENERGY UTILITIES</t>
    </r>
    <r>
      <rPr>
        <b/>
        <vertAlign val="superscript"/>
        <sz val="18"/>
        <rFont val="Arial"/>
        <family val="2"/>
      </rPr>
      <t>1</t>
    </r>
  </si>
  <si>
    <t>AppIicabIe Service</t>
  </si>
  <si>
    <t>UtiIity</t>
  </si>
  <si>
    <t>Jurisdiction</t>
  </si>
  <si>
    <t>Term</t>
  </si>
  <si>
    <t>Cap Form</t>
  </si>
  <si>
    <t>Inflation Measure (P)</t>
  </si>
  <si>
    <t>Acknowledged Productivity Trend  (A)</t>
  </si>
  <si>
    <r>
      <t>Stretch Factor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(B)</t>
    </r>
  </si>
  <si>
    <t>Stretch Factor</t>
  </si>
  <si>
    <t>X-Factor (A+B)</t>
  </si>
  <si>
    <r>
      <t xml:space="preserve">X-Factor </t>
    </r>
    <r>
      <rPr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                                                  </t>
    </r>
  </si>
  <si>
    <t>Bundled Power Service</t>
  </si>
  <si>
    <t>PacifiCorp (I)</t>
  </si>
  <si>
    <t>California</t>
  </si>
  <si>
    <t>1994-1997, extended to 1999</t>
  </si>
  <si>
    <t>Price Cap</t>
  </si>
  <si>
    <t>Industry-specific</t>
  </si>
  <si>
    <t>NA</t>
  </si>
  <si>
    <t>Central Maine Power (I)</t>
  </si>
  <si>
    <t>Maine</t>
  </si>
  <si>
    <t>1995-1999</t>
  </si>
  <si>
    <t>GDPPI</t>
  </si>
  <si>
    <t>0.9% (Average)</t>
  </si>
  <si>
    <t>Gas Distribution</t>
  </si>
  <si>
    <t>Southern California Gas</t>
  </si>
  <si>
    <t>1997-2002</t>
  </si>
  <si>
    <t>Revenue Cap</t>
  </si>
  <si>
    <t>0.80% (Average)</t>
  </si>
  <si>
    <t>2.3% (Average)</t>
  </si>
  <si>
    <t>Power Distribution</t>
  </si>
  <si>
    <t>Southern California Edison</t>
  </si>
  <si>
    <t>CPI</t>
  </si>
  <si>
    <t>1.48% (Average)</t>
  </si>
  <si>
    <t>Boston Gas (I)</t>
  </si>
  <si>
    <t>Massachusetts</t>
  </si>
  <si>
    <t>1997-2003</t>
  </si>
  <si>
    <t>Bangor Hydro Electric (I)</t>
  </si>
  <si>
    <t>1998-2000</t>
  </si>
  <si>
    <t>PacifiCorp (II)</t>
  </si>
  <si>
    <t>Oregon</t>
  </si>
  <si>
    <t>1998-2001</t>
  </si>
  <si>
    <t>San Diego Gas and Electric</t>
  </si>
  <si>
    <t>1999-2002</t>
  </si>
  <si>
    <t>0.55% (Average)</t>
  </si>
  <si>
    <t>1.23% (Average)</t>
  </si>
  <si>
    <t>1.47% (Average)</t>
  </si>
  <si>
    <t>All Ontario distributors</t>
  </si>
  <si>
    <t>Ontario</t>
  </si>
  <si>
    <t>2000-2003</t>
  </si>
  <si>
    <t>Bangor Gas</t>
  </si>
  <si>
    <t>2000-2009, extended to 2012</t>
  </si>
  <si>
    <t>0.36% (Average)</t>
  </si>
  <si>
    <t>Union Gas</t>
  </si>
  <si>
    <t>2001-2003</t>
  </si>
  <si>
    <t>Central Maine Power (II)</t>
  </si>
  <si>
    <t>2001-2007</t>
  </si>
  <si>
    <t>2.57% (Average)</t>
  </si>
  <si>
    <t>2002-2003</t>
  </si>
  <si>
    <t>EPCOR (I)</t>
  </si>
  <si>
    <t>Alberta</t>
  </si>
  <si>
    <t>2002-2005, Terminated at end of 2003</t>
  </si>
  <si>
    <t>Industry-Specific</t>
  </si>
  <si>
    <t>15% * Inflation</t>
  </si>
  <si>
    <t>Berkshire Gas</t>
  </si>
  <si>
    <t>2002-2011</t>
  </si>
  <si>
    <t>BIackstone Gas</t>
  </si>
  <si>
    <t>2004-2009</t>
  </si>
  <si>
    <t>Terasen Gas</t>
  </si>
  <si>
    <t>British Columbia</t>
  </si>
  <si>
    <t>63% x Inflation (Average)</t>
  </si>
  <si>
    <t>Boston Gas (II)</t>
  </si>
  <si>
    <t>2004-2013, terminated in 2010</t>
  </si>
  <si>
    <t>All Ontario Distributors</t>
  </si>
  <si>
    <t>2006-2009</t>
  </si>
  <si>
    <t>GDPIPI</t>
  </si>
  <si>
    <t>Nstar</t>
  </si>
  <si>
    <t>2006-2012</t>
  </si>
  <si>
    <t>0.63% (Average)</t>
  </si>
  <si>
    <t>Bay State Gas</t>
  </si>
  <si>
    <t>2006-2015, terminated in 2009</t>
  </si>
  <si>
    <t>ENMAX</t>
  </si>
  <si>
    <t>2007-2013</t>
  </si>
  <si>
    <t>Enbridge Gas</t>
  </si>
  <si>
    <t>2008-2012</t>
  </si>
  <si>
    <t>47% x Inflation (Average)</t>
  </si>
  <si>
    <t>Central Vermont PubIic Service</t>
  </si>
  <si>
    <t>Vermont</t>
  </si>
  <si>
    <t>2009-2011, extended to 2013</t>
  </si>
  <si>
    <t>Central Maine Power (III)</t>
  </si>
  <si>
    <t>2009-2013</t>
  </si>
  <si>
    <t>2010-2013</t>
  </si>
  <si>
    <t>0.40% (Average Across Firms)</t>
  </si>
  <si>
    <t>1.12% (Average Across Firms)</t>
  </si>
  <si>
    <t>Green Mountain Power</t>
  </si>
  <si>
    <t>Power &amp; Gas Distribution</t>
  </si>
  <si>
    <t>All Distributors</t>
  </si>
  <si>
    <t>2013-2017</t>
  </si>
  <si>
    <t>Price Cap for Power, Revenue per Customer Cap for Gas</t>
  </si>
  <si>
    <t>2014-2017</t>
  </si>
  <si>
    <t>2014-2018</t>
  </si>
  <si>
    <t>60% x Inflation</t>
  </si>
  <si>
    <t>All Distributors except those who opt out</t>
  </si>
  <si>
    <t>Range of 0% to 0.6%</t>
  </si>
  <si>
    <t>FortisBC</t>
  </si>
  <si>
    <t>2014-2019</t>
  </si>
  <si>
    <t>FortisBC Energy</t>
  </si>
  <si>
    <t>2018-2022</t>
  </si>
  <si>
    <t>Eversource Energy</t>
  </si>
  <si>
    <t>2018-2023</t>
  </si>
  <si>
    <t>0.25% if GDPPI growth exceeds 2%</t>
  </si>
  <si>
    <t>Hydro Power Generation</t>
  </si>
  <si>
    <t>Ontario Power Generation</t>
  </si>
  <si>
    <t>2017-2021</t>
  </si>
  <si>
    <t>Averages*</t>
  </si>
  <si>
    <t>Gas Distributors</t>
  </si>
  <si>
    <t>Electric Utilities</t>
  </si>
  <si>
    <t>Power Distributors</t>
  </si>
  <si>
    <t>All Utilities</t>
  </si>
  <si>
    <t>*Averages exclude X factors that are percentages of inflation.</t>
  </si>
  <si>
    <r>
      <rPr>
        <vertAlign val="superscript"/>
        <sz val="14"/>
        <rFont val="Times New Roman"/>
        <family val="1"/>
      </rPr>
      <t>1</t>
    </r>
    <r>
      <rPr>
        <sz val="14"/>
        <rFont val="Times New Roman"/>
        <family val="1"/>
      </rPr>
      <t xml:space="preserve"> Shaded plans have expired.</t>
    </r>
  </si>
  <si>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 xml:space="preserve"> Some approved X factors are not explicitly constructed from such components as a base productivity trend and a stretch factor.  Many of these are the product of settlements.</t>
    </r>
  </si>
  <si>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 xml:space="preserve"> X factors may not be the sum of the acknowledged productivity trend and the stretch factor, where these are itemized, for the following reasons: (1) a macroeconomic inflation measure is employed in the attrition relief mechanism, (2) a revenue cap index does not include a stand alone scale variable, or (3) the X factor may incorporate additional adjustments to account for special business conditions.</t>
    </r>
  </si>
  <si>
    <t>Table  4</t>
  </si>
  <si>
    <t>Table 4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</si>
</sst>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2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vertAlign val="superscript"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2" borderId="1" xfId="0" applyFont="1" applyFill="1" applyBorder="1" applyAlignment="1"/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10" fontId="9" fillId="4" borderId="4" xfId="0" applyNumberFormat="1" applyFont="1" applyFill="1" applyBorder="1" applyAlignment="1">
      <alignment horizontal="center" wrapText="1"/>
    </xf>
    <xf numFmtId="10" fontId="9" fillId="4" borderId="3" xfId="0" applyNumberFormat="1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10" fontId="9" fillId="4" borderId="5" xfId="0" applyNumberFormat="1" applyFont="1" applyFill="1" applyBorder="1" applyAlignment="1">
      <alignment horizontal="center" wrapText="1"/>
    </xf>
    <xf numFmtId="10" fontId="9" fillId="4" borderId="2" xfId="0" applyNumberFormat="1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10" fontId="9" fillId="4" borderId="6" xfId="0" applyNumberFormat="1" applyFont="1" applyFill="1" applyBorder="1" applyAlignment="1">
      <alignment horizontal="center" wrapText="1"/>
    </xf>
    <xf numFmtId="10" fontId="9" fillId="4" borderId="4" xfId="1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wrapText="1"/>
    </xf>
    <xf numFmtId="10" fontId="9" fillId="5" borderId="2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wrapText="1"/>
    </xf>
    <xf numFmtId="10" fontId="9" fillId="5" borderId="3" xfId="0" applyNumberFormat="1" applyFont="1" applyFill="1" applyBorder="1" applyAlignment="1">
      <alignment horizontal="center" wrapText="1"/>
    </xf>
    <xf numFmtId="9" fontId="9" fillId="5" borderId="3" xfId="0" applyNumberFormat="1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11" fillId="0" borderId="0" xfId="0" applyFont="1" applyFill="1"/>
    <xf numFmtId="0" fontId="9" fillId="6" borderId="5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 wrapText="1"/>
    </xf>
    <xf numFmtId="10" fontId="9" fillId="6" borderId="11" xfId="0" applyNumberFormat="1" applyFont="1" applyFill="1" applyBorder="1" applyAlignment="1">
      <alignment horizontal="center" wrapText="1"/>
    </xf>
    <xf numFmtId="10" fontId="9" fillId="6" borderId="12" xfId="0" applyNumberFormat="1" applyFont="1" applyFill="1" applyBorder="1" applyAlignment="1">
      <alignment horizontal="center" wrapText="1"/>
    </xf>
    <xf numFmtId="10" fontId="9" fillId="6" borderId="13" xfId="0" applyNumberFormat="1" applyFont="1" applyFill="1" applyBorder="1" applyAlignment="1">
      <alignment horizontal="center" wrapText="1"/>
    </xf>
    <xf numFmtId="10" fontId="9" fillId="6" borderId="14" xfId="0" applyNumberFormat="1" applyFont="1" applyFill="1" applyBorder="1" applyAlignment="1">
      <alignment horizontal="center" wrapText="1"/>
    </xf>
    <xf numFmtId="10" fontId="9" fillId="6" borderId="5" xfId="0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10" fontId="9" fillId="6" borderId="2" xfId="0" applyNumberFormat="1" applyFont="1" applyFill="1" applyBorder="1" applyAlignment="1">
      <alignment horizontal="center" wrapText="1"/>
    </xf>
    <xf numFmtId="10" fontId="9" fillId="6" borderId="9" xfId="0" applyNumberFormat="1" applyFont="1" applyFill="1" applyBorder="1" applyAlignment="1">
      <alignment horizontal="center" wrapText="1"/>
    </xf>
    <xf numFmtId="10" fontId="9" fillId="6" borderId="2" xfId="0" applyNumberFormat="1" applyFont="1" applyFill="1" applyBorder="1" applyAlignment="1">
      <alignment horizontal="center"/>
    </xf>
    <xf numFmtId="0" fontId="10" fillId="0" borderId="0" xfId="0" applyFont="1"/>
    <xf numFmtId="0" fontId="9" fillId="3" borderId="15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10" fontId="9" fillId="3" borderId="2" xfId="0" applyNumberFormat="1" applyFont="1" applyFill="1" applyBorder="1" applyAlignment="1">
      <alignment horizontal="center" wrapText="1"/>
    </xf>
    <xf numFmtId="10" fontId="9" fillId="3" borderId="8" xfId="0" applyNumberFormat="1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10" fontId="9" fillId="2" borderId="14" xfId="0" applyNumberFormat="1" applyFont="1" applyFill="1" applyBorder="1" applyAlignment="1">
      <alignment horizontal="center" wrapText="1"/>
    </xf>
    <xf numFmtId="10" fontId="9" fillId="0" borderId="2" xfId="0" applyNumberFormat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10" fontId="12" fillId="3" borderId="8" xfId="0" applyNumberFormat="1" applyFont="1" applyFill="1" applyBorder="1" applyAlignment="1">
      <alignment horizontal="center" wrapText="1"/>
    </xf>
    <xf numFmtId="10" fontId="12" fillId="2" borderId="13" xfId="0" applyNumberFormat="1" applyFont="1" applyFill="1" applyBorder="1" applyAlignment="1">
      <alignment horizontal="center" wrapText="1"/>
    </xf>
    <xf numFmtId="10" fontId="12" fillId="2" borderId="14" xfId="0" applyNumberFormat="1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0" fontId="9" fillId="3" borderId="5" xfId="0" applyNumberFormat="1" applyFont="1" applyFill="1" applyBorder="1" applyAlignment="1">
      <alignment horizontal="center" wrapText="1"/>
    </xf>
    <xf numFmtId="10" fontId="12" fillId="3" borderId="17" xfId="0" applyNumberFormat="1" applyFont="1" applyFill="1" applyBorder="1" applyAlignment="1">
      <alignment horizontal="center" wrapText="1"/>
    </xf>
    <xf numFmtId="10" fontId="12" fillId="2" borderId="18" xfId="0" applyNumberFormat="1" applyFont="1" applyFill="1" applyBorder="1" applyAlignment="1">
      <alignment horizontal="center" wrapText="1"/>
    </xf>
    <xf numFmtId="10" fontId="12" fillId="2" borderId="19" xfId="0" applyNumberFormat="1" applyFont="1" applyFill="1" applyBorder="1" applyAlignment="1">
      <alignment horizontal="center" wrapText="1"/>
    </xf>
    <xf numFmtId="10" fontId="12" fillId="0" borderId="5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10" fontId="9" fillId="3" borderId="17" xfId="0" quotePrefix="1" applyNumberFormat="1" applyFont="1" applyFill="1" applyBorder="1" applyAlignment="1">
      <alignment horizontal="center" wrapText="1"/>
    </xf>
    <xf numFmtId="10" fontId="12" fillId="3" borderId="5" xfId="0" applyNumberFormat="1" applyFont="1" applyFill="1" applyBorder="1" applyAlignment="1">
      <alignment horizontal="center" wrapText="1"/>
    </xf>
    <xf numFmtId="10" fontId="12" fillId="2" borderId="20" xfId="0" applyNumberFormat="1" applyFont="1" applyFill="1" applyBorder="1" applyAlignment="1">
      <alignment horizontal="center" wrapText="1"/>
    </xf>
    <xf numFmtId="10" fontId="12" fillId="2" borderId="21" xfId="0" applyNumberFormat="1" applyFont="1" applyFill="1" applyBorder="1" applyAlignment="1">
      <alignment horizontal="center" wrapText="1"/>
    </xf>
    <xf numFmtId="10" fontId="12" fillId="0" borderId="22" xfId="0" applyNumberFormat="1" applyFont="1" applyFill="1" applyBorder="1" applyAlignment="1">
      <alignment horizontal="center"/>
    </xf>
    <xf numFmtId="10" fontId="9" fillId="3" borderId="2" xfId="0" quotePrefix="1" applyNumberFormat="1" applyFont="1" applyFill="1" applyBorder="1" applyAlignment="1">
      <alignment horizontal="center" wrapText="1"/>
    </xf>
    <xf numFmtId="10" fontId="12" fillId="3" borderId="2" xfId="0" applyNumberFormat="1" applyFont="1" applyFill="1" applyBorder="1" applyAlignment="1">
      <alignment horizontal="center" wrapText="1"/>
    </xf>
    <xf numFmtId="10" fontId="12" fillId="2" borderId="2" xfId="0" applyNumberFormat="1" applyFont="1" applyFill="1" applyBorder="1" applyAlignment="1">
      <alignment horizontal="center" wrapText="1"/>
    </xf>
    <xf numFmtId="10" fontId="12" fillId="0" borderId="2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10" fontId="12" fillId="2" borderId="9" xfId="0" applyNumberFormat="1" applyFont="1" applyFill="1" applyBorder="1" applyAlignment="1">
      <alignment horizontal="center" wrapText="1"/>
    </xf>
    <xf numFmtId="10" fontId="12" fillId="2" borderId="3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Alignment="1"/>
    <xf numFmtId="0" fontId="0" fillId="3" borderId="0" xfId="0" applyFill="1"/>
    <xf numFmtId="10" fontId="14" fillId="3" borderId="0" xfId="0" applyNumberFormat="1" applyFont="1" applyFill="1" applyAlignment="1">
      <alignment horizontal="center"/>
    </xf>
    <xf numFmtId="0" fontId="6" fillId="0" borderId="0" xfId="0" applyFont="1"/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/>
    <xf numFmtId="0" fontId="14" fillId="3" borderId="0" xfId="0" applyFont="1" applyFill="1" applyBorder="1" applyAlignment="1">
      <alignment horizontal="left" wrapText="1"/>
    </xf>
    <xf numFmtId="0" fontId="15" fillId="3" borderId="0" xfId="0" applyFont="1" applyFill="1"/>
    <xf numFmtId="0" fontId="16" fillId="3" borderId="0" xfId="0" applyFont="1" applyFill="1"/>
    <xf numFmtId="0" fontId="15" fillId="0" borderId="0" xfId="0" applyFont="1" applyAlignment="1">
      <alignment horizontal="left" wrapText="1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5" fillId="3" borderId="0" xfId="0" applyFont="1" applyFill="1" applyAlignment="1">
      <alignment horizontal="left" wrapText="1"/>
    </xf>
    <xf numFmtId="0" fontId="15" fillId="3" borderId="0" xfId="0" applyFon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Users/Dave%20Hovde/AppData/Roaming/Microsoft/Excel/IRM4dat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Documents%20and%20Settings/Diana%20Crapp/Local%20Settings/Temporary%20Internet%20Files/OLK22/Table%202006%20Update%20-%20Source%20of%20WKA,%20WOM%20seri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OEB%20database%20v7%20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Users/Dave%20Hovde/AppData/Roaming/Microsoft/Excel/API_InfoREQ_20130304.xls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Users/Dave%20Hovde/AppData/Roaming/Microsoft/Excel/Bluewater_EB-2010-0379%20Data%20Request%20_20130301.xlsx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Documents%20and%20Settings/Larry/Local%20Settings/Temporary%20Internet%20Files/Content.Outlook/RH3D8H8W/BM%20Database%20Calculations%20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Users/Dave/Desktop/SkyDrive/PEG16/TFPCalculation_PEG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rebane/Desktop/academics%20&amp;%20research/dissertation/survey%20work/BRITE%20data/C:/Users/Dave%20Hovde/Documents/PEG%20Office/Dave/E/oeb12/Data/OEB%20database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I EGS"/>
      <sheetName val="cpi06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data"/>
      <sheetName val="2001 data"/>
      <sheetName val="2002 data"/>
      <sheetName val="2003 data"/>
      <sheetName val="2004 data"/>
      <sheetName val="2005 data"/>
      <sheetName val="2006 data"/>
      <sheetName val="2007 data"/>
      <sheetName val="2008 data"/>
      <sheetName val="2009 data"/>
      <sheetName val="2010 data"/>
      <sheetName val="2011 data "/>
      <sheetName val="PEG_ Gross Pl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r Group Unit Cost Calc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_DRILL_TrialBalance_(54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191EC-B9FB-4326-92F6-0ECB9A92DA72}">
  <dimension ref="A1:M60"/>
  <sheetViews>
    <sheetView tabSelected="1" topLeftCell="C1" zoomScaleNormal="100" zoomScaleSheetLayoutView="100" workbookViewId="0">
      <selection activeCell="M4" sqref="M4"/>
    </sheetView>
  </sheetViews>
  <sheetFormatPr defaultRowHeight="12.75" x14ac:dyDescent="0.2"/>
  <cols>
    <col min="1" max="1" width="20.42578125" customWidth="1"/>
    <col min="2" max="2" width="17.85546875" customWidth="1"/>
    <col min="3" max="3" width="15.5703125" customWidth="1"/>
    <col min="4" max="4" width="12.7109375" customWidth="1"/>
    <col min="5" max="5" width="17.140625" customWidth="1"/>
    <col min="6" max="6" width="20" style="1" customWidth="1"/>
    <col min="7" max="7" width="21.28515625" style="1" customWidth="1"/>
    <col min="8" max="8" width="22.28515625" customWidth="1"/>
    <col min="9" max="9" width="19.85546875" style="3" hidden="1" customWidth="1"/>
    <col min="10" max="10" width="20.5703125" style="3" hidden="1" customWidth="1"/>
    <col min="11" max="11" width="31.5703125" style="1" bestFit="1" customWidth="1"/>
  </cols>
  <sheetData>
    <row r="1" spans="1:11" ht="26.25" x14ac:dyDescent="0.4">
      <c r="A1" s="100" t="s">
        <v>123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5.75" x14ac:dyDescent="0.25">
      <c r="G2" s="2"/>
    </row>
    <row r="3" spans="1:11" ht="26.25" x14ac:dyDescent="0.35">
      <c r="A3" s="98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24" thickBot="1" x14ac:dyDescent="0.4">
      <c r="A4" s="4"/>
      <c r="B4" s="5"/>
      <c r="C4" s="5"/>
      <c r="D4" s="5"/>
      <c r="E4" s="5"/>
      <c r="F4" s="5"/>
      <c r="G4" s="5"/>
      <c r="H4" s="5"/>
      <c r="I4" s="6"/>
      <c r="J4" s="6"/>
      <c r="K4" s="5"/>
    </row>
    <row r="5" spans="1:11" ht="53.25" customHeight="1" thickBot="1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8" t="s">
        <v>7</v>
      </c>
      <c r="H5" s="8" t="s">
        <v>8</v>
      </c>
      <c r="I5" s="9" t="s">
        <v>9</v>
      </c>
      <c r="J5" s="9" t="s">
        <v>10</v>
      </c>
      <c r="K5" s="7" t="s">
        <v>11</v>
      </c>
    </row>
    <row r="6" spans="1:11" s="1" customFormat="1" ht="50.25" customHeight="1" thickBot="1" x14ac:dyDescent="0.3">
      <c r="A6" s="10" t="s">
        <v>12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17</v>
      </c>
      <c r="G6" s="12">
        <v>1.4E-2</v>
      </c>
      <c r="H6" s="11" t="s">
        <v>18</v>
      </c>
      <c r="I6" s="11"/>
      <c r="J6" s="12">
        <f>K6</f>
        <v>1.4E-2</v>
      </c>
      <c r="K6" s="12">
        <v>1.4E-2</v>
      </c>
    </row>
    <row r="7" spans="1:11" s="1" customFormat="1" ht="33" customHeight="1" thickBot="1" x14ac:dyDescent="0.3">
      <c r="A7" s="10" t="s">
        <v>12</v>
      </c>
      <c r="B7" s="10" t="s">
        <v>19</v>
      </c>
      <c r="C7" s="10" t="s">
        <v>20</v>
      </c>
      <c r="D7" s="10" t="s">
        <v>21</v>
      </c>
      <c r="E7" s="10" t="s">
        <v>16</v>
      </c>
      <c r="F7" s="10" t="s">
        <v>22</v>
      </c>
      <c r="G7" s="10" t="s">
        <v>18</v>
      </c>
      <c r="H7" s="10" t="s">
        <v>18</v>
      </c>
      <c r="I7" s="10"/>
      <c r="J7" s="13">
        <v>8.9999999999999993E-3</v>
      </c>
      <c r="K7" s="13" t="s">
        <v>23</v>
      </c>
    </row>
    <row r="8" spans="1:11" s="1" customFormat="1" ht="31.5" customHeight="1" thickBot="1" x14ac:dyDescent="0.3">
      <c r="A8" s="14" t="s">
        <v>24</v>
      </c>
      <c r="B8" s="14" t="s">
        <v>25</v>
      </c>
      <c r="C8" s="14" t="s">
        <v>14</v>
      </c>
      <c r="D8" s="14" t="s">
        <v>26</v>
      </c>
      <c r="E8" s="14" t="s">
        <v>27</v>
      </c>
      <c r="F8" s="15" t="s">
        <v>17</v>
      </c>
      <c r="G8" s="16">
        <v>5.0000000000000001E-3</v>
      </c>
      <c r="H8" s="17" t="s">
        <v>28</v>
      </c>
      <c r="I8" s="17">
        <v>8.0000000000000002E-3</v>
      </c>
      <c r="J8" s="13">
        <v>2.3E-2</v>
      </c>
      <c r="K8" s="13" t="s">
        <v>29</v>
      </c>
    </row>
    <row r="9" spans="1:11" s="1" customFormat="1" ht="29.25" customHeight="1" thickBot="1" x14ac:dyDescent="0.3">
      <c r="A9" s="10" t="s">
        <v>30</v>
      </c>
      <c r="B9" s="10" t="s">
        <v>31</v>
      </c>
      <c r="C9" s="10" t="s">
        <v>14</v>
      </c>
      <c r="D9" s="10" t="s">
        <v>26</v>
      </c>
      <c r="E9" s="10" t="s">
        <v>16</v>
      </c>
      <c r="F9" s="10" t="s">
        <v>32</v>
      </c>
      <c r="G9" s="10" t="s">
        <v>18</v>
      </c>
      <c r="H9" s="10" t="s">
        <v>18</v>
      </c>
      <c r="I9" s="10"/>
      <c r="J9" s="13">
        <v>1.4800000000000001E-2</v>
      </c>
      <c r="K9" s="13" t="s">
        <v>33</v>
      </c>
    </row>
    <row r="10" spans="1:11" s="1" customFormat="1" ht="24" customHeight="1" thickBot="1" x14ac:dyDescent="0.3">
      <c r="A10" s="10" t="s">
        <v>24</v>
      </c>
      <c r="B10" s="11" t="s">
        <v>34</v>
      </c>
      <c r="C10" s="11" t="s">
        <v>35</v>
      </c>
      <c r="D10" s="11" t="s">
        <v>36</v>
      </c>
      <c r="E10" s="11" t="s">
        <v>16</v>
      </c>
      <c r="F10" s="11" t="s">
        <v>22</v>
      </c>
      <c r="G10" s="12">
        <v>4.0000000000000001E-3</v>
      </c>
      <c r="H10" s="12">
        <v>5.0000000000000001E-3</v>
      </c>
      <c r="I10" s="12">
        <v>5.0000000000000001E-3</v>
      </c>
      <c r="J10" s="12">
        <v>5.0000000000000001E-3</v>
      </c>
      <c r="K10" s="12">
        <v>5.0000000000000001E-3</v>
      </c>
    </row>
    <row r="11" spans="1:11" s="1" customFormat="1" ht="30.75" customHeight="1" thickBot="1" x14ac:dyDescent="0.3">
      <c r="A11" s="10" t="s">
        <v>30</v>
      </c>
      <c r="B11" s="11" t="s">
        <v>37</v>
      </c>
      <c r="C11" s="11" t="s">
        <v>20</v>
      </c>
      <c r="D11" s="11" t="s">
        <v>38</v>
      </c>
      <c r="E11" s="11" t="s">
        <v>16</v>
      </c>
      <c r="F11" s="11" t="s">
        <v>22</v>
      </c>
      <c r="G11" s="11" t="s">
        <v>18</v>
      </c>
      <c r="H11" s="11" t="s">
        <v>18</v>
      </c>
      <c r="I11" s="11"/>
      <c r="J11" s="12">
        <v>1.2E-2</v>
      </c>
      <c r="K11" s="12">
        <v>1.2E-2</v>
      </c>
    </row>
    <row r="12" spans="1:11" s="1" customFormat="1" ht="15.75" thickBot="1" x14ac:dyDescent="0.3">
      <c r="A12" s="18" t="s">
        <v>30</v>
      </c>
      <c r="B12" s="11" t="s">
        <v>39</v>
      </c>
      <c r="C12" s="11" t="s">
        <v>40</v>
      </c>
      <c r="D12" s="11" t="s">
        <v>41</v>
      </c>
      <c r="E12" s="11" t="s">
        <v>27</v>
      </c>
      <c r="F12" s="11" t="s">
        <v>22</v>
      </c>
      <c r="G12" s="11" t="s">
        <v>18</v>
      </c>
      <c r="H12" s="11" t="s">
        <v>18</v>
      </c>
      <c r="I12" s="11"/>
      <c r="J12" s="12">
        <v>3.0000000000000001E-3</v>
      </c>
      <c r="K12" s="12">
        <v>3.0000000000000001E-3</v>
      </c>
    </row>
    <row r="13" spans="1:11" s="1" customFormat="1" ht="32.25" customHeight="1" thickBot="1" x14ac:dyDescent="0.3">
      <c r="A13" s="14" t="s">
        <v>24</v>
      </c>
      <c r="B13" s="14" t="s">
        <v>42</v>
      </c>
      <c r="C13" s="14" t="s">
        <v>14</v>
      </c>
      <c r="D13" s="14" t="s">
        <v>43</v>
      </c>
      <c r="E13" s="14" t="s">
        <v>16</v>
      </c>
      <c r="F13" s="14" t="s">
        <v>17</v>
      </c>
      <c r="G13" s="19">
        <v>6.7999999999999996E-3</v>
      </c>
      <c r="H13" s="19" t="s">
        <v>44</v>
      </c>
      <c r="I13" s="19">
        <v>5.4999999999999997E-3</v>
      </c>
      <c r="J13" s="19">
        <v>1.23E-2</v>
      </c>
      <c r="K13" s="19" t="s">
        <v>45</v>
      </c>
    </row>
    <row r="14" spans="1:11" s="1" customFormat="1" ht="30" customHeight="1" thickBot="1" x14ac:dyDescent="0.3">
      <c r="A14" s="10" t="s">
        <v>30</v>
      </c>
      <c r="B14" s="10" t="s">
        <v>42</v>
      </c>
      <c r="C14" s="10" t="s">
        <v>14</v>
      </c>
      <c r="D14" s="10" t="s">
        <v>43</v>
      </c>
      <c r="E14" s="10" t="s">
        <v>16</v>
      </c>
      <c r="F14" s="10" t="s">
        <v>17</v>
      </c>
      <c r="G14" s="17">
        <v>9.1999999999999998E-3</v>
      </c>
      <c r="H14" s="13" t="s">
        <v>44</v>
      </c>
      <c r="I14" s="13">
        <v>5.4999999999999997E-3</v>
      </c>
      <c r="J14" s="13">
        <v>1.47E-2</v>
      </c>
      <c r="K14" s="13" t="s">
        <v>46</v>
      </c>
    </row>
    <row r="15" spans="1:11" s="1" customFormat="1" ht="30.75" thickBot="1" x14ac:dyDescent="0.3">
      <c r="A15" s="18" t="s">
        <v>30</v>
      </c>
      <c r="B15" s="11" t="s">
        <v>47</v>
      </c>
      <c r="C15" s="11" t="s">
        <v>48</v>
      </c>
      <c r="D15" s="11" t="s">
        <v>49</v>
      </c>
      <c r="E15" s="11" t="s">
        <v>16</v>
      </c>
      <c r="F15" s="11" t="s">
        <v>17</v>
      </c>
      <c r="G15" s="12">
        <v>8.6E-3</v>
      </c>
      <c r="H15" s="12">
        <v>2.5000000000000001E-3</v>
      </c>
      <c r="I15" s="12">
        <v>2.5000000000000001E-3</v>
      </c>
      <c r="J15" s="12">
        <v>1.4999999999999999E-2</v>
      </c>
      <c r="K15" s="12">
        <v>1.4999999999999999E-2</v>
      </c>
    </row>
    <row r="16" spans="1:11" s="1" customFormat="1" ht="45.75" thickBot="1" x14ac:dyDescent="0.3">
      <c r="A16" s="18" t="s">
        <v>24</v>
      </c>
      <c r="B16" s="11" t="s">
        <v>50</v>
      </c>
      <c r="C16" s="11" t="s">
        <v>20</v>
      </c>
      <c r="D16" s="11" t="s">
        <v>51</v>
      </c>
      <c r="E16" s="11" t="s">
        <v>16</v>
      </c>
      <c r="F16" s="11" t="s">
        <v>22</v>
      </c>
      <c r="G16" s="11" t="s">
        <v>18</v>
      </c>
      <c r="H16" s="11" t="s">
        <v>18</v>
      </c>
      <c r="I16" s="11" t="s">
        <v>18</v>
      </c>
      <c r="J16" s="20">
        <f>5/7*0.5/100</f>
        <v>3.5714285714285713E-3</v>
      </c>
      <c r="K16" s="11" t="s">
        <v>52</v>
      </c>
    </row>
    <row r="17" spans="1:11" s="1" customFormat="1" ht="24" customHeight="1" thickBot="1" x14ac:dyDescent="0.3">
      <c r="A17" s="14" t="s">
        <v>24</v>
      </c>
      <c r="B17" s="11" t="s">
        <v>53</v>
      </c>
      <c r="C17" s="11" t="s">
        <v>48</v>
      </c>
      <c r="D17" s="11" t="s">
        <v>54</v>
      </c>
      <c r="E17" s="11" t="s">
        <v>16</v>
      </c>
      <c r="F17" s="11" t="s">
        <v>22</v>
      </c>
      <c r="G17" s="12" t="s">
        <v>18</v>
      </c>
      <c r="H17" s="12" t="s">
        <v>18</v>
      </c>
      <c r="I17" s="12" t="s">
        <v>18</v>
      </c>
      <c r="J17" s="12">
        <v>2.5000000000000001E-2</v>
      </c>
      <c r="K17" s="12">
        <v>2.5000000000000001E-2</v>
      </c>
    </row>
    <row r="18" spans="1:11" s="1" customFormat="1" ht="32.25" customHeight="1" thickBot="1" x14ac:dyDescent="0.3">
      <c r="A18" s="10" t="s">
        <v>30</v>
      </c>
      <c r="B18" s="10" t="s">
        <v>55</v>
      </c>
      <c r="C18" s="10" t="s">
        <v>20</v>
      </c>
      <c r="D18" s="10" t="s">
        <v>56</v>
      </c>
      <c r="E18" s="10" t="s">
        <v>16</v>
      </c>
      <c r="F18" s="10" t="s">
        <v>22</v>
      </c>
      <c r="G18" s="10" t="s">
        <v>18</v>
      </c>
      <c r="H18" s="10" t="s">
        <v>18</v>
      </c>
      <c r="I18" s="10" t="s">
        <v>18</v>
      </c>
      <c r="J18" s="13">
        <v>2.5700000000000001E-2</v>
      </c>
      <c r="K18" s="13" t="s">
        <v>57</v>
      </c>
    </row>
    <row r="19" spans="1:11" s="1" customFormat="1" ht="32.25" customHeight="1" thickBot="1" x14ac:dyDescent="0.3">
      <c r="A19" s="18" t="s">
        <v>30</v>
      </c>
      <c r="B19" s="11" t="s">
        <v>31</v>
      </c>
      <c r="C19" s="11" t="s">
        <v>14</v>
      </c>
      <c r="D19" s="11" t="s">
        <v>58</v>
      </c>
      <c r="E19" s="11" t="s">
        <v>27</v>
      </c>
      <c r="F19" s="11" t="s">
        <v>32</v>
      </c>
      <c r="G19" s="11" t="s">
        <v>18</v>
      </c>
      <c r="H19" s="11" t="s">
        <v>18</v>
      </c>
      <c r="I19" s="11" t="s">
        <v>18</v>
      </c>
      <c r="J19" s="12">
        <v>1.6E-2</v>
      </c>
      <c r="K19" s="12">
        <v>1.6E-2</v>
      </c>
    </row>
    <row r="20" spans="1:11" s="1" customFormat="1" ht="60" customHeight="1" thickBot="1" x14ac:dyDescent="0.3">
      <c r="A20" s="10" t="s">
        <v>30</v>
      </c>
      <c r="B20" s="10" t="s">
        <v>59</v>
      </c>
      <c r="C20" s="10" t="s">
        <v>60</v>
      </c>
      <c r="D20" s="21" t="s">
        <v>61</v>
      </c>
      <c r="E20" s="21" t="s">
        <v>16</v>
      </c>
      <c r="F20" s="22" t="s">
        <v>62</v>
      </c>
      <c r="G20" s="23" t="s">
        <v>18</v>
      </c>
      <c r="H20" s="24" t="s">
        <v>18</v>
      </c>
      <c r="I20" s="24" t="s">
        <v>18</v>
      </c>
      <c r="J20" s="24"/>
      <c r="K20" s="23" t="s">
        <v>63</v>
      </c>
    </row>
    <row r="21" spans="1:11" s="1" customFormat="1" ht="24" customHeight="1" thickBot="1" x14ac:dyDescent="0.3">
      <c r="A21" s="10" t="s">
        <v>24</v>
      </c>
      <c r="B21" s="11" t="s">
        <v>64</v>
      </c>
      <c r="C21" s="11" t="s">
        <v>35</v>
      </c>
      <c r="D21" s="11" t="s">
        <v>65</v>
      </c>
      <c r="E21" s="11" t="s">
        <v>16</v>
      </c>
      <c r="F21" s="11" t="s">
        <v>22</v>
      </c>
      <c r="G21" s="12">
        <v>4.0000000000000001E-3</v>
      </c>
      <c r="H21" s="12">
        <v>0.01</v>
      </c>
      <c r="I21" s="12">
        <v>0.01</v>
      </c>
      <c r="J21" s="12">
        <v>0.01</v>
      </c>
      <c r="K21" s="12">
        <v>0.01</v>
      </c>
    </row>
    <row r="22" spans="1:11" s="1" customFormat="1" ht="24" customHeight="1" thickBot="1" x14ac:dyDescent="0.3">
      <c r="A22" s="18" t="s">
        <v>24</v>
      </c>
      <c r="B22" s="11" t="s">
        <v>66</v>
      </c>
      <c r="C22" s="10" t="s">
        <v>35</v>
      </c>
      <c r="D22" s="11" t="s">
        <v>67</v>
      </c>
      <c r="E22" s="11" t="s">
        <v>16</v>
      </c>
      <c r="F22" s="11" t="s">
        <v>22</v>
      </c>
      <c r="G22" s="11" t="s">
        <v>18</v>
      </c>
      <c r="H22" s="11" t="s">
        <v>18</v>
      </c>
      <c r="I22" s="11" t="s">
        <v>18</v>
      </c>
      <c r="J22" s="12">
        <v>5.0000000000000001E-3</v>
      </c>
      <c r="K22" s="12">
        <v>5.0000000000000001E-3</v>
      </c>
    </row>
    <row r="23" spans="1:11" s="1" customFormat="1" ht="35.25" customHeight="1" thickBot="1" x14ac:dyDescent="0.3">
      <c r="A23" s="18" t="s">
        <v>24</v>
      </c>
      <c r="B23" s="11" t="s">
        <v>68</v>
      </c>
      <c r="C23" s="11" t="s">
        <v>69</v>
      </c>
      <c r="D23" s="11" t="s">
        <v>67</v>
      </c>
      <c r="E23" s="11" t="s">
        <v>27</v>
      </c>
      <c r="F23" s="11" t="s">
        <v>32</v>
      </c>
      <c r="G23" s="11" t="s">
        <v>18</v>
      </c>
      <c r="H23" s="11" t="s">
        <v>18</v>
      </c>
      <c r="I23" s="11" t="s">
        <v>18</v>
      </c>
      <c r="J23" s="11"/>
      <c r="K23" s="11" t="s">
        <v>70</v>
      </c>
    </row>
    <row r="24" spans="1:11" s="1" customFormat="1" ht="45.75" thickBot="1" x14ac:dyDescent="0.3">
      <c r="A24" s="14" t="s">
        <v>24</v>
      </c>
      <c r="B24" s="11" t="s">
        <v>71</v>
      </c>
      <c r="C24" s="11" t="s">
        <v>35</v>
      </c>
      <c r="D24" s="11" t="s">
        <v>72</v>
      </c>
      <c r="E24" s="11" t="s">
        <v>16</v>
      </c>
      <c r="F24" s="11" t="s">
        <v>22</v>
      </c>
      <c r="G24" s="12">
        <v>5.7999999999999996E-3</v>
      </c>
      <c r="H24" s="12">
        <v>3.0000000000000001E-3</v>
      </c>
      <c r="I24" s="12">
        <v>3.0000000000000001E-3</v>
      </c>
      <c r="J24" s="12">
        <v>4.1000000000000003E-3</v>
      </c>
      <c r="K24" s="12">
        <v>4.1000000000000003E-3</v>
      </c>
    </row>
    <row r="25" spans="1:11" s="1" customFormat="1" ht="30.75" thickBot="1" x14ac:dyDescent="0.3">
      <c r="A25" s="10" t="s">
        <v>30</v>
      </c>
      <c r="B25" s="11" t="s">
        <v>73</v>
      </c>
      <c r="C25" s="11" t="s">
        <v>48</v>
      </c>
      <c r="D25" s="11" t="s">
        <v>74</v>
      </c>
      <c r="E25" s="11" t="s">
        <v>16</v>
      </c>
      <c r="F25" s="11" t="s">
        <v>75</v>
      </c>
      <c r="G25" s="11" t="s">
        <v>18</v>
      </c>
      <c r="H25" s="11" t="s">
        <v>18</v>
      </c>
      <c r="I25" s="11" t="s">
        <v>18</v>
      </c>
      <c r="J25" s="12">
        <v>0.01</v>
      </c>
      <c r="K25" s="12">
        <v>0.01</v>
      </c>
    </row>
    <row r="26" spans="1:11" s="1" customFormat="1" ht="31.5" customHeight="1" thickBot="1" x14ac:dyDescent="0.3">
      <c r="A26" s="10" t="s">
        <v>30</v>
      </c>
      <c r="B26" s="10" t="s">
        <v>76</v>
      </c>
      <c r="C26" s="10" t="s">
        <v>35</v>
      </c>
      <c r="D26" s="10" t="s">
        <v>77</v>
      </c>
      <c r="E26" s="10" t="s">
        <v>16</v>
      </c>
      <c r="F26" s="10" t="s">
        <v>22</v>
      </c>
      <c r="G26" s="10" t="s">
        <v>18</v>
      </c>
      <c r="H26" s="10" t="s">
        <v>18</v>
      </c>
      <c r="I26" s="10" t="s">
        <v>18</v>
      </c>
      <c r="J26" s="13">
        <v>6.3E-3</v>
      </c>
      <c r="K26" s="13" t="s">
        <v>78</v>
      </c>
    </row>
    <row r="27" spans="1:11" s="1" customFormat="1" ht="47.25" customHeight="1" thickBot="1" x14ac:dyDescent="0.3">
      <c r="A27" s="10" t="s">
        <v>24</v>
      </c>
      <c r="B27" s="11" t="s">
        <v>79</v>
      </c>
      <c r="C27" s="11" t="s">
        <v>35</v>
      </c>
      <c r="D27" s="11" t="s">
        <v>80</v>
      </c>
      <c r="E27" s="11" t="s">
        <v>16</v>
      </c>
      <c r="F27" s="11" t="s">
        <v>22</v>
      </c>
      <c r="G27" s="12">
        <v>5.7999999999999996E-3</v>
      </c>
      <c r="H27" s="12">
        <v>4.0000000000000001E-3</v>
      </c>
      <c r="I27" s="12">
        <v>4.0000000000000001E-3</v>
      </c>
      <c r="J27" s="12">
        <v>5.1000000000000004E-3</v>
      </c>
      <c r="K27" s="12">
        <v>5.1000000000000004E-3</v>
      </c>
    </row>
    <row r="28" spans="1:11" s="1" customFormat="1" ht="15.75" thickBot="1" x14ac:dyDescent="0.3">
      <c r="A28" s="25" t="s">
        <v>30</v>
      </c>
      <c r="B28" s="25" t="s">
        <v>81</v>
      </c>
      <c r="C28" s="25" t="s">
        <v>60</v>
      </c>
      <c r="D28" s="25" t="s">
        <v>82</v>
      </c>
      <c r="E28" s="25" t="s">
        <v>16</v>
      </c>
      <c r="F28" s="25" t="s">
        <v>17</v>
      </c>
      <c r="G28" s="26">
        <v>8.0000000000000002E-3</v>
      </c>
      <c r="H28" s="26">
        <v>4.0000000000000001E-3</v>
      </c>
      <c r="I28" s="26">
        <v>4.0000000000000001E-3</v>
      </c>
      <c r="J28" s="26">
        <v>1.2E-2</v>
      </c>
      <c r="K28" s="26">
        <v>1.2E-2</v>
      </c>
    </row>
    <row r="29" spans="1:11" s="1" customFormat="1" ht="33" customHeight="1" thickBot="1" x14ac:dyDescent="0.3">
      <c r="A29" s="18" t="s">
        <v>24</v>
      </c>
      <c r="B29" s="11" t="s">
        <v>83</v>
      </c>
      <c r="C29" s="11" t="s">
        <v>48</v>
      </c>
      <c r="D29" s="11" t="s">
        <v>84</v>
      </c>
      <c r="E29" s="11" t="s">
        <v>27</v>
      </c>
      <c r="F29" s="11" t="s">
        <v>22</v>
      </c>
      <c r="G29" s="11" t="s">
        <v>18</v>
      </c>
      <c r="H29" s="11" t="s">
        <v>18</v>
      </c>
      <c r="I29" s="11" t="s">
        <v>18</v>
      </c>
      <c r="J29" s="11"/>
      <c r="K29" s="11" t="s">
        <v>85</v>
      </c>
    </row>
    <row r="30" spans="1:11" s="1" customFormat="1" ht="24" customHeight="1" thickBot="1" x14ac:dyDescent="0.3">
      <c r="A30" s="18" t="s">
        <v>24</v>
      </c>
      <c r="B30" s="11" t="s">
        <v>53</v>
      </c>
      <c r="C30" s="11" t="s">
        <v>48</v>
      </c>
      <c r="D30" s="11" t="s">
        <v>84</v>
      </c>
      <c r="E30" s="11" t="s">
        <v>27</v>
      </c>
      <c r="F30" s="11" t="s">
        <v>22</v>
      </c>
      <c r="G30" s="11" t="s">
        <v>18</v>
      </c>
      <c r="H30" s="11" t="s">
        <v>18</v>
      </c>
      <c r="I30" s="11" t="s">
        <v>18</v>
      </c>
      <c r="J30" s="12">
        <v>1.8200000000000001E-2</v>
      </c>
      <c r="K30" s="12">
        <v>1.8200000000000001E-2</v>
      </c>
    </row>
    <row r="31" spans="1:11" s="1" customFormat="1" ht="49.5" customHeight="1" thickBot="1" x14ac:dyDescent="0.3">
      <c r="A31" s="25" t="s">
        <v>30</v>
      </c>
      <c r="B31" s="27" t="s">
        <v>86</v>
      </c>
      <c r="C31" s="25" t="s">
        <v>87</v>
      </c>
      <c r="D31" s="27" t="s">
        <v>88</v>
      </c>
      <c r="E31" s="27" t="s">
        <v>27</v>
      </c>
      <c r="F31" s="27" t="s">
        <v>32</v>
      </c>
      <c r="G31" s="28">
        <v>1.03E-2</v>
      </c>
      <c r="H31" s="27" t="s">
        <v>18</v>
      </c>
      <c r="I31" s="28" t="s">
        <v>18</v>
      </c>
      <c r="J31" s="28">
        <v>0.01</v>
      </c>
      <c r="K31" s="28">
        <v>0.01</v>
      </c>
    </row>
    <row r="32" spans="1:11" s="1" customFormat="1" ht="33.75" customHeight="1" thickBot="1" x14ac:dyDescent="0.3">
      <c r="A32" s="25" t="s">
        <v>30</v>
      </c>
      <c r="B32" s="27" t="s">
        <v>89</v>
      </c>
      <c r="C32" s="25" t="s">
        <v>20</v>
      </c>
      <c r="D32" s="27" t="s">
        <v>90</v>
      </c>
      <c r="E32" s="27" t="s">
        <v>16</v>
      </c>
      <c r="F32" s="27" t="s">
        <v>22</v>
      </c>
      <c r="G32" s="27" t="s">
        <v>18</v>
      </c>
      <c r="H32" s="27" t="s">
        <v>18</v>
      </c>
      <c r="I32" s="27" t="s">
        <v>18</v>
      </c>
      <c r="J32" s="29">
        <v>0.01</v>
      </c>
      <c r="K32" s="28">
        <v>0.01</v>
      </c>
    </row>
    <row r="33" spans="1:11" s="1" customFormat="1" ht="40.5" customHeight="1" thickBot="1" x14ac:dyDescent="0.3">
      <c r="A33" s="30" t="s">
        <v>30</v>
      </c>
      <c r="B33" s="31" t="s">
        <v>73</v>
      </c>
      <c r="C33" s="30" t="s">
        <v>48</v>
      </c>
      <c r="D33" s="25" t="s">
        <v>91</v>
      </c>
      <c r="E33" s="25" t="s">
        <v>16</v>
      </c>
      <c r="F33" s="27" t="s">
        <v>22</v>
      </c>
      <c r="G33" s="28">
        <v>7.1999999999999998E-3</v>
      </c>
      <c r="H33" s="27" t="s">
        <v>92</v>
      </c>
      <c r="I33" s="28">
        <v>4.0000000000000001E-3</v>
      </c>
      <c r="J33" s="28">
        <v>1.12E-2</v>
      </c>
      <c r="K33" s="28" t="s">
        <v>93</v>
      </c>
    </row>
    <row r="34" spans="1:11" s="32" customFormat="1" ht="38.25" customHeight="1" thickBot="1" x14ac:dyDescent="0.3">
      <c r="A34" s="25" t="s">
        <v>30</v>
      </c>
      <c r="B34" s="31" t="s">
        <v>94</v>
      </c>
      <c r="C34" s="30" t="s">
        <v>87</v>
      </c>
      <c r="D34" s="25" t="s">
        <v>91</v>
      </c>
      <c r="E34" s="27" t="s">
        <v>27</v>
      </c>
      <c r="F34" s="27" t="s">
        <v>32</v>
      </c>
      <c r="G34" s="28" t="s">
        <v>18</v>
      </c>
      <c r="H34" s="27" t="s">
        <v>18</v>
      </c>
      <c r="I34" s="28" t="s">
        <v>18</v>
      </c>
      <c r="J34" s="28">
        <v>0.01</v>
      </c>
      <c r="K34" s="28">
        <v>0.01</v>
      </c>
    </row>
    <row r="36" spans="1:11" ht="26.25" x14ac:dyDescent="0.4">
      <c r="A36" s="100" t="s">
        <v>124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8" spans="1:11" ht="26.25" x14ac:dyDescent="0.35">
      <c r="A38" s="98" t="s">
        <v>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1:11" ht="24" thickBot="1" x14ac:dyDescent="0.4">
      <c r="A39" s="4"/>
      <c r="B39" s="5"/>
      <c r="C39" s="5"/>
      <c r="D39" s="5"/>
      <c r="E39" s="5"/>
      <c r="F39" s="5"/>
      <c r="G39" s="5"/>
      <c r="H39" s="5"/>
      <c r="I39" s="6"/>
      <c r="J39" s="6"/>
      <c r="K39" s="5"/>
    </row>
    <row r="40" spans="1:11" ht="53.25" customHeight="1" thickBot="1" x14ac:dyDescent="0.3">
      <c r="A40" s="7" t="s">
        <v>1</v>
      </c>
      <c r="B40" s="7" t="s">
        <v>2</v>
      </c>
      <c r="C40" s="7" t="s">
        <v>3</v>
      </c>
      <c r="D40" s="7" t="s">
        <v>4</v>
      </c>
      <c r="E40" s="7" t="s">
        <v>5</v>
      </c>
      <c r="F40" s="7" t="s">
        <v>6</v>
      </c>
      <c r="G40" s="8" t="s">
        <v>7</v>
      </c>
      <c r="H40" s="8" t="s">
        <v>8</v>
      </c>
      <c r="I40" s="9" t="s">
        <v>9</v>
      </c>
      <c r="J40" s="9" t="s">
        <v>10</v>
      </c>
      <c r="K40" s="7" t="s">
        <v>11</v>
      </c>
    </row>
    <row r="41" spans="1:11" ht="60.75" thickBot="1" x14ac:dyDescent="0.3">
      <c r="A41" s="33" t="s">
        <v>95</v>
      </c>
      <c r="B41" s="34" t="s">
        <v>96</v>
      </c>
      <c r="C41" s="33" t="s">
        <v>60</v>
      </c>
      <c r="D41" s="35" t="s">
        <v>97</v>
      </c>
      <c r="E41" s="33" t="s">
        <v>98</v>
      </c>
      <c r="F41" s="33" t="s">
        <v>17</v>
      </c>
      <c r="G41" s="36">
        <v>9.5999999999999992E-3</v>
      </c>
      <c r="H41" s="37">
        <v>2E-3</v>
      </c>
      <c r="I41" s="38">
        <v>2E-3</v>
      </c>
      <c r="J41" s="39">
        <v>1.1599999999999999E-2</v>
      </c>
      <c r="K41" s="40">
        <v>1.1599999999999999E-2</v>
      </c>
    </row>
    <row r="42" spans="1:11" s="47" customFormat="1" ht="39.75" customHeight="1" thickBot="1" x14ac:dyDescent="0.3">
      <c r="A42" s="41" t="s">
        <v>30</v>
      </c>
      <c r="B42" s="42" t="s">
        <v>94</v>
      </c>
      <c r="C42" s="41" t="s">
        <v>87</v>
      </c>
      <c r="D42" s="43" t="s">
        <v>99</v>
      </c>
      <c r="E42" s="41" t="s">
        <v>27</v>
      </c>
      <c r="F42" s="41" t="s">
        <v>32</v>
      </c>
      <c r="G42" s="44" t="s">
        <v>18</v>
      </c>
      <c r="H42" s="45" t="s">
        <v>18</v>
      </c>
      <c r="I42" s="38"/>
      <c r="J42" s="39">
        <f>K42</f>
        <v>0.01</v>
      </c>
      <c r="K42" s="46">
        <v>0.01</v>
      </c>
    </row>
    <row r="43" spans="1:11" ht="24" customHeight="1" thickBot="1" x14ac:dyDescent="0.3">
      <c r="A43" s="48" t="s">
        <v>24</v>
      </c>
      <c r="B43" s="49" t="s">
        <v>53</v>
      </c>
      <c r="C43" s="49" t="s">
        <v>48</v>
      </c>
      <c r="D43" s="49" t="s">
        <v>100</v>
      </c>
      <c r="E43" s="50" t="s">
        <v>27</v>
      </c>
      <c r="F43" s="50" t="s">
        <v>22</v>
      </c>
      <c r="G43" s="51" t="s">
        <v>18</v>
      </c>
      <c r="H43" s="52" t="s">
        <v>18</v>
      </c>
      <c r="I43" s="53"/>
      <c r="J43" s="54"/>
      <c r="K43" s="55" t="s">
        <v>101</v>
      </c>
    </row>
    <row r="44" spans="1:11" ht="50.25" customHeight="1" thickBot="1" x14ac:dyDescent="0.3">
      <c r="A44" s="56" t="s">
        <v>30</v>
      </c>
      <c r="B44" s="49" t="s">
        <v>102</v>
      </c>
      <c r="C44" s="49" t="s">
        <v>48</v>
      </c>
      <c r="D44" s="49" t="s">
        <v>100</v>
      </c>
      <c r="E44" s="50" t="s">
        <v>16</v>
      </c>
      <c r="F44" s="50" t="s">
        <v>17</v>
      </c>
      <c r="G44" s="51">
        <v>0</v>
      </c>
      <c r="H44" s="52" t="s">
        <v>103</v>
      </c>
      <c r="I44" s="52">
        <v>3.0000000000000001E-3</v>
      </c>
      <c r="J44" s="54">
        <v>3.0000000000000001E-3</v>
      </c>
      <c r="K44" s="55" t="s">
        <v>103</v>
      </c>
    </row>
    <row r="45" spans="1:11" ht="30.75" customHeight="1" thickBot="1" x14ac:dyDescent="0.3">
      <c r="A45" s="57" t="s">
        <v>12</v>
      </c>
      <c r="B45" s="49" t="s">
        <v>104</v>
      </c>
      <c r="C45" s="49" t="s">
        <v>69</v>
      </c>
      <c r="D45" s="49" t="s">
        <v>105</v>
      </c>
      <c r="E45" s="50" t="s">
        <v>27</v>
      </c>
      <c r="F45" s="50" t="s">
        <v>17</v>
      </c>
      <c r="G45" s="51">
        <v>9.2999999999999992E-3</v>
      </c>
      <c r="H45" s="58">
        <v>1E-3</v>
      </c>
      <c r="I45" s="59">
        <v>1E-3</v>
      </c>
      <c r="J45" s="60">
        <v>1.03E-2</v>
      </c>
      <c r="K45" s="55">
        <v>1.03E-2</v>
      </c>
    </row>
    <row r="46" spans="1:11" ht="24" customHeight="1" thickBot="1" x14ac:dyDescent="0.3">
      <c r="A46" s="56" t="s">
        <v>24</v>
      </c>
      <c r="B46" s="49" t="s">
        <v>106</v>
      </c>
      <c r="C46" s="49" t="s">
        <v>69</v>
      </c>
      <c r="D46" s="61" t="s">
        <v>105</v>
      </c>
      <c r="E46" s="50" t="s">
        <v>27</v>
      </c>
      <c r="F46" s="50" t="s">
        <v>17</v>
      </c>
      <c r="G46" s="62">
        <v>8.9999999999999993E-3</v>
      </c>
      <c r="H46" s="63">
        <v>2E-3</v>
      </c>
      <c r="I46" s="64">
        <v>2E-3</v>
      </c>
      <c r="J46" s="65">
        <v>1.0999999999999999E-2</v>
      </c>
      <c r="K46" s="66">
        <v>1.0999999999999999E-2</v>
      </c>
    </row>
    <row r="47" spans="1:11" ht="68.25" customHeight="1" thickBot="1" x14ac:dyDescent="0.3">
      <c r="A47" s="49" t="s">
        <v>95</v>
      </c>
      <c r="B47" s="67" t="s">
        <v>96</v>
      </c>
      <c r="C47" s="68" t="s">
        <v>60</v>
      </c>
      <c r="D47" s="69" t="s">
        <v>107</v>
      </c>
      <c r="E47" s="68" t="s">
        <v>98</v>
      </c>
      <c r="F47" s="70" t="s">
        <v>17</v>
      </c>
      <c r="G47" s="71" t="s">
        <v>18</v>
      </c>
      <c r="H47" s="72" t="s">
        <v>18</v>
      </c>
      <c r="I47" s="73">
        <v>1.6999999999999999E-3</v>
      </c>
      <c r="J47" s="74">
        <v>3.0000000000000001E-3</v>
      </c>
      <c r="K47" s="75">
        <v>3.0000000000000001E-3</v>
      </c>
    </row>
    <row r="48" spans="1:11" ht="34.5" customHeight="1" thickBot="1" x14ac:dyDescent="0.3">
      <c r="A48" s="48" t="s">
        <v>30</v>
      </c>
      <c r="B48" s="49" t="s">
        <v>108</v>
      </c>
      <c r="C48" s="49" t="s">
        <v>35</v>
      </c>
      <c r="D48" s="49" t="s">
        <v>109</v>
      </c>
      <c r="E48" s="49" t="s">
        <v>27</v>
      </c>
      <c r="F48" s="49" t="s">
        <v>22</v>
      </c>
      <c r="G48" s="76">
        <v>-4.5999999999999999E-3</v>
      </c>
      <c r="H48" s="77" t="s">
        <v>110</v>
      </c>
      <c r="I48" s="78">
        <v>2.5000000000000001E-3</v>
      </c>
      <c r="J48" s="78">
        <v>-1.5599999999999999E-2</v>
      </c>
      <c r="K48" s="79">
        <f>J48</f>
        <v>-1.5599999999999999E-2</v>
      </c>
    </row>
    <row r="49" spans="1:13" ht="34.5" customHeight="1" thickBot="1" x14ac:dyDescent="0.3">
      <c r="A49" s="80" t="s">
        <v>111</v>
      </c>
      <c r="B49" s="80" t="s">
        <v>112</v>
      </c>
      <c r="C49" s="49" t="s">
        <v>48</v>
      </c>
      <c r="D49" s="81" t="s">
        <v>113</v>
      </c>
      <c r="E49" s="49" t="s">
        <v>16</v>
      </c>
      <c r="F49" s="81" t="s">
        <v>17</v>
      </c>
      <c r="G49" s="76">
        <v>0</v>
      </c>
      <c r="H49" s="77">
        <f>I49</f>
        <v>3.0000000000000001E-3</v>
      </c>
      <c r="I49" s="82">
        <v>3.0000000000000001E-3</v>
      </c>
      <c r="J49" s="83">
        <v>3.0000000000000001E-3</v>
      </c>
      <c r="K49" s="79">
        <f>J49</f>
        <v>3.0000000000000001E-3</v>
      </c>
    </row>
    <row r="50" spans="1:13" ht="40.5" customHeight="1" x14ac:dyDescent="0.25">
      <c r="A50" s="84"/>
      <c r="B50" s="84"/>
      <c r="C50" s="84"/>
      <c r="D50" s="84"/>
      <c r="E50" s="84"/>
      <c r="F50" s="84"/>
      <c r="G50" s="85"/>
      <c r="H50" s="85"/>
      <c r="I50" s="84"/>
      <c r="J50" s="85"/>
      <c r="K50" s="86"/>
      <c r="M50" s="47"/>
    </row>
    <row r="51" spans="1:13" s="91" customFormat="1" ht="24" customHeight="1" x14ac:dyDescent="0.25">
      <c r="A51" s="87" t="s">
        <v>114</v>
      </c>
      <c r="B51" s="88" t="s">
        <v>115</v>
      </c>
      <c r="C51" s="89"/>
      <c r="D51" s="89"/>
      <c r="E51" s="89"/>
      <c r="F51" s="89"/>
      <c r="G51" s="90">
        <f>AVERAGE(G8,G10,G13,G16,G17,G21,G22,G23,G24,G27,G29,G30,G43,G41,G46,G47)</f>
        <v>6.2499999999999995E-3</v>
      </c>
      <c r="H51" s="90">
        <f>I51</f>
        <v>4.5777777777777787E-3</v>
      </c>
      <c r="I51" s="90">
        <f>AVERAGE(I8,I10,I13,I16,I17,I21,I22,I23,I24,I27,I29,I30,I43,I41,I46,I47)</f>
        <v>4.5777777777777787E-3</v>
      </c>
      <c r="J51" s="90">
        <f>AVERAGE(J8,J10,J13,J16,J17,J21,J22,J23,J24,J27,J29,J30,J43,J41,J46,J47)</f>
        <v>1.0528571428571431E-2</v>
      </c>
      <c r="K51" s="90">
        <f>J51</f>
        <v>1.0528571428571431E-2</v>
      </c>
    </row>
    <row r="52" spans="1:13" ht="18" x14ac:dyDescent="0.25">
      <c r="A52" s="89"/>
      <c r="B52" s="88" t="s">
        <v>116</v>
      </c>
      <c r="C52" s="89"/>
      <c r="D52" s="89"/>
      <c r="E52" s="89"/>
      <c r="F52" s="89"/>
      <c r="G52" s="90">
        <f>AVERAGE(G6,G7,G9,G11,G12,G14,G15,G18,G19,G20,G25,G26,G28,G31,G32,G33,G34,G41,G42,G44,G45,G47,G48, G49)</f>
        <v>6.5090909090909088E-3</v>
      </c>
      <c r="H52" s="90">
        <f t="shared" ref="H52:H54" si="0">I52</f>
        <v>2.9199999999999999E-3</v>
      </c>
      <c r="I52" s="90">
        <f>AVERAGE(I6,I7,I9,I11,I12,I14,I15,I18,I19,I20,I25,I26,I28,I31,I32,I33,I34,I41,I42,I44,I45,I47,I48, I49)</f>
        <v>2.9199999999999999E-3</v>
      </c>
      <c r="J52" s="90">
        <f>AVERAGE(J6,J7,J9,J11,J12,J14,J15,J18,J19,J20,J25,J26,J28,J31,J32,J33,J34,J41,J42,J44,J45,J47,J48, J49)</f>
        <v>9.5217391304347858E-3</v>
      </c>
      <c r="K52" s="90">
        <f t="shared" ref="K52:K54" si="1">J52</f>
        <v>9.5217391304347858E-3</v>
      </c>
      <c r="M52" s="47"/>
    </row>
    <row r="53" spans="1:13" ht="18" x14ac:dyDescent="0.25">
      <c r="A53" s="89"/>
      <c r="B53" s="88" t="s">
        <v>117</v>
      </c>
      <c r="C53" s="92"/>
      <c r="D53" s="92"/>
      <c r="E53" s="92"/>
      <c r="F53" s="93"/>
      <c r="G53" s="90">
        <f>AVERAGE(G9,G11,G12,G14,G15,G18,G19,G20,G25,G26,G28,G31,G32,G33,G34,G41,G42,G44,G47,G48)</f>
        <v>6.0374999999999995E-3</v>
      </c>
      <c r="H53" s="90">
        <f t="shared" si="0"/>
        <v>3.15E-3</v>
      </c>
      <c r="I53" s="90">
        <f>AVERAGE(I9,I11,I12,I14,I15,I18,I19,I20,I25,I26,I28,I31,I32,I33,I34,I41,I42,I44,I47,I48)</f>
        <v>3.15E-3</v>
      </c>
      <c r="J53" s="90">
        <f>AVERAGE(J9,J11,J12,J14,J15,J18,J19,J20,J25,J26,J28,J31,J32,J33,J34,J41,J42,J44,J47,J48)</f>
        <v>9.6157894736842112E-3</v>
      </c>
      <c r="K53" s="90">
        <f t="shared" si="1"/>
        <v>9.6157894736842112E-3</v>
      </c>
    </row>
    <row r="54" spans="1:13" ht="18" x14ac:dyDescent="0.25">
      <c r="A54" s="89"/>
      <c r="B54" s="94" t="s">
        <v>118</v>
      </c>
      <c r="C54" s="92"/>
      <c r="D54" s="92"/>
      <c r="E54" s="92"/>
      <c r="F54" s="93"/>
      <c r="G54" s="90">
        <f>AVERAGE(G6:G23,G24:G34,G41:G49)</f>
        <v>6.2222222222222227E-3</v>
      </c>
      <c r="H54" s="90">
        <f t="shared" si="0"/>
        <v>3.9235294117647068E-3</v>
      </c>
      <c r="I54" s="90">
        <f>AVERAGE(I6:I23,I24:I34,I41:I49)</f>
        <v>3.9235294117647068E-3</v>
      </c>
      <c r="J54" s="90">
        <f>AVERAGE(J6:J23,J24:J34,J41:J49)</f>
        <v>1.0037394957983194E-2</v>
      </c>
      <c r="K54" s="90">
        <f t="shared" si="1"/>
        <v>1.0037394957983194E-2</v>
      </c>
    </row>
    <row r="55" spans="1:13" ht="18" x14ac:dyDescent="0.25">
      <c r="A55" s="89"/>
      <c r="B55" s="94"/>
      <c r="C55" s="92"/>
      <c r="D55" s="92"/>
      <c r="E55" s="92"/>
      <c r="F55" s="93"/>
      <c r="G55" s="90"/>
      <c r="H55" s="90"/>
      <c r="I55" s="90"/>
      <c r="J55" s="90"/>
      <c r="K55" s="90"/>
    </row>
    <row r="56" spans="1:13" ht="18.75" x14ac:dyDescent="0.3">
      <c r="A56" s="95" t="s">
        <v>119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1:13" ht="45" customHeight="1" x14ac:dyDescent="0.3">
      <c r="A57" s="95" t="s">
        <v>120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3" ht="44.25" customHeight="1" x14ac:dyDescent="0.3">
      <c r="A58" s="102" t="s">
        <v>121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1:13" ht="70.5" customHeight="1" x14ac:dyDescent="0.3">
      <c r="A59" s="103" t="s">
        <v>122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1:13" ht="45" customHeight="1" x14ac:dyDescent="0.3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</row>
  </sheetData>
  <mergeCells count="7">
    <mergeCell ref="A60:K60"/>
    <mergeCell ref="A38:K38"/>
    <mergeCell ref="A1:K1"/>
    <mergeCell ref="A3:K3"/>
    <mergeCell ref="A36:K36"/>
    <mergeCell ref="A58:K58"/>
    <mergeCell ref="A59:K59"/>
  </mergeCells>
  <printOptions horizontalCentered="1"/>
  <pageMargins left="0.25" right="0.25" top="0.75" bottom="0.75" header="0.3" footer="0.3"/>
  <pageSetup scale="46" fitToHeight="3" orientation="portrait" r:id="rId1"/>
  <headerFooter alignWithMargins="0"/>
  <rowBreaks count="1" manualBreakCount="1">
    <brk id="3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808469C87C7E014AB7A56B6C06CC6ADC" ma:contentTypeVersion="0" ma:contentTypeDescription="" ma:contentTypeScope="" ma:versionID="2805d43d45e03e2ffd00267597b7a769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Pièce 5 annexée aux réponses des experts de PEG pour l'AQCIE-CIFQ à la demande de renseignements de HQD</Sujet>
    <Confidentiel xmlns="a091097b-8ae3-4832-a2b2-51f9a78aeacd">3</Confidentiel>
    <Projet xmlns="a091097b-8ae3-4832-a2b2-51f9a78aeacd">670</Projet>
    <Provenance xmlns="a091097b-8ae3-4832-a2b2-51f9a78aeacd">2</Provenance>
    <Hidden_UploadedAt xmlns="a091097b-8ae3-4832-a2b2-51f9a78aeacd">2023-01-29T01:26:37+00:00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14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2023-01-29T01:26:37+00:00</Hidden_ApprovedAt>
    <Cote_x0020_de_x0020_piéce xmlns="a091097b-8ae3-4832-a2b2-51f9a78aeacd">C-AQCIE-CIFQ-0047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W2HFWTQUJJY6-1647426744-220</_dlc_DocId>
    <_dlc_DocIdUrl xmlns="a84ed267-86d5-4fa1-a3cb-2fed497fe84f">
      <Url>http://s10mtlweb:8081/670/_layouts/15/DocIdRedir.aspx?ID=W2HFWTQUJJY6-1647426744-220</Url>
      <Description>W2HFWTQUJJY6-1647426744-220</Description>
    </_dlc_DocIdUrl>
  </documentManagement>
</p:properties>
</file>

<file path=customXml/itemProps1.xml><?xml version="1.0" encoding="utf-8"?>
<ds:datastoreItem xmlns:ds="http://schemas.openxmlformats.org/officeDocument/2006/customXml" ds:itemID="{9F251091-F327-40DF-BCC6-3EA7B709716E}"/>
</file>

<file path=customXml/itemProps2.xml><?xml version="1.0" encoding="utf-8"?>
<ds:datastoreItem xmlns:ds="http://schemas.openxmlformats.org/officeDocument/2006/customXml" ds:itemID="{52E3AF69-6915-48B6-9F9A-75B98764F85B}"/>
</file>

<file path=customXml/itemProps3.xml><?xml version="1.0" encoding="utf-8"?>
<ds:datastoreItem xmlns:ds="http://schemas.openxmlformats.org/officeDocument/2006/customXml" ds:itemID="{84CFFE77-A6E3-4276-B395-43ABBC21B01A}"/>
</file>

<file path=customXml/itemProps4.xml><?xml version="1.0" encoding="utf-8"?>
<ds:datastoreItem xmlns:ds="http://schemas.openxmlformats.org/officeDocument/2006/customXml" ds:itemID="{9524D204-ABA1-4783-91BD-ACA5C1E0B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 X factor survey</vt:lpstr>
      <vt:lpstr>'T4 X factor survey'!Print_Area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Pièce 5 annexée aux réponses des experts de PEG pour l'AQCIE-CIFQ à la demande de renseignements de HQD</dc:subject>
  <dc:creator>Gretchen</dc:creator>
  <cp:lastModifiedBy>Gretchen</cp:lastModifiedBy>
  <cp:lastPrinted>2018-02-01T00:11:04Z</cp:lastPrinted>
  <dcterms:created xsi:type="dcterms:W3CDTF">2018-01-24T16:31:37Z</dcterms:created>
  <dcterms:modified xsi:type="dcterms:W3CDTF">2018-02-01T23:51:31Z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0x010100F6681E3BDF397F418586AC591ADC81BB00808469C87C7E014AB7A56B6C06CC6ADC</vt:lpwstr>
  </property>
  <property fmtid="{D5CDD505-2E9C-101B-9397-08002B2CF9AE}" pid="4" name="Order">
    <vt:r8>3271600</vt:r8>
  </property>
  <property fmtid="{D5CDD505-2E9C-101B-9397-08002B2CF9AE}" pid="5" name="_dlc_DocIdItemGuid">
    <vt:lpwstr>656875d2-a13d-4ab9-906d-e102ffd2a22e</vt:lpwstr>
  </property>
</Properties>
</file>