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55" windowWidth="19485" windowHeight="2010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<sst xmlns="http://schemas.openxmlformats.org/spreadsheetml/2006/main" count="112" uniqueCount="84">
  <si>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</si>
  <si>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</si>
  <si>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</si>
  <si>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</si>
  <si>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</si>
  <si>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</si>
  <si>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</si>
  <si>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</si>
  <si>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</si>
  <si>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</si>
  <si>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</si>
  <si>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</si>
  <si>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</si>
  <si>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</si>
  <si>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</si>
  <si>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</si>
  <si>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</si>
  <si>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</si>
  <si>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</si>
  <si>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</si>
  <si>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</si>
  <si>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</si>
  <si>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</si>
  <si>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</si>
  <si>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</si>
  <si>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</si>
  <si>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</si>
  <si>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</si>
  <si>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</si>
  <si>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</si>
  <si>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</si>
  <si>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</si>
  <si>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</si>
  <si>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</si>
  <si>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</si>
  <si>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</si>
  <si>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</si>
  <si>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</si>
  <si>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</si>
  <si>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</si>
  <si>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</si>
  <si>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</si>
  <si>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</si>
  <si>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</si>
  <si>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</si>
  <si>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</si>
  <si>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</si>
  <si>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</si>
  <si>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</si>
  <si>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</si>
  <si>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</si>
  <si>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</si>
  <si>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</si>
  <si>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</si>
  <si>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</si>
  <si>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</si>
  <si>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</si>
  <si>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</si>
  <si>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</si>
  <si>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</si>
  <si>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</si>
  <si>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</si>
  <si>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</si>
  <si>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</si>
  <si>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</si>
  <si>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</si>
  <si>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</si>
  <si>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</si>
  <si>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</si>
  <si>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</si>
  <si>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Éric David</t>
  </si>
  <si>
    <t>Externe</t>
  </si>
  <si>
    <t>Pascal Cormier</t>
  </si>
  <si>
    <t>800, rue du Square Victoria, bureau 720, Montréal, Québec, H4Z 1A1</t>
  </si>
  <si>
    <t>Interne</t>
  </si>
  <si>
    <t>50, rue Ste-Catherine Ouest, Bureau 440, Montréal (QC), H2X 3V4</t>
  </si>
  <si>
    <t>15+</t>
  </si>
  <si>
    <t>4299, av. de Lorimier, Montréal (QC) H2H 2A9</t>
  </si>
  <si>
    <t>Option consommateurs</t>
  </si>
  <si>
    <t>Non</t>
  </si>
  <si>
    <t>N/A</t>
  </si>
  <si>
    <t>Voir la demande d'intervention.</t>
  </si>
  <si>
    <t>R-4041-2018 Phase 2</t>
  </si>
  <si>
    <t>Sylvie De Bellefeuille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</si>
</sst>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)\ _$_ ;_ * \(#,##0\)\ _$_ ;_ * &quot;-&quot;_)\ _$_ ;_ @_ "/>
    <numFmt numFmtId="181" formatCode="_ * #,##0.00_)\ _$_ ;_ * \(#,##0.00\)\ _$_ ;_ * &quot;-&quot;??_)\ _$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_-&quot;$&quot;* #,##0.00000_-;\-&quot;$&quot;* #,##0.00000_-;_-&quot;$&quot;* &quot;-&quot;???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81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0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2" fillId="34" borderId="50" xfId="0" applyNumberFormat="1" applyFont="1" applyFill="1" applyBorder="1" applyAlignment="1" applyProtection="1">
      <alignment vertical="center" wrapText="1"/>
      <protection/>
    </xf>
    <xf numFmtId="180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80" fontId="75" fillId="0" borderId="60" xfId="0" applyNumberFormat="1" applyFont="1" applyFill="1" applyBorder="1" applyAlignment="1" applyProtection="1">
      <alignment horizontal="left" vertical="center" indent="1"/>
      <protection/>
    </xf>
    <xf numFmtId="180" fontId="75" fillId="0" borderId="56" xfId="0" applyNumberFormat="1" applyFont="1" applyFill="1" applyBorder="1" applyAlignment="1" applyProtection="1">
      <alignment horizontal="left" vertical="center" indent="1"/>
      <protection/>
    </xf>
    <xf numFmtId="180" fontId="75" fillId="0" borderId="61" xfId="0" applyNumberFormat="1" applyFont="1" applyFill="1" applyBorder="1" applyAlignment="1" applyProtection="1">
      <alignment horizontal="left" vertical="center" indent="1"/>
      <protection/>
    </xf>
    <xf numFmtId="180" fontId="75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6" applyNumberFormat="1" applyFont="1" applyFill="1" applyBorder="1" applyAlignment="1" applyProtection="1">
      <alignment vertical="center" wrapText="1"/>
      <protection/>
    </xf>
    <xf numFmtId="185" fontId="4" fillId="37" borderId="63" xfId="46" applyNumberFormat="1" applyFont="1" applyFill="1" applyBorder="1" applyAlignment="1" applyProtection="1">
      <alignment vertical="center" wrapText="1"/>
      <protection/>
    </xf>
    <xf numFmtId="185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0" fontId="4" fillId="37" borderId="38" xfId="0" applyNumberFormat="1" applyFont="1" applyFill="1" applyBorder="1" applyAlignment="1" applyProtection="1">
      <alignment vertical="center"/>
      <protection/>
    </xf>
    <xf numFmtId="170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5" fontId="75" fillId="0" borderId="29" xfId="0" applyNumberFormat="1" applyFont="1" applyFill="1" applyBorder="1" applyAlignment="1" applyProtection="1">
      <alignment horizontal="center" vertical="center"/>
      <protection locked="0"/>
    </xf>
    <xf numFmtId="185" fontId="75" fillId="0" borderId="39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80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80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80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80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80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85" fontId="4" fillId="33" borderId="84" xfId="46" applyNumberFormat="1" applyFont="1" applyFill="1" applyBorder="1" applyAlignment="1" applyProtection="1">
      <alignment horizontal="center" vertical="center" wrapText="1"/>
      <protection/>
    </xf>
    <xf numFmtId="185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5" fontId="4" fillId="33" borderId="37" xfId="46" applyNumberFormat="1" applyFont="1" applyFill="1" applyBorder="1" applyAlignment="1" applyProtection="1">
      <alignment horizontal="center" vertical="center" wrapText="1"/>
      <protection/>
    </xf>
    <xf numFmtId="185" fontId="4" fillId="33" borderId="36" xfId="46" applyNumberFormat="1" applyFont="1" applyFill="1" applyBorder="1" applyAlignment="1" applyProtection="1">
      <alignment horizontal="center" vertical="center" wrapText="1"/>
      <protection/>
    </xf>
    <xf numFmtId="185" fontId="4" fillId="33" borderId="89" xfId="46" applyNumberFormat="1" applyFont="1" applyFill="1" applyBorder="1" applyAlignment="1" applyProtection="1">
      <alignment horizontal="center" vertical="center" wrapText="1"/>
      <protection/>
    </xf>
    <xf numFmtId="180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80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80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1781175</xdr:colOff>
      <xdr:row>2</xdr:row>
      <xdr:rowOff>152400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247650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2</xdr:row>
      <xdr:rowOff>266700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52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22">
      <selection activeCell="C103" sqref="C103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R-4041-2018 Phase 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Option consommateurs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106</v>
      </c>
      <c r="C9" s="141">
        <f>Répartition!B30+Répartition!C30+Répartition!D30</f>
        <v>34181.025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186</v>
      </c>
      <c r="C11" s="141">
        <f>Répartition!E30+Répartition!F30+Répartition!G30+Répartition!H30</f>
        <v>45423.02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292</v>
      </c>
      <c r="C17" s="36">
        <f>C9+C11+C13+C15</f>
        <v>79604.045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2388.12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2388.12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81992.165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8">
      <selection activeCell="D16" sqref="D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82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78</v>
      </c>
      <c r="C5" s="183"/>
      <c r="D5" s="183"/>
      <c r="E5" s="184"/>
      <c r="F5" s="91"/>
    </row>
    <row r="6" spans="1:6" ht="15.75">
      <c r="A6" s="185" t="s">
        <v>20</v>
      </c>
      <c r="B6" s="186"/>
      <c r="C6" s="187"/>
      <c r="D6" s="85" t="s">
        <v>79</v>
      </c>
      <c r="E6" s="86"/>
      <c r="F6" s="91"/>
    </row>
    <row r="7" spans="1:6" ht="19.5" customHeight="1">
      <c r="A7" s="185" t="s">
        <v>34</v>
      </c>
      <c r="B7" s="188"/>
      <c r="C7" s="189"/>
      <c r="D7" s="87">
        <v>0.5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80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70</v>
      </c>
      <c r="B11" s="68">
        <v>29</v>
      </c>
      <c r="C11" s="68" t="s">
        <v>71</v>
      </c>
      <c r="D11" s="94">
        <v>300</v>
      </c>
      <c r="E11" s="73" t="s">
        <v>73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72</v>
      </c>
      <c r="B15" s="67" t="s">
        <v>76</v>
      </c>
      <c r="C15" s="67" t="s">
        <v>71</v>
      </c>
      <c r="D15" s="97">
        <v>240</v>
      </c>
      <c r="E15" s="73" t="s">
        <v>77</v>
      </c>
      <c r="F15" s="91"/>
    </row>
    <row r="16" spans="1:6" ht="30" customHeight="1">
      <c r="A16" s="45" t="s">
        <v>83</v>
      </c>
      <c r="B16" s="67" t="s">
        <v>76</v>
      </c>
      <c r="C16" s="69" t="s">
        <v>74</v>
      </c>
      <c r="D16" s="95">
        <v>130</v>
      </c>
      <c r="E16" s="74" t="s">
        <v>75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E16" sqref="E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3.25" customHeight="1">
      <c r="A5" s="101" t="s">
        <v>0</v>
      </c>
      <c r="B5" s="112" t="str">
        <f>Identification!B4</f>
        <v>R-4041-2018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3.25" customHeight="1" thickBot="1">
      <c r="A6" s="102" t="s">
        <v>1</v>
      </c>
      <c r="B6" s="114" t="str">
        <f>Identification!B5</f>
        <v>Option consommateurs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3.2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Éric David</v>
      </c>
      <c r="C8" s="50">
        <f>Identification!A12</f>
        <v>0</v>
      </c>
      <c r="D8" s="50">
        <f>Identification!A13</f>
        <v>0</v>
      </c>
      <c r="E8" s="50" t="str">
        <f>Identification!A15</f>
        <v>Pascal Cormier</v>
      </c>
      <c r="F8" s="38" t="str">
        <f>Identification!A16</f>
        <v>Sylvie De Bellefeuille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130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4</v>
      </c>
      <c r="C12" s="126"/>
      <c r="D12" s="127"/>
      <c r="E12" s="128">
        <v>15</v>
      </c>
      <c r="F12" s="129">
        <v>0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6</v>
      </c>
      <c r="F13" s="131">
        <v>0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8</v>
      </c>
      <c r="F14" s="131">
        <v>0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/>
      <c r="D15" s="132"/>
      <c r="E15" s="130">
        <v>6</v>
      </c>
      <c r="F15" s="131">
        <v>0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/>
      <c r="D16" s="132"/>
      <c r="E16" s="130">
        <v>35</v>
      </c>
      <c r="F16" s="131">
        <v>4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8</v>
      </c>
      <c r="F17" s="131">
        <v>0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0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30</v>
      </c>
      <c r="C19" s="131"/>
      <c r="D19" s="132"/>
      <c r="E19" s="130">
        <v>20</v>
      </c>
      <c r="F19" s="131">
        <v>2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8</v>
      </c>
      <c r="F20" s="131">
        <v>2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40</v>
      </c>
      <c r="C21" s="131"/>
      <c r="D21" s="132"/>
      <c r="E21" s="131">
        <v>40</v>
      </c>
      <c r="F21" s="131">
        <v>8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10</v>
      </c>
      <c r="C22" s="131"/>
      <c r="D22" s="132"/>
      <c r="E22" s="130">
        <v>15</v>
      </c>
      <c r="F22" s="131">
        <v>4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106</v>
      </c>
      <c r="C25" s="122">
        <f t="shared" si="0"/>
        <v>0</v>
      </c>
      <c r="D25" s="122">
        <f>SUM(D12:D24)</f>
        <v>0</v>
      </c>
      <c r="E25" s="122">
        <f t="shared" si="0"/>
        <v>166</v>
      </c>
      <c r="F25" s="122">
        <f t="shared" si="0"/>
        <v>20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31800</v>
      </c>
      <c r="C26" s="123">
        <f t="shared" si="1"/>
        <v>0</v>
      </c>
      <c r="D26" s="123">
        <f t="shared" si="1"/>
        <v>0</v>
      </c>
      <c r="E26" s="123">
        <f t="shared" si="1"/>
        <v>39840</v>
      </c>
      <c r="F26" s="123">
        <f t="shared" si="1"/>
        <v>2600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(B26*0.14975)/2</f>
        <v>2381.025</v>
      </c>
      <c r="C28" s="136"/>
      <c r="D28" s="136"/>
      <c r="E28" s="136">
        <f>(E26*0.14975)/2</f>
        <v>2983.02</v>
      </c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34181.025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42823.02</v>
      </c>
      <c r="F30" s="124">
        <f t="shared" si="2"/>
        <v>2600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0" sqref="A10:E10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R-4041-2018 Phase 2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Option consommateurs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81</v>
      </c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d'OC</dc:subject>
  <dc:creator>Régie de l'énergie</dc:creator>
  <cp:keywords/>
  <dc:description/>
  <cp:lastModifiedBy>Martine Labonté</cp:lastModifiedBy>
  <cp:lastPrinted>2010-02-25T20:19:41Z</cp:lastPrinted>
  <dcterms:created xsi:type="dcterms:W3CDTF">2009-06-30T18:48:08Z</dcterms:created>
  <dcterms:modified xsi:type="dcterms:W3CDTF">2021-01-25T16:38:23Z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venance">
    <vt:lpwstr>2</vt:lpwstr>
  </property>
  <property fmtid="{D5CDD505-2E9C-101B-9397-08002B2CF9AE}" pid="3" name="Phase">
    <vt:lpwstr>2</vt:lpwstr>
  </property>
  <property fmtid="{D5CDD505-2E9C-101B-9397-08002B2CF9AE}" pid="4" name="Accèsrestreint">
    <vt:lpwstr>0</vt:lpwstr>
  </property>
  <property fmtid="{D5CDD505-2E9C-101B-9397-08002B2CF9AE}" pid="5" name="Confidentiel">
    <vt:lpwstr>3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514</vt:lpwstr>
  </property>
  <property fmtid="{D5CDD505-2E9C-101B-9397-08002B2CF9AE}" pid="10" name="Deposant">
    <vt:lpwstr>162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5096500.00000000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104</vt:lpwstr>
  </property>
  <property fmtid="{D5CDD505-2E9C-101B-9397-08002B2CF9AE}" pid="18" name="Sujet">
    <vt:lpwstr>Budget de participation d'OC</vt:lpwstr>
  </property>
  <property fmtid="{D5CDD505-2E9C-101B-9397-08002B2CF9AE}" pid="19" name="Numéroplumitif">
    <vt:lpwstr>0475</vt:lpwstr>
  </property>
  <property fmtid="{D5CDD505-2E9C-101B-9397-08002B2CF9AE}" pid="20" name="Cotedepièce">
    <vt:lpwstr>C-OC-0008</vt:lpwstr>
  </property>
  <property fmtid="{D5CDD505-2E9C-101B-9397-08002B2CF9AE}" pid="21" name="Anciennomdudocument">
    <vt:lpwstr>2021-01-25  R-4041-2018 Phase 2 -DemInterv-Budget-2020_01_25.xls</vt:lpwstr>
  </property>
  <property fmtid="{D5CDD505-2E9C-101B-9397-08002B2CF9AE}" pid="22" name="Documentdéposépar">
    <vt:lpwstr/>
  </property>
  <property fmtid="{D5CDD505-2E9C-101B-9397-08002B2CF9AE}" pid="23" name="_dlc_DocId">
    <vt:lpwstr>W2HFWTQUJJY6-440305271-389</vt:lpwstr>
  </property>
  <property fmtid="{D5CDD505-2E9C-101B-9397-08002B2CF9AE}" pid="24" name="_dlc_DocIdItemGuid">
    <vt:lpwstr>335f8c77-6d84-4607-9497-a5b3b3648660</vt:lpwstr>
  </property>
  <property fmtid="{D5CDD505-2E9C-101B-9397-08002B2CF9AE}" pid="25" name="_dlc_DocIdUrl">
    <vt:lpwstr>http://s10mtlweb:8081/514/_layouts/15/DocIdRedir.aspx?ID=W2HFWTQUJJY6-440305271-389, W2HFWTQUJJY6-440305271-389</vt:lpwstr>
  </property>
  <property fmtid="{D5CDD505-2E9C-101B-9397-08002B2CF9AE}" pid="26" name="display_urn:schemas-microsoft-com:office:office#Editor">
    <vt:lpwstr>Lévesque, Claudette</vt:lpwstr>
  </property>
  <property fmtid="{D5CDD505-2E9C-101B-9397-08002B2CF9AE}" pid="27" name="Cote de piéce">
    <vt:lpwstr>C-OC-0008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475.000000000000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