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60" yWindow="460" windowWidth="23580" windowHeight="1630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<sst xmlns="http://schemas.openxmlformats.org/spreadsheetml/2006/main" count="267" uniqueCount="192">
  <si>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</si>
  <si>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</si>
  <si>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</si>
  <si>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</si>
  <si>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</si>
  <si>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</si>
  <si>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</si>
  <si>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</si>
  <si>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</si>
  <si>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</si>
  <si>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</si>
  <si>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</si>
  <si>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</si>
  <si>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</si>
  <si>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</si>
  <si>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</si>
  <si>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</si>
  <si>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</si>
  <si>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</si>
  <si>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</si>
  <si>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</si>
  <si>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</si>
  <si>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</si>
  <si>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</si>
  <si>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</si>
  <si>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</si>
  <si>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</si>
  <si>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</si>
  <si>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</si>
  <si>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</si>
  <si>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</si>
  <si>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</si>
  <si>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</si>
  <si>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</si>
  <si>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</si>
  <si>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</si>
  <si>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</si>
  <si>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</si>
  <si>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</si>
  <si>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</si>
  <si>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</si>
  <si>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</si>
  <si>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</si>
  <si>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</si>
  <si>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</si>
  <si>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</si>
  <si>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</si>
  <si>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</si>
  <si>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</si>
  <si>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</si>
  <si>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</si>
  <si>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</si>
  <si>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</si>
  <si>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</si>
  <si>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</si>
  <si>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</si>
  <si>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</si>
  <si>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</si>
  <si>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</si>
  <si>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</si>
  <si>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</si>
  <si>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</si>
  <si>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</si>
  <si>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</si>
  <si>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</si>
  <si>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</si>
  <si>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</si>
  <si>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</si>
  <si>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</si>
  <si>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</si>
  <si>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</si>
  <si>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</si>
  <si>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</si>
  <si>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</si>
  <si>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</si>
  <si>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</si>
  <si>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</si>
  <si>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</si>
  <si>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</si>
  <si>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</si>
  <si>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</si>
  <si>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</si>
  <si>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</si>
  <si>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</si>
  <si>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</si>
  <si>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</si>
  <si>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</si>
  <si>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</si>
  <si>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</si>
  <si>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</si>
  <si>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</si>
  <si>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</si>
  <si>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</si>
  <si>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</si>
  <si>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</si>
  <si>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</si>
  <si>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</si>
  <si>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</si>
  <si>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</si>
  <si>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</si>
  <si>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</si>
  <si>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</si>
  <si>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</si>
  <si>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</si>
  <si>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</si>
  <si>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</si>
  <si>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</si>
  <si>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</si>
  <si>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</si>
  <si>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</si>
  <si>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</si>
  <si>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</si>
  <si>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</si>
  <si>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</si>
  <si>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</si>
  <si>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</si>
  <si>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</si>
  <si>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</si>
  <si>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</si>
  <si>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</si>
  <si>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</si>
  <si>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</si>
  <si>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</si>
  <si>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</si>
  <si>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</si>
  <si>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</si>
  <si>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</si>
  <si>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</si>
  <si>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</si>
  <si>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</si>
  <si>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</si>
  <si>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</si>
  <si>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</si>
  <si>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</si>
  <si>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</si>
  <si>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</si>
  <si>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</si>
  <si>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</si>
  <si>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</si>
  <si>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</si>
  <si>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</si>
  <si>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</si>
  <si>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</si>
  <si>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</si>
  <si>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</si>
  <si>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</si>
  <si>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</si>
  <si>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</si>
  <si>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</si>
  <si>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</si>
  <si>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</si>
  <si>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</si>
  <si>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</si>
  <si>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</si>
  <si>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</si>
  <si>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</si>
  <si>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</si>
  <si>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</si>
  <si>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</si>
  <si>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</si>
  <si>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</si>
  <si>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</si>
  <si>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</si>
  <si>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</si>
  <si>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</si>
  <si>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</si>
  <si>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</si>
  <si>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</si>
  <si>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</si>
  <si>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</si>
  <si>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</si>
  <si>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</si>
  <si>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Regroupement des organismes environnementaux en énergie (ROEÉ)</t>
  </si>
  <si>
    <t>oui</t>
  </si>
  <si>
    <t>s.o.</t>
  </si>
  <si>
    <t>Gabrielle Champigny</t>
  </si>
  <si>
    <t>Franklin S. Gertler</t>
  </si>
  <si>
    <t>35+</t>
  </si>
  <si>
    <t>5 ans et moins</t>
  </si>
  <si>
    <t>externe</t>
  </si>
  <si>
    <t>Jean-Pierre Finet</t>
  </si>
  <si>
    <t>15+</t>
  </si>
  <si>
    <t>E-4568 rue Boyer, Montréal, Québec, H2J 3E4</t>
  </si>
  <si>
    <t>Laurence Leduc-Primeau</t>
  </si>
  <si>
    <t>4416 rue Fabre, Montréal, Québec, H2J 3V3</t>
  </si>
  <si>
    <t>507 Place d'Armes, #1701, Montréal, Québec, H2Y 2W8</t>
  </si>
  <si>
    <t>Zaynab Ben el Madani, #218869</t>
  </si>
  <si>
    <t>Montréal</t>
  </si>
  <si>
    <t>Gabrielle Champigny, avocate</t>
  </si>
  <si>
    <t xml:space="preserve">avril </t>
  </si>
  <si>
    <t>26 août 2020 au 9 mars 2021</t>
  </si>
  <si>
    <t>R-4041-2018 ph2 (500-17-113361-201)</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</si>
</sst>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0" fillId="0" borderId="0" xfId="0" applyAlignment="1" applyProtection="1">
      <alignment/>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136" zoomScaleNormal="136"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191</v>
      </c>
      <c r="C5" s="174" t="s">
        <v>16</v>
      </c>
      <c r="D5" s="181" t="s">
        <v>190</v>
      </c>
      <c r="E5" s="4"/>
      <c r="F5" s="4"/>
      <c r="G5" s="4"/>
      <c r="H5" s="4"/>
      <c r="I5" s="4"/>
      <c r="J5" s="4"/>
      <c r="K5" s="4"/>
      <c r="L5" s="4"/>
      <c r="M5" s="4"/>
      <c r="N5" s="4"/>
      <c r="O5" s="4"/>
      <c r="P5" s="4"/>
    </row>
    <row r="6" spans="1:16" ht="18.75" customHeight="1">
      <c r="A6" s="175" t="s">
        <v>1</v>
      </c>
      <c r="B6" s="311" t="s">
        <v>172</v>
      </c>
      <c r="C6" s="312"/>
      <c r="D6" s="313"/>
      <c r="E6" s="4"/>
      <c r="F6" s="4"/>
      <c r="G6" s="4"/>
      <c r="H6" s="4"/>
      <c r="I6" s="4"/>
      <c r="J6" s="4"/>
      <c r="K6" s="4"/>
      <c r="L6" s="4"/>
      <c r="M6" s="4"/>
      <c r="N6" s="4"/>
      <c r="O6" s="4"/>
      <c r="P6" s="4"/>
    </row>
    <row r="7" spans="1:16" ht="18.75" customHeight="1">
      <c r="A7" s="314" t="s">
        <v>67</v>
      </c>
      <c r="B7" s="315"/>
      <c r="C7" s="316"/>
      <c r="D7" s="182" t="s">
        <v>173</v>
      </c>
      <c r="E7" s="4"/>
      <c r="F7" s="4"/>
      <c r="G7" s="4"/>
      <c r="H7" s="4"/>
      <c r="I7" s="4"/>
      <c r="J7" s="4"/>
      <c r="K7" s="4"/>
      <c r="L7" s="4"/>
      <c r="M7" s="4"/>
      <c r="N7" s="4"/>
      <c r="O7" s="4"/>
      <c r="P7" s="4"/>
    </row>
    <row r="8" spans="1:16" ht="18.75" customHeight="1">
      <c r="A8" s="314" t="s">
        <v>134</v>
      </c>
      <c r="B8" s="317"/>
      <c r="C8" s="318"/>
      <c r="D8" s="183"/>
      <c r="E8" s="4"/>
      <c r="F8" s="4"/>
      <c r="G8" s="4"/>
      <c r="H8" s="4"/>
      <c r="I8" s="4"/>
      <c r="J8" s="4"/>
      <c r="K8" s="4"/>
      <c r="L8" s="4"/>
      <c r="M8" s="4"/>
      <c r="N8" s="4"/>
      <c r="O8" s="4"/>
      <c r="P8" s="4"/>
    </row>
    <row r="9" spans="1:16" ht="18.75" customHeight="1">
      <c r="A9" s="319" t="s">
        <v>133</v>
      </c>
      <c r="B9" s="320"/>
      <c r="C9" s="321"/>
      <c r="D9" s="184" t="s">
        <v>174</v>
      </c>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179</v>
      </c>
      <c r="D12" s="187" t="s">
        <v>185</v>
      </c>
      <c r="E12" s="9"/>
      <c r="F12" s="4"/>
      <c r="G12" s="4"/>
      <c r="H12" s="4"/>
      <c r="I12" s="4"/>
      <c r="J12" s="4"/>
      <c r="K12" s="4"/>
      <c r="L12" s="4"/>
      <c r="M12" s="4"/>
      <c r="N12" s="4"/>
      <c r="O12" s="4"/>
      <c r="P12" s="4"/>
    </row>
    <row r="13" spans="1:16" ht="27" customHeight="1">
      <c r="A13" s="188" t="s">
        <v>175</v>
      </c>
      <c r="B13" s="189" t="s">
        <v>178</v>
      </c>
      <c r="C13" s="189" t="s">
        <v>179</v>
      </c>
      <c r="D13" s="187" t="s">
        <v>185</v>
      </c>
      <c r="E13" s="9"/>
      <c r="F13" s="4"/>
      <c r="G13" s="4"/>
      <c r="H13" s="4"/>
      <c r="I13" s="4"/>
      <c r="J13" s="4"/>
      <c r="K13" s="4"/>
      <c r="L13" s="4"/>
      <c r="M13" s="4"/>
      <c r="N13" s="4"/>
      <c r="O13" s="4"/>
      <c r="P13" s="4"/>
    </row>
    <row r="14" spans="1:16" ht="27" customHeight="1">
      <c r="A14" s="188"/>
      <c r="B14" s="189"/>
      <c r="C14" s="189"/>
      <c r="D14" s="301"/>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181</v>
      </c>
      <c r="C17" s="186" t="s">
        <v>179</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183</v>
      </c>
      <c r="B25" s="307" t="s">
        <v>17</v>
      </c>
      <c r="C25" s="200" t="s">
        <v>179</v>
      </c>
      <c r="D25" s="196" t="s">
        <v>184</v>
      </c>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149" zoomScaleNormal="149" zoomScalePageLayoutView="0" workbookViewId="0" topLeftCell="A4">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R-4041-2018 ph2 (500-17-113361-201)</v>
      </c>
      <c r="C4" s="205" t="s">
        <v>16</v>
      </c>
      <c r="D4" s="127" t="str">
        <f>Identification!D5</f>
        <v>26 août 2020 au 9 mars 2021</v>
      </c>
      <c r="E4" s="11"/>
      <c r="F4" s="4"/>
      <c r="G4" s="4"/>
      <c r="H4" s="4"/>
      <c r="I4" s="4"/>
      <c r="J4" s="4"/>
      <c r="K4" s="4"/>
      <c r="L4" s="4"/>
      <c r="M4" s="4"/>
      <c r="N4" s="4"/>
      <c r="O4" s="4"/>
      <c r="P4" s="4"/>
    </row>
    <row r="5" spans="1:16" ht="26.25" customHeight="1">
      <c r="A5" s="175" t="s">
        <v>1</v>
      </c>
      <c r="B5" s="342" t="str">
        <f>Identification!B6:D6</f>
        <v>Regroupement des organismes environnementaux en énergie (ROEÉ)</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468.7</v>
      </c>
      <c r="C9" s="297">
        <f>Honoraires!D14</f>
        <v>36</v>
      </c>
      <c r="D9" s="128">
        <f>Honoraires!H14</f>
        <v>132158.01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13.2</v>
      </c>
      <c r="C11" s="297">
        <f>Honoraires!D20</f>
        <v>6</v>
      </c>
      <c r="D11" s="128">
        <f>Honoraires!H20</f>
        <v>5298.05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35</v>
      </c>
      <c r="C15" s="297">
        <f>Honoraires!D28</f>
        <v>0</v>
      </c>
      <c r="D15" s="128">
        <f>Honoraires!H28</f>
        <v>2800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516.9</v>
      </c>
      <c r="C17" s="240">
        <f>C9+C11+C13+C15</f>
        <v>42</v>
      </c>
      <c r="D17" s="241">
        <f>D9+D11+D13+D15</f>
        <v>140256.06</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4207.68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4207.68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144463.74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168" zoomScaleNormal="168" zoomScalePageLayoutView="0" workbookViewId="0" topLeftCell="A16">
      <selection activeCell="E11" sqref="E11"/>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R-4041-2018 ph2 (500-17-113361-201)</v>
      </c>
      <c r="D4" s="373" t="s">
        <v>16</v>
      </c>
      <c r="E4" s="374"/>
      <c r="F4" s="368" t="str">
        <f>Identification!D5</f>
        <v>26 août 2020 au 9 mars 2021</v>
      </c>
      <c r="G4" s="369"/>
      <c r="H4" s="370"/>
      <c r="I4" s="11"/>
      <c r="J4" s="11"/>
      <c r="K4" s="11"/>
      <c r="L4" s="11"/>
      <c r="M4" s="11"/>
      <c r="N4" s="11"/>
      <c r="O4" s="11"/>
      <c r="P4" s="11"/>
      <c r="Q4" s="11"/>
    </row>
    <row r="5" spans="1:17" ht="26.25" customHeight="1">
      <c r="A5" s="131" t="s">
        <v>1</v>
      </c>
      <c r="B5" s="132"/>
      <c r="C5" s="342" t="str">
        <f>Identification!B6</f>
        <v>Regroupement des organismes environnementaux en énergie (ROEÉ)</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Franklin S. Gertler</v>
      </c>
      <c r="C10" s="245">
        <v>265.7</v>
      </c>
      <c r="D10" s="245">
        <v>18</v>
      </c>
      <c r="E10" s="246">
        <v>300</v>
      </c>
      <c r="F10" s="169">
        <f>ROUND(((D10*E10)+(C10*E10)),2)</f>
        <v>85110</v>
      </c>
      <c r="G10" s="252">
        <v>12745.22</v>
      </c>
      <c r="H10" s="166">
        <f>ROUND(F10+G10,2)</f>
        <v>97855.22</v>
      </c>
      <c r="I10" s="11"/>
      <c r="J10" s="11"/>
      <c r="K10" s="11"/>
      <c r="L10" s="11"/>
      <c r="M10" s="11"/>
      <c r="N10" s="11"/>
      <c r="O10" s="11"/>
      <c r="P10" s="11"/>
      <c r="Q10" s="11"/>
    </row>
    <row r="11" spans="1:17" ht="20.25" customHeight="1">
      <c r="A11" s="365"/>
      <c r="B11" s="147" t="str">
        <f>Identification!A13</f>
        <v>Gabrielle Champigny</v>
      </c>
      <c r="C11" s="247">
        <v>203</v>
      </c>
      <c r="D11" s="247">
        <v>18</v>
      </c>
      <c r="E11" s="248">
        <v>135</v>
      </c>
      <c r="F11" s="170">
        <f>ROUND(((D11*E11)+(C11*E11)),2)</f>
        <v>29835</v>
      </c>
      <c r="G11" s="253">
        <v>4467.79</v>
      </c>
      <c r="H11" s="167">
        <f>ROUND(F11+G11,2)</f>
        <v>34302.79</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468.7</v>
      </c>
      <c r="D14" s="159">
        <f>SUM(D10:D13)</f>
        <v>36</v>
      </c>
      <c r="E14" s="362"/>
      <c r="F14" s="160">
        <f>F10+F11+F12+F13</f>
        <v>114945</v>
      </c>
      <c r="G14" s="160">
        <f>G10+G11+G12+G13</f>
        <v>17213.01</v>
      </c>
      <c r="H14" s="161">
        <f>ROUND(F14+G14,2)</f>
        <v>132158.01</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Jean-Pierre Finet</v>
      </c>
      <c r="C16" s="245">
        <v>13.2</v>
      </c>
      <c r="D16" s="245">
        <v>6</v>
      </c>
      <c r="E16" s="246">
        <v>240</v>
      </c>
      <c r="F16" s="169">
        <f>ROUND(((D16*E16)+(C16*E16)),2)</f>
        <v>4608</v>
      </c>
      <c r="G16" s="252">
        <v>690.05</v>
      </c>
      <c r="H16" s="166">
        <f>ROUND(F16+G16,2)</f>
        <v>5298.05</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13.2</v>
      </c>
      <c r="D20" s="159">
        <f>SUM(D16:D19)</f>
        <v>6</v>
      </c>
      <c r="E20" s="362"/>
      <c r="F20" s="160">
        <f>F16+F17+F18+F19</f>
        <v>4608</v>
      </c>
      <c r="G20" s="160">
        <f>G16+G17+G18+G19</f>
        <v>690.05</v>
      </c>
      <c r="H20" s="161">
        <f>ROUND(F20+G20,2)</f>
        <v>5298.05</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t="str">
        <f>Identification!A25</f>
        <v>Laurence Leduc-Primeau</v>
      </c>
      <c r="C26" s="245">
        <v>35</v>
      </c>
      <c r="D26" s="245"/>
      <c r="E26" s="246">
        <v>80</v>
      </c>
      <c r="F26" s="169">
        <f>ROUND(((D26*E26)+(C26*E26)),2)</f>
        <v>2800</v>
      </c>
      <c r="G26" s="252"/>
      <c r="H26" s="166">
        <f>ROUND(F26+G26,2)</f>
        <v>2800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35</v>
      </c>
      <c r="D28" s="159">
        <f>SUM(D26:D27)</f>
        <v>0</v>
      </c>
      <c r="E28" s="362"/>
      <c r="F28" s="160">
        <f>F26+F27</f>
        <v>2800</v>
      </c>
      <c r="G28" s="160">
        <f>G26+G27</f>
        <v>0</v>
      </c>
      <c r="H28" s="161">
        <f>ROUND(F28+G28,2)</f>
        <v>2800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122353</v>
      </c>
      <c r="G30" s="237">
        <f>G14+G20+G24+G28</f>
        <v>17903.06</v>
      </c>
      <c r="H30" s="238">
        <f>H14+H20+H24+H28</f>
        <v>140256.06</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R-4041-2018 ph2 (500-17-113361-201)</v>
      </c>
      <c r="C4" s="394" t="s">
        <v>16</v>
      </c>
      <c r="D4" s="395"/>
      <c r="E4" s="396" t="str">
        <f>Identification!D5</f>
        <v>26 août 2020 au 9 mars 2021</v>
      </c>
      <c r="F4" s="397"/>
      <c r="G4" s="11"/>
      <c r="H4" s="11"/>
      <c r="I4" s="11"/>
      <c r="J4" s="11"/>
      <c r="K4" s="11"/>
      <c r="L4" s="11"/>
      <c r="M4" s="11"/>
      <c r="N4" s="11"/>
      <c r="O4" s="11"/>
      <c r="P4" s="11"/>
    </row>
    <row r="5" spans="1:16" ht="26.25" customHeight="1">
      <c r="A5" s="10" t="s">
        <v>1</v>
      </c>
      <c r="B5" s="398" t="str">
        <f>Identification!B6:D6</f>
        <v>Regroupement des organismes environnementaux en énergie (ROEÉ)</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R-4041-2018 ph2 (500-17-113361-201)</v>
      </c>
      <c r="D4" s="429" t="s">
        <v>16</v>
      </c>
      <c r="E4" s="430"/>
      <c r="F4" s="425" t="str">
        <f>Identification!D5</f>
        <v>26 août 2020 au 9 mars 2021</v>
      </c>
      <c r="G4" s="426"/>
      <c r="H4" s="11"/>
      <c r="I4" s="4"/>
      <c r="J4" s="4"/>
      <c r="K4" s="4"/>
      <c r="L4" s="4"/>
      <c r="M4" s="4"/>
      <c r="N4" s="4"/>
      <c r="O4" s="4"/>
      <c r="P4" s="4"/>
    </row>
    <row r="5" spans="1:16" ht="26.25" customHeight="1">
      <c r="A5" s="417" t="s">
        <v>1</v>
      </c>
      <c r="B5" s="418"/>
      <c r="C5" s="419" t="str">
        <f>Identification!B6</f>
        <v>Regroupement des organismes environnementaux en énergie (ROEÉ)</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R-4041-2018 ph2 (500-17-113361-201)</v>
      </c>
      <c r="E2" s="445"/>
      <c r="F2" s="445"/>
      <c r="G2" s="445"/>
      <c r="H2" s="446"/>
      <c r="I2" s="446"/>
      <c r="J2" s="83"/>
      <c r="K2" s="93"/>
      <c r="L2" s="93"/>
      <c r="M2" s="93"/>
      <c r="N2" s="93"/>
      <c r="O2" s="93"/>
      <c r="P2" s="93"/>
    </row>
    <row r="3" spans="1:16" ht="21.75" customHeight="1">
      <c r="A3" s="82" t="s">
        <v>1</v>
      </c>
      <c r="B3" s="82"/>
      <c r="C3" s="94"/>
      <c r="D3" s="444" t="str">
        <f>Identification!B6</f>
        <v>Regroupement des organismes environnementaux en énergie (ROEÉ)</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188</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187</v>
      </c>
      <c r="C12" s="447"/>
      <c r="D12" s="447"/>
      <c r="E12" s="447"/>
      <c r="F12" s="87" t="s">
        <v>95</v>
      </c>
      <c r="G12" s="112"/>
      <c r="H12" s="112"/>
      <c r="I12" s="82"/>
      <c r="J12" s="82"/>
      <c r="K12" s="98"/>
      <c r="L12" s="98"/>
      <c r="M12" s="98"/>
      <c r="N12" s="98"/>
      <c r="O12" s="98"/>
      <c r="P12" s="98"/>
    </row>
    <row r="13" spans="1:16" ht="21" customHeight="1">
      <c r="A13" s="78" t="s">
        <v>96</v>
      </c>
      <c r="B13" s="91">
        <v>8</v>
      </c>
      <c r="C13" s="88" t="s">
        <v>97</v>
      </c>
      <c r="D13" s="113" t="s">
        <v>189</v>
      </c>
      <c r="E13" s="450">
        <v>2021</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t="s">
        <v>186</v>
      </c>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Gabrielle Champigny</cp:lastModifiedBy>
  <cp:lastPrinted>2020-01-21T14:04:28Z</cp:lastPrinted>
  <dcterms:created xsi:type="dcterms:W3CDTF">2003-06-11T13:22:16Z</dcterms:created>
  <dcterms:modified xsi:type="dcterms:W3CDTF">2021-04-08T14:35:32Z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5676900.00000000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124</vt:lpwstr>
  </property>
  <property fmtid="{D5CDD505-2E9C-101B-9397-08002B2CF9AE}" pid="19" name="Suj">
    <vt:lpwstr>Demande de remboursement de frais du ROEÉ</vt:lpwstr>
  </property>
  <property fmtid="{D5CDD505-2E9C-101B-9397-08002B2CF9AE}" pid="20" name="Numéroplumit">
    <vt:lpwstr>0579</vt:lpwstr>
  </property>
  <property fmtid="{D5CDD505-2E9C-101B-9397-08002B2CF9AE}" pid="21" name="Cotedepiè">
    <vt:lpwstr>C-ROEÉ-0029</vt:lpwstr>
  </property>
  <property fmtid="{D5CDD505-2E9C-101B-9397-08002B2CF9AE}" pid="22" name="Anciennomdudocume">
    <vt:lpwstr>R-4041-2018ph2(500-17-113361-201)ROEÉ-DDF08avril2021 SDE.xls</vt:lpwstr>
  </property>
  <property fmtid="{D5CDD505-2E9C-101B-9397-08002B2CF9AE}" pid="23" name="_dlc_Doc">
    <vt:lpwstr>W2HFWTQUJJY6-440305271-485</vt:lpwstr>
  </property>
  <property fmtid="{D5CDD505-2E9C-101B-9397-08002B2CF9AE}" pid="24" name="_dlc_DocIdItemGu">
    <vt:lpwstr>bdd494df-df6e-41f3-9da1-053e8a518d26</vt:lpwstr>
  </property>
  <property fmtid="{D5CDD505-2E9C-101B-9397-08002B2CF9AE}" pid="25" name="_dlc_DocIdU">
    <vt:lpwstr>http://s10mtlweb:8081/514/_layouts/15/DocIdRedir.aspx?ID=W2HFWTQUJJY6-440305271-485, W2HFWTQUJJY6-440305271-485</vt:lpwstr>
  </property>
  <property fmtid="{D5CDD505-2E9C-101B-9397-08002B2CF9AE}" pid="26" name="display_urn:schemas-microsoft-com:office:office#Edit">
    <vt:lpwstr>Compte système</vt:lpwstr>
  </property>
  <property fmtid="{D5CDD505-2E9C-101B-9397-08002B2CF9AE}" pid="27" name="Cote de pié">
    <vt:lpwstr>C-ROEÉ-0029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579.000000000000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