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<sst xmlns="http://schemas.openxmlformats.org/spreadsheetml/2006/main" count="122" uniqueCount="88">
  <si>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</si>
  <si>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</si>
  <si>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</si>
  <si>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</si>
  <si>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</si>
  <si>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</si>
  <si>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</si>
  <si>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</si>
  <si>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</si>
  <si>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</si>
  <si>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</si>
  <si>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</si>
  <si>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</si>
  <si>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</si>
  <si>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</si>
  <si>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</si>
  <si>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</si>
  <si>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</si>
  <si>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</si>
  <si>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</si>
  <si>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</si>
  <si>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</si>
  <si>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</si>
  <si>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</si>
  <si>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</si>
  <si>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</si>
  <si>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</si>
  <si>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</si>
  <si>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</si>
  <si>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</si>
  <si>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</si>
  <si>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</si>
  <si>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</si>
  <si>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</si>
  <si>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</si>
  <si>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</si>
  <si>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</si>
  <si>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</si>
  <si>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</si>
  <si>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</si>
  <si>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</si>
  <si>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</si>
  <si>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</si>
  <si>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</si>
  <si>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</si>
  <si>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</si>
  <si>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</si>
  <si>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</si>
  <si>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</si>
  <si>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</si>
  <si>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</si>
  <si>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</si>
  <si>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</si>
  <si>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</si>
  <si>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</si>
  <si>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</si>
  <si>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</si>
  <si>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</si>
  <si>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</si>
  <si>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</si>
  <si>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</si>
  <si>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</si>
  <si>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</si>
  <si>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</si>
  <si>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</si>
  <si>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</si>
  <si>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</si>
  <si>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</si>
  <si>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</si>
  <si>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</si>
  <si>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</si>
  <si>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</si>
  <si>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</si>
  <si>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</si>
  <si>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</si>
  <si>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</si>
  <si>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</si>
  <si>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</si>
  <si>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Union des consommateurs</t>
  </si>
  <si>
    <t>Oui</t>
  </si>
  <si>
    <t>Hélène Sicard</t>
  </si>
  <si>
    <t>+20</t>
  </si>
  <si>
    <t>Externe</t>
  </si>
  <si>
    <t>Viviane de Tilly</t>
  </si>
  <si>
    <t>Interne</t>
  </si>
  <si>
    <t>7000 av. du Parc, bur. 201, Mtl H3N 1X1</t>
  </si>
  <si>
    <t>5175 de la Concorde, Vaudreuil-Dorion, Qc 
J7T 0G1</t>
  </si>
  <si>
    <t>R-4041-2018 Phase 2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</si>
</sst>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30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6" applyNumberFormat="1" applyFont="1" applyBorder="1" applyAlignment="1" applyProtection="1">
      <alignment horizontal="center" vertical="center" wrapText="1"/>
      <protection locked="0"/>
    </xf>
    <xf numFmtId="0" fontId="70" fillId="0" borderId="46" xfId="46" applyNumberFormat="1" applyFont="1" applyBorder="1" applyAlignment="1" applyProtection="1">
      <alignment horizontal="center" vertical="center" wrapText="1"/>
      <protection locked="0"/>
    </xf>
    <xf numFmtId="0" fontId="70" fillId="0" borderId="47" xfId="46" applyNumberFormat="1" applyFont="1" applyBorder="1" applyAlignment="1" applyProtection="1">
      <alignment horizontal="center" vertical="center" wrapText="1"/>
      <protection locked="0"/>
    </xf>
    <xf numFmtId="0" fontId="70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4" fontId="76" fillId="0" borderId="62" xfId="0" applyNumberFormat="1" applyFont="1" applyFill="1" applyBorder="1" applyAlignment="1" applyProtection="1">
      <alignment horizontal="left" vertical="center" indent="1"/>
      <protection/>
    </xf>
    <xf numFmtId="164" fontId="76" fillId="0" borderId="58" xfId="0" applyNumberFormat="1" applyFont="1" applyFill="1" applyBorder="1" applyAlignment="1" applyProtection="1">
      <alignment horizontal="left" vertical="center" indent="1"/>
      <protection/>
    </xf>
    <xf numFmtId="164" fontId="76" fillId="0" borderId="63" xfId="0" applyNumberFormat="1" applyFont="1" applyFill="1" applyBorder="1" applyAlignment="1" applyProtection="1">
      <alignment horizontal="left" vertical="center" indent="1"/>
      <protection/>
    </xf>
    <xf numFmtId="164" fontId="76" fillId="0" borderId="60" xfId="0" applyNumberFormat="1" applyFont="1" applyFill="1" applyBorder="1" applyAlignment="1" applyProtection="1">
      <alignment horizontal="left" vertical="center" inden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169" fontId="4" fillId="37" borderId="65" xfId="46" applyNumberFormat="1" applyFont="1" applyFill="1" applyBorder="1" applyAlignment="1" applyProtection="1">
      <alignment vertical="center" wrapText="1"/>
      <protection/>
    </xf>
    <xf numFmtId="169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9" fontId="76" fillId="0" borderId="31" xfId="0" applyNumberFormat="1" applyFont="1" applyFill="1" applyBorder="1" applyAlignment="1" applyProtection="1">
      <alignment horizontal="center" vertical="center"/>
      <protection locked="0"/>
    </xf>
    <xf numFmtId="169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45" xfId="0" applyFont="1" applyBorder="1" applyAlignment="1" applyProtection="1" quotePrefix="1">
      <alignment horizontal="center" vertical="center" wrapText="1"/>
      <protection locked="0"/>
    </xf>
    <xf numFmtId="0" fontId="70" fillId="0" borderId="44" xfId="0" applyFont="1" applyBorder="1" applyAlignment="1" applyProtection="1" quotePrefix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4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9" fontId="4" fillId="33" borderId="39" xfId="46" applyNumberFormat="1" applyFont="1" applyFill="1" applyBorder="1" applyAlignment="1" applyProtection="1">
      <alignment horizontal="center" vertical="center" wrapText="1"/>
      <protection/>
    </xf>
    <xf numFmtId="169" fontId="4" fillId="33" borderId="38" xfId="46" applyNumberFormat="1" applyFont="1" applyFill="1" applyBorder="1" applyAlignment="1" applyProtection="1">
      <alignment horizontal="center" vertical="center" wrapText="1"/>
      <protection/>
    </xf>
    <xf numFmtId="169" fontId="4" fillId="33" borderId="88" xfId="46" applyNumberFormat="1" applyFont="1" applyFill="1" applyBorder="1" applyAlignment="1" applyProtection="1">
      <alignment horizontal="center" vertical="center" wrapText="1"/>
      <protection/>
    </xf>
    <xf numFmtId="169" fontId="4" fillId="33" borderId="43" xfId="46" applyNumberFormat="1" applyFont="1" applyFill="1" applyBorder="1" applyAlignment="1" applyProtection="1">
      <alignment horizontal="center" vertical="center" wrapText="1"/>
      <protection/>
    </xf>
    <xf numFmtId="164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20</xdr:row>
      <xdr:rowOff>47625</xdr:rowOff>
    </xdr:from>
    <xdr:ext cx="3429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93395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133350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5">
      <selection activeCell="B4" sqref="B4:C4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3"/>
      <c r="B3" s="164"/>
      <c r="C3" s="16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5" t="str">
        <f>Identification!B4</f>
        <v>R-4041-2018 Phase 2</v>
      </c>
      <c r="C4" s="176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5" t="str">
        <f>Identification!B5</f>
        <v>Union des consommateurs</v>
      </c>
      <c r="C5" s="16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7" t="s">
        <v>2</v>
      </c>
      <c r="B6" s="168"/>
      <c r="C6" s="16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9" t="s">
        <v>3</v>
      </c>
      <c r="B7" s="177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80"/>
      <c r="B8" s="178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85</v>
      </c>
      <c r="C9" s="144">
        <f>Répartition!B30+Répartition!C30+Répartition!D30</f>
        <v>27409.31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100</v>
      </c>
      <c r="C11" s="144">
        <f>Répartition!E30+Répartition!F30+Répartition!G30+Répartition!H30</f>
        <v>10000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185</v>
      </c>
      <c r="C19" s="39">
        <f>C9+C11+C13+C15+C17</f>
        <v>37409.31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70" t="s">
        <v>13</v>
      </c>
      <c r="B21" s="171"/>
      <c r="C21" s="17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3" t="s">
        <v>14</v>
      </c>
      <c r="B22" s="174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4" t="s">
        <v>16</v>
      </c>
      <c r="B23" s="155"/>
      <c r="C23" s="27">
        <f>ROUND(0.03*C19,2)</f>
        <v>1122.28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18</v>
      </c>
      <c r="B25" s="156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7" t="s">
        <v>62</v>
      </c>
      <c r="B27" s="158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9" t="s">
        <v>21</v>
      </c>
      <c r="B29" s="160"/>
      <c r="C29" s="19">
        <f>C23+C25+C27</f>
        <v>1122.28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1" t="s">
        <v>23</v>
      </c>
      <c r="B31" s="162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2" t="s">
        <v>54</v>
      </c>
      <c r="B33" s="153"/>
      <c r="C33" s="87">
        <f>C19+C29+C31</f>
        <v>38531.59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1" t="s">
        <v>61</v>
      </c>
      <c r="B3" s="182"/>
      <c r="C3" s="182"/>
      <c r="D3" s="182"/>
      <c r="E3" s="182"/>
      <c r="F3" s="94"/>
    </row>
    <row r="4" spans="1:6" ht="24" customHeight="1">
      <c r="A4" s="5" t="s">
        <v>0</v>
      </c>
      <c r="B4" s="183" t="s">
        <v>87</v>
      </c>
      <c r="C4" s="184"/>
      <c r="D4" s="184"/>
      <c r="E4" s="185"/>
      <c r="F4" s="94"/>
    </row>
    <row r="5" spans="1:6" ht="19.5" customHeight="1">
      <c r="A5" s="6" t="s">
        <v>1</v>
      </c>
      <c r="B5" s="186" t="s">
        <v>78</v>
      </c>
      <c r="C5" s="187"/>
      <c r="D5" s="187"/>
      <c r="E5" s="188"/>
      <c r="F5" s="94"/>
    </row>
    <row r="6" spans="1:6" ht="15.75">
      <c r="A6" s="189" t="s">
        <v>26</v>
      </c>
      <c r="B6" s="190"/>
      <c r="C6" s="191"/>
      <c r="D6" s="88" t="s">
        <v>79</v>
      </c>
      <c r="E6" s="89"/>
      <c r="F6" s="94"/>
    </row>
    <row r="7" spans="1:6" ht="19.5" customHeight="1">
      <c r="A7" s="189" t="s">
        <v>40</v>
      </c>
      <c r="B7" s="192"/>
      <c r="C7" s="193"/>
      <c r="D7" s="90">
        <v>0.5</v>
      </c>
      <c r="E7" s="91"/>
      <c r="F7" s="94"/>
    </row>
    <row r="8" spans="1:6" ht="21.75" customHeight="1">
      <c r="A8" s="194" t="s">
        <v>41</v>
      </c>
      <c r="B8" s="195"/>
      <c r="C8" s="196"/>
      <c r="D8" s="197" t="s">
        <v>78</v>
      </c>
      <c r="E8" s="198"/>
      <c r="F8" s="94"/>
    </row>
    <row r="9" spans="1:6" ht="22.5" customHeight="1">
      <c r="A9" s="201" t="s">
        <v>51</v>
      </c>
      <c r="B9" s="202"/>
      <c r="C9" s="202"/>
      <c r="D9" s="202"/>
      <c r="E9" s="20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150" t="s">
        <v>81</v>
      </c>
      <c r="C11" s="71" t="s">
        <v>82</v>
      </c>
      <c r="D11" s="97">
        <v>300</v>
      </c>
      <c r="E11" s="76" t="s">
        <v>86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83</v>
      </c>
      <c r="B15" s="151" t="s">
        <v>81</v>
      </c>
      <c r="C15" s="70" t="s">
        <v>84</v>
      </c>
      <c r="D15" s="100">
        <v>100</v>
      </c>
      <c r="E15" s="76" t="s">
        <v>85</v>
      </c>
      <c r="F15" s="94"/>
    </row>
    <row r="16" spans="1:6" ht="30" customHeight="1">
      <c r="A16" s="48"/>
      <c r="B16" s="72"/>
      <c r="C16" s="72"/>
      <c r="D16" s="98"/>
      <c r="E16" s="77"/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204" t="s">
        <v>10</v>
      </c>
      <c r="C20" s="204" t="s">
        <v>10</v>
      </c>
      <c r="D20" s="100"/>
      <c r="E20" s="76"/>
      <c r="F20" s="94"/>
    </row>
    <row r="21" spans="1:6" ht="30" customHeight="1">
      <c r="A21" s="56"/>
      <c r="B21" s="205"/>
      <c r="C21" s="20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204" t="s">
        <v>10</v>
      </c>
      <c r="C23" s="74"/>
      <c r="D23" s="100"/>
      <c r="E23" s="76"/>
      <c r="F23" s="94"/>
    </row>
    <row r="24" spans="1:6" ht="30" customHeight="1">
      <c r="A24" s="52"/>
      <c r="B24" s="20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4" t="s">
        <v>10</v>
      </c>
      <c r="C26" s="74"/>
      <c r="D26" s="100"/>
      <c r="E26" s="76"/>
      <c r="F26" s="94"/>
    </row>
    <row r="27" spans="1:6" ht="30" customHeight="1">
      <c r="A27" s="52"/>
      <c r="B27" s="205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99" t="s">
        <v>34</v>
      </c>
      <c r="B29" s="200"/>
      <c r="C29" s="200"/>
      <c r="D29" s="200"/>
      <c r="E29" s="200"/>
      <c r="F29" s="94"/>
      <c r="G29" s="94"/>
    </row>
    <row r="30" spans="1:7" ht="12.75">
      <c r="A30" s="199" t="s">
        <v>35</v>
      </c>
      <c r="B30" s="200"/>
      <c r="C30" s="200"/>
      <c r="D30" s="200"/>
      <c r="E30" s="20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4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">
      <selection activeCell="F22" sqref="F22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R-4041-2018 Phase 2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Union des consommateurs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6" t="s">
        <v>46</v>
      </c>
      <c r="C7" s="207"/>
      <c r="D7" s="208"/>
      <c r="E7" s="206" t="s">
        <v>47</v>
      </c>
      <c r="F7" s="207"/>
      <c r="G7" s="207"/>
      <c r="H7" s="208"/>
      <c r="I7" s="206" t="s">
        <v>48</v>
      </c>
      <c r="J7" s="208"/>
      <c r="K7" s="206" t="s">
        <v>64</v>
      </c>
      <c r="L7" s="208"/>
      <c r="M7" s="206" t="s">
        <v>49</v>
      </c>
      <c r="N7" s="208"/>
    </row>
    <row r="8" spans="1:14" ht="42" customHeight="1" thickBot="1">
      <c r="A8" s="65" t="s">
        <v>50</v>
      </c>
      <c r="B8" s="53" t="str">
        <f>Identification!A11</f>
        <v>Hélène Sicard</v>
      </c>
      <c r="C8" s="53">
        <f>Identification!A12</f>
        <v>0</v>
      </c>
      <c r="D8" s="53">
        <f>Identification!A13</f>
        <v>0</v>
      </c>
      <c r="E8" s="53" t="str">
        <f>Identification!A15</f>
        <v>Viviane de Tilly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300</v>
      </c>
      <c r="C9" s="120">
        <f>Identification!D12</f>
        <v>0</v>
      </c>
      <c r="D9" s="121">
        <f>Identification!D13</f>
        <v>0</v>
      </c>
      <c r="E9" s="119">
        <f>Identification!D15</f>
        <v>100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9" t="s">
        <v>52</v>
      </c>
      <c r="C10" s="210"/>
      <c r="D10" s="211"/>
      <c r="E10" s="209" t="s">
        <v>52</v>
      </c>
      <c r="F10" s="210"/>
      <c r="G10" s="210"/>
      <c r="H10" s="211"/>
      <c r="I10" s="209" t="s">
        <v>52</v>
      </c>
      <c r="J10" s="210"/>
      <c r="K10" s="212" t="s">
        <v>52</v>
      </c>
      <c r="L10" s="212"/>
      <c r="M10" s="212" t="s">
        <v>52</v>
      </c>
      <c r="N10" s="212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3</v>
      </c>
      <c r="C12" s="129"/>
      <c r="D12" s="130"/>
      <c r="E12" s="131">
        <v>5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1</v>
      </c>
      <c r="C13" s="134"/>
      <c r="D13" s="135"/>
      <c r="E13" s="133">
        <v>2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1</v>
      </c>
      <c r="C14" s="134"/>
      <c r="D14" s="135"/>
      <c r="E14" s="133">
        <v>14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3</v>
      </c>
      <c r="C15" s="134"/>
      <c r="D15" s="135"/>
      <c r="E15" s="133">
        <v>2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</v>
      </c>
      <c r="C16" s="134"/>
      <c r="D16" s="135"/>
      <c r="E16" s="133">
        <v>21</v>
      </c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1</v>
      </c>
      <c r="C17" s="134"/>
      <c r="D17" s="135"/>
      <c r="E17" s="133">
        <v>1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1</v>
      </c>
      <c r="C18" s="134"/>
      <c r="D18" s="135"/>
      <c r="E18" s="133">
        <v>1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10</v>
      </c>
      <c r="C19" s="134"/>
      <c r="D19" s="135"/>
      <c r="E19" s="133">
        <v>2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15</v>
      </c>
      <c r="C20" s="134"/>
      <c r="D20" s="135"/>
      <c r="E20" s="133">
        <v>2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45</v>
      </c>
      <c r="C21" s="134"/>
      <c r="D21" s="135"/>
      <c r="E21" s="134">
        <v>45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4</v>
      </c>
      <c r="C22" s="134"/>
      <c r="D22" s="135"/>
      <c r="E22" s="133">
        <v>5</v>
      </c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85</v>
      </c>
      <c r="C25" s="125">
        <f t="shared" si="0"/>
        <v>0</v>
      </c>
      <c r="D25" s="125">
        <f>SUM(D12:D24)</f>
        <v>0</v>
      </c>
      <c r="E25" s="125">
        <f t="shared" si="0"/>
        <v>100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25500</v>
      </c>
      <c r="C26" s="126">
        <f t="shared" si="1"/>
        <v>0</v>
      </c>
      <c r="D26" s="126">
        <f t="shared" si="1"/>
        <v>0</v>
      </c>
      <c r="E26" s="126">
        <f t="shared" si="1"/>
        <v>10000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>
        <v>1909.31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27409.31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10000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1"/>
      <c r="B3" s="182"/>
      <c r="C3" s="182"/>
      <c r="D3" s="182"/>
      <c r="E3" s="182"/>
    </row>
    <row r="4" spans="1:5" ht="18" customHeight="1">
      <c r="A4" s="101" t="s">
        <v>0</v>
      </c>
      <c r="B4" s="213" t="str">
        <f>Identification!B4</f>
        <v>R-4041-2018 Phase 2</v>
      </c>
      <c r="C4" s="214"/>
      <c r="D4" s="214"/>
      <c r="E4" s="215"/>
    </row>
    <row r="5" spans="1:5" ht="18" customHeight="1" thickBot="1">
      <c r="A5" s="102" t="s">
        <v>1</v>
      </c>
      <c r="B5" s="216" t="str">
        <f>Identification!B5</f>
        <v>Union des consommateurs</v>
      </c>
      <c r="C5" s="216"/>
      <c r="D5" s="216"/>
      <c r="E5" s="217"/>
    </row>
    <row r="6" spans="1:5" ht="25.5" customHeight="1" thickBot="1">
      <c r="A6" s="218" t="s">
        <v>77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l'UC</dc:subject>
  <dc:creator>Régie de l'énergie</dc:creator>
  <cp:keywords/>
  <dc:description/>
  <cp:lastModifiedBy>Viviane de Tilly</cp:lastModifiedBy>
  <cp:lastPrinted>2018-07-03T13:20:47Z</cp:lastPrinted>
  <dcterms:created xsi:type="dcterms:W3CDTF">2009-06-30T18:48:08Z</dcterms:created>
  <dcterms:modified xsi:type="dcterms:W3CDTF">2021-01-19T21:19:55Z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2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514</vt:lpwstr>
  </property>
  <property fmtid="{D5CDD505-2E9C-101B-9397-08002B2CF9AE}" pid="11" name="Deposa">
    <vt:lpwstr>106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5534900.00000000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155</vt:lpwstr>
  </property>
  <property fmtid="{D5CDD505-2E9C-101B-9397-08002B2CF9AE}" pid="19" name="Suj">
    <vt:lpwstr>Budget de participation de l'UC</vt:lpwstr>
  </property>
  <property fmtid="{D5CDD505-2E9C-101B-9397-08002B2CF9AE}" pid="20" name="Numéroplumit">
    <vt:lpwstr>0463</vt:lpwstr>
  </property>
  <property fmtid="{D5CDD505-2E9C-101B-9397-08002B2CF9AE}" pid="21" name="Cotedepiè">
    <vt:lpwstr>C-UC-0027</vt:lpwstr>
  </property>
  <property fmtid="{D5CDD505-2E9C-101B-9397-08002B2CF9AE}" pid="22" name="Anciennomdudocume">
    <vt:lpwstr>R-4041 Phase 2 BP UC.xls</vt:lpwstr>
  </property>
  <property fmtid="{D5CDD505-2E9C-101B-9397-08002B2CF9AE}" pid="23" name="_dlc_Doc">
    <vt:lpwstr>W2HFWTQUJJY6-440305271-601</vt:lpwstr>
  </property>
  <property fmtid="{D5CDD505-2E9C-101B-9397-08002B2CF9AE}" pid="24" name="_dlc_DocIdItemGu">
    <vt:lpwstr>890c19b6-96b8-4b35-85e4-2c66405c4f2f</vt:lpwstr>
  </property>
  <property fmtid="{D5CDD505-2E9C-101B-9397-08002B2CF9AE}" pid="25" name="_dlc_DocIdU">
    <vt:lpwstr>http://s10mtlweb:8081/514/_layouts/15/DocIdRedir.aspx?ID=W2HFWTQUJJY6-440305271-601, W2HFWTQUJJY6-440305271-601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C-UC-0027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463.000000000000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