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<sst xmlns="http://schemas.openxmlformats.org/spreadsheetml/2006/main" count="282" uniqueCount="200">
  <si>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</si>
  <si>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</si>
  <si>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</si>
  <si>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</si>
  <si>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</si>
  <si>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</si>
  <si>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</si>
  <si>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</si>
  <si>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</si>
  <si>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</si>
  <si>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</si>
  <si>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</si>
  <si>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</si>
  <si>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</si>
  <si>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</si>
  <si>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</si>
  <si>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</si>
  <si>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</si>
  <si>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</si>
  <si>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</si>
  <si>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</si>
  <si>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</si>
  <si>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</si>
  <si>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</si>
  <si>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</si>
  <si>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</si>
  <si>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</si>
  <si>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</si>
  <si>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</si>
  <si>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</si>
  <si>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</si>
  <si>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</si>
  <si>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</si>
  <si>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</si>
  <si>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</si>
  <si>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</si>
  <si>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</si>
  <si>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</si>
  <si>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</si>
  <si>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</si>
  <si>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</si>
  <si>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</si>
  <si>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</si>
  <si>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</si>
  <si>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</si>
  <si>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</si>
  <si>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</si>
  <si>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</si>
  <si>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</si>
  <si>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</si>
  <si>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</si>
  <si>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</si>
  <si>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</si>
  <si>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</si>
  <si>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</si>
  <si>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</si>
  <si>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</si>
  <si>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</si>
  <si>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</si>
  <si>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</si>
  <si>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</si>
  <si>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</si>
  <si>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</si>
  <si>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</si>
  <si>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</si>
  <si>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</si>
  <si>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</si>
  <si>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</si>
  <si>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</si>
  <si>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</si>
  <si>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</si>
  <si>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</si>
  <si>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</si>
  <si>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</si>
  <si>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</si>
  <si>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</si>
  <si>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</si>
  <si>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</si>
  <si>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</si>
  <si>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</si>
  <si>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</si>
  <si>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</si>
  <si>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</si>
  <si>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</si>
  <si>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</si>
  <si>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</si>
  <si>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</si>
  <si>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</si>
  <si>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</si>
  <si>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</si>
  <si>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</si>
  <si>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</si>
  <si>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</si>
  <si>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</si>
  <si>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</si>
  <si>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</si>
  <si>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</si>
  <si>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</si>
  <si>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</si>
  <si>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</si>
  <si>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</si>
  <si>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</si>
  <si>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</si>
  <si>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</si>
  <si>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</si>
  <si>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</si>
  <si>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</si>
  <si>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</si>
  <si>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</si>
  <si>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</si>
  <si>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</si>
  <si>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</si>
  <si>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</si>
  <si>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</si>
  <si>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</si>
  <si>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</si>
  <si>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</si>
  <si>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</si>
  <si>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</si>
  <si>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</si>
  <si>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</si>
  <si>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</si>
  <si>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</si>
  <si>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</si>
  <si>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</si>
  <si>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</si>
  <si>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</si>
  <si>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</si>
  <si>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</si>
  <si>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</si>
  <si>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</si>
  <si>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</si>
  <si>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</si>
  <si>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</si>
  <si>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</si>
  <si>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</si>
  <si>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</si>
  <si>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</si>
  <si>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</si>
  <si>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</si>
  <si>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</si>
  <si>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</si>
  <si>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</si>
  <si>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</si>
  <si>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</si>
  <si>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</si>
  <si>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</si>
  <si>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</si>
  <si>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</si>
  <si>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</si>
  <si>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</si>
  <si>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</si>
  <si>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</si>
  <si>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</si>
  <si>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</si>
  <si>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</si>
  <si>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</si>
  <si>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</si>
  <si>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</si>
  <si>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</si>
  <si>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</si>
  <si>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</si>
  <si>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</si>
  <si>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</si>
  <si>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</si>
  <si>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</si>
  <si>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</si>
  <si>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</si>
  <si>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</si>
  <si>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</si>
  <si>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</si>
  <si>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</si>
  <si>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</si>
  <si>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</si>
  <si>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</si>
  <si>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</si>
  <si>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</si>
  <si>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</si>
  <si>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</si>
  <si>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</si>
  <si>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</si>
  <si>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</si>
  <si>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</si>
  <si>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R-4043-2018</t>
  </si>
  <si>
    <t>Aspect 1</t>
  </si>
  <si>
    <t>Association québécoise du propane et Association canadienne du propane (AQP-ACP)</t>
  </si>
  <si>
    <t>oui</t>
  </si>
  <si>
    <t>Michael Dezainde</t>
  </si>
  <si>
    <t>externe</t>
  </si>
  <si>
    <t>155, rue Saint-Jacques, bureau 301, Granby (QC) J2G 9A7</t>
  </si>
  <si>
    <t>Bryand Furlong</t>
  </si>
  <si>
    <t>Camille Bonneaud</t>
  </si>
  <si>
    <t>Pierre Ducharme</t>
  </si>
  <si>
    <t>555, boul. René-Lévesques Ouest, bureau 750, Montréal (QC) H2Z 1B1</t>
  </si>
  <si>
    <t>Raymond Gouron et Nathalie St-Pierre</t>
  </si>
  <si>
    <t>Bryan Fulong, avocat</t>
  </si>
  <si>
    <t>Granby</t>
  </si>
  <si>
    <t>mai</t>
  </si>
  <si>
    <t>Raymond Gouron, DG de l'AQP</t>
  </si>
  <si>
    <t>l'AQP-ACP</t>
  </si>
</sst>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_ * #,##0_)\ &quot;$&quot;_ ;_ * \(#,##0\)\ &quot;$&quot;_ ;_ * &quot;-&quot;??_)\ &quot;$&quot;_ ;_ @_ "/>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0" fontId="68"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3"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4"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rmal 2" xfId="50"/>
    <cellStyle name="Note" xfId="51"/>
    <cellStyle name="Percent" xfId="52"/>
    <cellStyle name="Pourcentage 2"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3">
      <selection activeCell="A12" sqref="A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6" t="s">
        <v>185</v>
      </c>
      <c r="C6" s="317"/>
      <c r="D6" s="318"/>
      <c r="E6" s="4"/>
      <c r="F6" s="4"/>
      <c r="G6" s="4"/>
      <c r="H6" s="4"/>
      <c r="I6" s="4"/>
      <c r="J6" s="4"/>
      <c r="K6" s="4"/>
      <c r="L6" s="4"/>
      <c r="M6" s="4"/>
      <c r="N6" s="4"/>
      <c r="O6" s="4"/>
      <c r="P6" s="4"/>
    </row>
    <row r="7" spans="1:16" ht="18.75" customHeight="1">
      <c r="A7" s="319" t="s">
        <v>96</v>
      </c>
      <c r="B7" s="320"/>
      <c r="C7" s="321"/>
      <c r="D7" s="187" t="s">
        <v>186</v>
      </c>
      <c r="E7" s="4"/>
      <c r="F7" s="4"/>
      <c r="G7" s="4"/>
      <c r="H7" s="4"/>
      <c r="I7" s="4"/>
      <c r="J7" s="4"/>
      <c r="K7" s="4"/>
      <c r="L7" s="4"/>
      <c r="M7" s="4"/>
      <c r="N7" s="4"/>
      <c r="O7" s="4"/>
      <c r="P7" s="4"/>
    </row>
    <row r="8" spans="1:16" ht="18.75" customHeight="1">
      <c r="A8" s="319" t="s">
        <v>169</v>
      </c>
      <c r="B8" s="322"/>
      <c r="C8" s="323"/>
      <c r="D8" s="188">
        <v>1</v>
      </c>
      <c r="E8" s="4"/>
      <c r="F8" s="4"/>
      <c r="G8" s="4"/>
      <c r="H8" s="4"/>
      <c r="I8" s="4"/>
      <c r="J8" s="4"/>
      <c r="K8" s="4"/>
      <c r="L8" s="4"/>
      <c r="M8" s="4"/>
      <c r="N8" s="4"/>
      <c r="O8" s="4"/>
      <c r="P8" s="4"/>
    </row>
    <row r="9" spans="1:16" ht="18.75" customHeight="1">
      <c r="A9" s="324" t="s">
        <v>168</v>
      </c>
      <c r="B9" s="325"/>
      <c r="C9" s="326"/>
      <c r="D9" s="189" t="s">
        <v>194</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v>2</v>
      </c>
      <c r="C12" s="191" t="s">
        <v>188</v>
      </c>
      <c r="D12" s="192" t="s">
        <v>189</v>
      </c>
      <c r="E12" s="9"/>
      <c r="F12" s="4"/>
      <c r="G12" s="4"/>
      <c r="H12" s="4"/>
      <c r="I12" s="4"/>
      <c r="J12" s="4"/>
      <c r="K12" s="4"/>
      <c r="L12" s="4"/>
      <c r="M12" s="4"/>
      <c r="N12" s="4"/>
      <c r="O12" s="4"/>
      <c r="P12" s="4"/>
    </row>
    <row r="13" spans="1:16" ht="27" customHeight="1">
      <c r="A13" s="190" t="s">
        <v>190</v>
      </c>
      <c r="B13" s="194">
        <v>17</v>
      </c>
      <c r="C13" s="194" t="s">
        <v>188</v>
      </c>
      <c r="D13" s="195" t="s">
        <v>189</v>
      </c>
      <c r="E13" s="9"/>
      <c r="F13" s="4"/>
      <c r="G13" s="4"/>
      <c r="H13" s="4"/>
      <c r="I13" s="4"/>
      <c r="J13" s="4"/>
      <c r="K13" s="4"/>
      <c r="L13" s="4"/>
      <c r="M13" s="4"/>
      <c r="N13" s="4"/>
      <c r="O13" s="4"/>
      <c r="P13" s="4"/>
    </row>
    <row r="14" spans="1:16" ht="27" customHeight="1">
      <c r="A14" s="193" t="s">
        <v>191</v>
      </c>
      <c r="B14" s="194">
        <v>1</v>
      </c>
      <c r="C14" s="194" t="s">
        <v>188</v>
      </c>
      <c r="D14" s="195" t="s">
        <v>189</v>
      </c>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192</v>
      </c>
      <c r="B17" s="191">
        <v>35</v>
      </c>
      <c r="C17" s="191" t="s">
        <v>188</v>
      </c>
      <c r="D17" s="192" t="s">
        <v>193</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0">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R-4043-2018</v>
      </c>
      <c r="C4" s="210" t="s">
        <v>16</v>
      </c>
      <c r="D4" s="127" t="str">
        <f>Identification!D5</f>
        <v>Aspect 1</v>
      </c>
      <c r="E4" s="11"/>
      <c r="F4" s="4"/>
      <c r="G4" s="4"/>
      <c r="H4" s="4"/>
      <c r="I4" s="4"/>
      <c r="J4" s="4"/>
      <c r="K4" s="4"/>
      <c r="L4" s="4"/>
      <c r="M4" s="4"/>
      <c r="N4" s="4"/>
      <c r="O4" s="4"/>
      <c r="P4" s="4"/>
    </row>
    <row r="5" spans="1:16" ht="26.25" customHeight="1">
      <c r="A5" s="178" t="s">
        <v>1</v>
      </c>
      <c r="B5" s="347" t="str">
        <f>Identification!B6:D6</f>
        <v>Association québécoise du propane et Association canadienne du propane (AQP-ACP)</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112.15</v>
      </c>
      <c r="C9" s="304">
        <f>Honoraires!D14</f>
        <v>16</v>
      </c>
      <c r="D9" s="128">
        <f>Honoraires!H14</f>
        <v>23065.75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87.1</v>
      </c>
      <c r="C11" s="304">
        <f>Honoraires!D20</f>
        <v>0</v>
      </c>
      <c r="D11" s="128">
        <f>Honoraires!H20</f>
        <v>17420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199.3</v>
      </c>
      <c r="C19" s="246">
        <f>C9+C11+C13+C15+C17</f>
        <v>16</v>
      </c>
      <c r="D19" s="247">
        <f>D9+D11+D13+D15+D17</f>
        <v>40485.75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1214.57</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69.23</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1283.8</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41769.55</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D12" sqref="D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R-4043-2018</v>
      </c>
      <c r="D4" s="380" t="s">
        <v>16</v>
      </c>
      <c r="E4" s="381"/>
      <c r="F4" s="375" t="str">
        <f>Identification!D5</f>
        <v>Aspect 1</v>
      </c>
      <c r="G4" s="376"/>
      <c r="H4" s="377"/>
      <c r="I4" s="11"/>
      <c r="J4" s="11"/>
      <c r="K4" s="11"/>
      <c r="L4" s="11"/>
      <c r="M4" s="11"/>
      <c r="N4" s="11"/>
      <c r="O4" s="11"/>
      <c r="P4" s="11"/>
      <c r="Q4" s="11"/>
    </row>
    <row r="5" spans="1:17" ht="26.25" customHeight="1">
      <c r="A5" s="132" t="s">
        <v>1</v>
      </c>
      <c r="B5" s="133"/>
      <c r="C5" s="347" t="str">
        <f>Identification!B6</f>
        <v>Association québécoise du propane et Association canadienne du propane (AQP-ACP)</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Michael Dezainde</v>
      </c>
      <c r="C10" s="251">
        <v>53.65</v>
      </c>
      <c r="D10" s="251">
        <v>7</v>
      </c>
      <c r="E10" s="252">
        <v>130</v>
      </c>
      <c r="F10" s="171">
        <f>ROUND(((D10*E10)+(C10*E10)),2)</f>
        <v>7884.5</v>
      </c>
      <c r="G10" s="258"/>
      <c r="H10" s="168">
        <f>ROUND(F10+G10,2)</f>
        <v>7884.5</v>
      </c>
      <c r="I10" s="11"/>
      <c r="J10" s="11"/>
      <c r="K10" s="11"/>
      <c r="L10" s="11"/>
      <c r="M10" s="11"/>
      <c r="N10" s="11"/>
      <c r="O10" s="11"/>
      <c r="P10" s="11"/>
      <c r="Q10" s="11"/>
    </row>
    <row r="11" spans="1:17" ht="20.25" customHeight="1">
      <c r="A11" s="372"/>
      <c r="B11" s="148" t="str">
        <f>Identification!A13</f>
        <v>Bryand Furlong</v>
      </c>
      <c r="C11" s="253">
        <v>42.25</v>
      </c>
      <c r="D11" s="253">
        <v>9</v>
      </c>
      <c r="E11" s="254">
        <v>255</v>
      </c>
      <c r="F11" s="172">
        <f>ROUND(((D11*E11)+(C11*E11)),2)</f>
        <v>13068.75</v>
      </c>
      <c r="G11" s="259"/>
      <c r="H11" s="169">
        <f>ROUND(F11+G11,2)</f>
        <v>13068.75</v>
      </c>
      <c r="I11" s="11"/>
      <c r="J11" s="11"/>
      <c r="K11" s="11"/>
      <c r="L11" s="11"/>
      <c r="M11" s="11"/>
      <c r="N11" s="11"/>
      <c r="O11" s="11"/>
      <c r="P11" s="11"/>
      <c r="Q11" s="11"/>
    </row>
    <row r="12" spans="1:17" ht="20.25" customHeight="1">
      <c r="A12" s="372"/>
      <c r="B12" s="149" t="str">
        <f>Identification!A14</f>
        <v>Camille Bonneaud</v>
      </c>
      <c r="C12" s="253">
        <v>16.25</v>
      </c>
      <c r="D12" s="253"/>
      <c r="E12" s="254">
        <v>130</v>
      </c>
      <c r="F12" s="172">
        <f>ROUND(((D12*E12)+(C12*E12)),2)</f>
        <v>2112.5</v>
      </c>
      <c r="G12" s="260"/>
      <c r="H12" s="169">
        <f>ROUND(F12+G12,2)</f>
        <v>2112.5</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112.15</v>
      </c>
      <c r="D14" s="160">
        <f>SUM(D10:D13)</f>
        <v>16</v>
      </c>
      <c r="E14" s="369"/>
      <c r="F14" s="161">
        <f>F10+F11+F12+F13</f>
        <v>23065.75</v>
      </c>
      <c r="G14" s="161">
        <f>G10+G11+G12+G13</f>
        <v>0</v>
      </c>
      <c r="H14" s="162">
        <f>ROUND(F14+G14,2)</f>
        <v>23065.75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Pierre Ducharme</v>
      </c>
      <c r="C16" s="251">
        <v>87.1</v>
      </c>
      <c r="D16" s="251"/>
      <c r="E16" s="252">
        <v>200</v>
      </c>
      <c r="F16" s="171">
        <f>ROUND(((D16*E16)+(C16*E16)),2)</f>
        <v>17420</v>
      </c>
      <c r="G16" s="258"/>
      <c r="H16" s="168">
        <f>ROUND(F16+G16,2)</f>
        <v>17420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87.1</v>
      </c>
      <c r="D20" s="160">
        <f>SUM(D16:D19)</f>
        <v>0</v>
      </c>
      <c r="E20" s="369"/>
      <c r="F20" s="161">
        <f>F16+F17+F18+F19</f>
        <v>17420</v>
      </c>
      <c r="G20" s="161">
        <f>G16+G17+G18+G19</f>
        <v>0</v>
      </c>
      <c r="H20" s="162">
        <f>ROUND(F20+G20,2)</f>
        <v>17420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40485.75</v>
      </c>
      <c r="G32" s="243">
        <f>G14+G20+G24+G28+G30</f>
        <v>0</v>
      </c>
      <c r="H32" s="244">
        <f>H14+H20+H24+H28+H30</f>
        <v>40485.75</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C16" sqref="C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R-4043-2018</v>
      </c>
      <c r="C4" s="401" t="s">
        <v>16</v>
      </c>
      <c r="D4" s="402"/>
      <c r="E4" s="403" t="str">
        <f>Identification!D5</f>
        <v>Aspect 1</v>
      </c>
      <c r="F4" s="404"/>
      <c r="G4" s="11"/>
      <c r="H4" s="11"/>
      <c r="I4" s="11"/>
      <c r="J4" s="11"/>
      <c r="K4" s="11"/>
      <c r="L4" s="11"/>
      <c r="M4" s="11"/>
      <c r="N4" s="11"/>
      <c r="O4" s="11"/>
      <c r="P4" s="11"/>
    </row>
    <row r="5" spans="1:16" ht="26.25" customHeight="1">
      <c r="A5" s="10" t="s">
        <v>1</v>
      </c>
      <c r="B5" s="405" t="str">
        <f>Identification!B6:D6</f>
        <v>Association québécoise du propane et Association canadienne du propane (AQP-ACP)</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v>161</v>
      </c>
      <c r="D10" s="35">
        <f>ROUND(0.43*C10,2)</f>
        <v>69.23</v>
      </c>
      <c r="E10" s="265"/>
      <c r="F10" s="36">
        <f>ROUND(D10+E10,2)</f>
        <v>69.23</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69.23</v>
      </c>
      <c r="E21" s="63">
        <f>E10+E11+E12+E13+E16+E17+E18+E19</f>
        <v>0</v>
      </c>
      <c r="F21" s="62">
        <f>F10+F11+F12+F13+F16+F17+F18+F19+F20</f>
        <v>69.23</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R-4043-2018</v>
      </c>
      <c r="D4" s="436" t="s">
        <v>16</v>
      </c>
      <c r="E4" s="437"/>
      <c r="F4" s="432" t="str">
        <f>Identification!D5</f>
        <v>Aspect 1</v>
      </c>
      <c r="G4" s="433"/>
      <c r="H4" s="11"/>
      <c r="I4" s="4"/>
      <c r="J4" s="4"/>
      <c r="K4" s="4"/>
      <c r="L4" s="4"/>
      <c r="M4" s="4"/>
      <c r="N4" s="4"/>
      <c r="O4" s="4"/>
      <c r="P4" s="4"/>
    </row>
    <row r="5" spans="1:16" ht="26.25" customHeight="1">
      <c r="A5" s="424" t="s">
        <v>1</v>
      </c>
      <c r="B5" s="425"/>
      <c r="C5" s="426" t="str">
        <f>Identification!B6</f>
        <v>Association québécoise du propane et Association canadienne du propane (AQP-ACP)</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29" sqref="A29:E29"/>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R-4043-2018</v>
      </c>
      <c r="E2" s="452"/>
      <c r="F2" s="452"/>
      <c r="G2" s="452"/>
      <c r="H2" s="453"/>
      <c r="I2" s="453"/>
      <c r="J2" s="83"/>
      <c r="K2" s="93"/>
      <c r="L2" s="93"/>
      <c r="M2" s="93"/>
      <c r="N2" s="93"/>
      <c r="O2" s="93"/>
      <c r="P2" s="93"/>
    </row>
    <row r="3" spans="1:16" ht="21.75" customHeight="1">
      <c r="A3" s="82" t="s">
        <v>1</v>
      </c>
      <c r="B3" s="82"/>
      <c r="C3" s="94"/>
      <c r="D3" s="451" t="str">
        <f>Identification!B6</f>
        <v>Association québécoise du propane et Association canadienne du propane (AQP-ACP)</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195</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196</v>
      </c>
      <c r="C12" s="454"/>
      <c r="D12" s="454"/>
      <c r="E12" s="454"/>
      <c r="F12" s="87" t="s">
        <v>129</v>
      </c>
      <c r="G12" s="112"/>
      <c r="H12" s="112"/>
      <c r="I12" s="82"/>
      <c r="J12" s="82"/>
      <c r="K12" s="98"/>
      <c r="L12" s="98"/>
      <c r="M12" s="98"/>
      <c r="N12" s="98"/>
      <c r="O12" s="98"/>
      <c r="P12" s="98"/>
    </row>
    <row r="13" spans="1:16" ht="21" customHeight="1">
      <c r="A13" s="78" t="s">
        <v>130</v>
      </c>
      <c r="B13" s="91">
        <v>30</v>
      </c>
      <c r="C13" s="88" t="s">
        <v>131</v>
      </c>
      <c r="D13" s="113" t="s">
        <v>197</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t="s">
        <v>198</v>
      </c>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t="s">
        <v>199</v>
      </c>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t="s">
        <v>196</v>
      </c>
      <c r="C26" s="454"/>
      <c r="D26" s="454"/>
      <c r="E26" s="454"/>
      <c r="F26" s="87" t="s">
        <v>129</v>
      </c>
      <c r="G26" s="112"/>
      <c r="H26" s="112"/>
      <c r="I26" s="82"/>
      <c r="J26" s="82"/>
      <c r="K26" s="98"/>
      <c r="L26" s="98"/>
      <c r="M26" s="98"/>
      <c r="N26" s="98"/>
      <c r="O26" s="98"/>
      <c r="P26" s="98"/>
    </row>
    <row r="27" spans="1:16" ht="21" customHeight="1">
      <c r="A27" s="78" t="s">
        <v>130</v>
      </c>
      <c r="B27" s="91">
        <v>31</v>
      </c>
      <c r="C27" s="88" t="s">
        <v>131</v>
      </c>
      <c r="D27" s="113" t="s">
        <v>197</v>
      </c>
      <c r="E27" s="457">
        <v>2019</v>
      </c>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l'AQP-ACP - Aspect 1</dc:subject>
  <dc:creator>Bouthillette, Annie</dc:creator>
  <cp:keywords/>
  <dc:description/>
  <cp:lastModifiedBy>Michael Dezainde</cp:lastModifiedBy>
  <cp:lastPrinted>2009-07-03T19:42:58Z</cp:lastPrinted>
  <dcterms:created xsi:type="dcterms:W3CDTF">2003-06-11T13:22:16Z</dcterms:created>
  <dcterms:modified xsi:type="dcterms:W3CDTF">2019-05-30T12:52:23Z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258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4449100.00000000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20</vt:lpwstr>
  </property>
  <property fmtid="{D5CDD505-2E9C-101B-9397-08002B2CF9AE}" pid="19" name="Suj">
    <vt:lpwstr>Demande de remboursement de frais de l'AQP-ACP - Aspect 1</vt:lpwstr>
  </property>
  <property fmtid="{D5CDD505-2E9C-101B-9397-08002B2CF9AE}" pid="20" name="Numéroplumit">
    <vt:lpwstr>0914</vt:lpwstr>
  </property>
  <property fmtid="{D5CDD505-2E9C-101B-9397-08002B2CF9AE}" pid="21" name="Cotedepiè">
    <vt:lpwstr>C-AQP-ACP-0039</vt:lpwstr>
  </property>
  <property fmtid="{D5CDD505-2E9C-101B-9397-08002B2CF9AE}" pid="22" name="Anciennomdudocume">
    <vt:lpwstr>Demande de remboursement de frais - Aspect 1.xls</vt:lpwstr>
  </property>
  <property fmtid="{D5CDD505-2E9C-101B-9397-08002B2CF9AE}" pid="23" name="_dlc_Doc">
    <vt:lpwstr>W2HFWTQUJJY6-230351488-316</vt:lpwstr>
  </property>
  <property fmtid="{D5CDD505-2E9C-101B-9397-08002B2CF9AE}" pid="24" name="_dlc_DocIdItemGu">
    <vt:lpwstr>70a9dd69-c25d-4b20-8479-43004b56a1b5</vt:lpwstr>
  </property>
  <property fmtid="{D5CDD505-2E9C-101B-9397-08002B2CF9AE}" pid="25" name="_dlc_DocIdU">
    <vt:lpwstr>http://s10mtlweb:8081/630/_layouts/15/DocIdRedir.aspx?ID=W2HFWTQUJJY6-230351488-316, W2HFWTQUJJY6-230351488-316</vt:lpwstr>
  </property>
  <property fmtid="{D5CDD505-2E9C-101B-9397-08002B2CF9AE}" pid="26" name="display_urn:schemas-microsoft-com:office:office#Edit">
    <vt:lpwstr>Neo</vt:lpwstr>
  </property>
  <property fmtid="{D5CDD505-2E9C-101B-9397-08002B2CF9AE}" pid="27" name="Cote de pié">
    <vt:lpwstr>C-AQP-ACP-0039</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914.000000000000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