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25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<sst xmlns="http://schemas.openxmlformats.org/spreadsheetml/2006/main" count="271" uniqueCount="194">
  <si>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</si>
  <si>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</si>
  <si>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</si>
  <si>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</si>
  <si>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</si>
  <si>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</si>
  <si>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</si>
  <si>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</si>
  <si>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</si>
  <si>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</si>
  <si>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</si>
  <si>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</si>
  <si>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</si>
  <si>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</si>
  <si>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</si>
  <si>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</si>
  <si>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</si>
  <si>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</si>
  <si>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</si>
  <si>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</si>
  <si>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</si>
  <si>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</si>
  <si>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</si>
  <si>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</si>
  <si>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</si>
  <si>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</si>
  <si>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</si>
  <si>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</si>
  <si>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</si>
  <si>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</si>
  <si>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</si>
  <si>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</si>
  <si>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</si>
  <si>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</si>
  <si>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</si>
  <si>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</si>
  <si>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</si>
  <si>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</si>
  <si>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</si>
  <si>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</si>
  <si>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</si>
  <si>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</si>
  <si>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</si>
  <si>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</si>
  <si>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</si>
  <si>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</si>
  <si>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</si>
  <si>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</si>
  <si>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</si>
  <si>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</si>
  <si>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</si>
  <si>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</si>
  <si>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</si>
  <si>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</si>
  <si>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</si>
  <si>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</si>
  <si>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</si>
  <si>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</si>
  <si>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</si>
  <si>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</si>
  <si>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</si>
  <si>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</si>
  <si>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</si>
  <si>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</si>
  <si>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</si>
  <si>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</si>
  <si>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</si>
  <si>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</si>
  <si>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</si>
  <si>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</si>
  <si>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</si>
  <si>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</si>
  <si>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</si>
  <si>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</si>
  <si>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</si>
  <si>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</si>
  <si>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</si>
  <si>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</si>
  <si>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</si>
  <si>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</si>
  <si>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</si>
  <si>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</si>
  <si>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</si>
  <si>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</si>
  <si>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</si>
  <si>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</si>
  <si>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</si>
  <si>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</si>
  <si>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</si>
  <si>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</si>
  <si>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</si>
  <si>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</si>
  <si>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</si>
  <si>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</si>
  <si>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</si>
  <si>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</si>
  <si>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</si>
  <si>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</si>
  <si>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</si>
  <si>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</si>
  <si>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</si>
  <si>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</si>
  <si>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</si>
  <si>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</si>
  <si>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</si>
  <si>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</si>
  <si>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</si>
  <si>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</si>
  <si>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</si>
  <si>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</si>
  <si>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</si>
  <si>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</si>
  <si>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</si>
  <si>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</si>
  <si>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</si>
  <si>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</si>
  <si>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</si>
  <si>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</si>
  <si>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</si>
  <si>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</si>
  <si>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</si>
  <si>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</si>
  <si>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</si>
  <si>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</si>
  <si>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</si>
  <si>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</si>
  <si>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</si>
  <si>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</si>
  <si>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</si>
  <si>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</si>
  <si>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</si>
  <si>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</si>
  <si>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</si>
  <si>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</si>
  <si>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</si>
  <si>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</si>
  <si>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</si>
  <si>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</si>
  <si>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</si>
  <si>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</si>
  <si>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</si>
  <si>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</si>
  <si>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</si>
  <si>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</si>
  <si>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</si>
  <si>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</si>
  <si>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</si>
  <si>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</si>
  <si>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</si>
  <si>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</si>
  <si>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</si>
  <si>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</si>
  <si>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</si>
  <si>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</si>
  <si>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</si>
  <si>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</si>
  <si>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</si>
  <si>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</si>
  <si>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</si>
  <si>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</si>
  <si>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</si>
  <si>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</si>
  <si>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</si>
  <si>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</si>
  <si>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</si>
  <si>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</si>
  <si>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</si>
  <si>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</si>
  <si>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</si>
  <si>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</si>
  <si>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</si>
  <si>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</si>
  <si>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</si>
  <si>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</si>
  <si>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</si>
  <si>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</si>
  <si>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</si>
  <si>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</si>
  <si>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</si>
  <si>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</si>
  <si>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</si>
  <si>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</si>
  <si>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</si>
  <si>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R-4043-2018</t>
  </si>
  <si>
    <t>Option consommateurs</t>
  </si>
  <si>
    <t>Non</t>
  </si>
  <si>
    <t>N/A</t>
  </si>
  <si>
    <t>Éric David</t>
  </si>
  <si>
    <t>Externe</t>
  </si>
  <si>
    <t>800, rue du Square Victoria, Bureau 720, Montréal, Québec, H4Z 1A1</t>
  </si>
  <si>
    <t>Jules Bélanger</t>
  </si>
  <si>
    <t>Interne</t>
  </si>
  <si>
    <t>50, rue Ste-Catherine Ouest, Bureau 440, Montréal, Québec, H2X 3V4</t>
  </si>
  <si>
    <t>Aspect 1 - Juin 2018 - Avril 2019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</si>
</sst>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Fill="1" applyBorder="1" applyAlignment="1" applyProtection="1">
      <alignment horizontal="left" vertical="center" wrapText="1" indent="1"/>
      <protection locked="0"/>
    </xf>
    <xf numFmtId="169" fontId="80" fillId="0" borderId="75" xfId="0" applyNumberFormat="1" applyFont="1" applyFill="1" applyBorder="1" applyAlignment="1" applyProtection="1">
      <alignment horizontal="left" vertical="center" wrapText="1" indent="1"/>
      <protection locked="0"/>
    </xf>
    <xf numFmtId="169"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0" fontId="7" fillId="33" borderId="82"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7">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193</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0.5</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v>28</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v>10</v>
      </c>
      <c r="C17" s="191" t="s">
        <v>191</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v>
      </c>
      <c r="C4" s="210" t="s">
        <v>16</v>
      </c>
      <c r="D4" s="127" t="str">
        <f>Identification!D5</f>
        <v>Aspect 1 - Juin 2018 - Avril 2019</v>
      </c>
      <c r="E4" s="11"/>
      <c r="F4" s="4"/>
      <c r="G4" s="4"/>
      <c r="H4" s="4"/>
      <c r="I4" s="4"/>
      <c r="J4" s="4"/>
      <c r="K4" s="4"/>
      <c r="L4" s="4"/>
      <c r="M4" s="4"/>
      <c r="N4" s="4"/>
      <c r="O4" s="4"/>
      <c r="P4" s="4"/>
    </row>
    <row r="5" spans="1:16" ht="26.25" customHeight="1">
      <c r="A5" s="178" t="s">
        <v>1</v>
      </c>
      <c r="B5" s="347" t="str">
        <f>Identification!B6:D6</f>
        <v>Option consommateurs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65</v>
      </c>
      <c r="C9" s="304">
        <f>Honoraires!D14</f>
        <v>16</v>
      </c>
      <c r="D9" s="128">
        <f>Honoraires!H14</f>
        <v>20655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82.5</v>
      </c>
      <c r="C11" s="304">
        <f>Honoraires!D20</f>
        <v>12</v>
      </c>
      <c r="D11" s="128">
        <f>Honoraires!H20</f>
        <v>7087.5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147.5</v>
      </c>
      <c r="C19" s="246">
        <f>C9+C11+C13+C15+C17</f>
        <v>28</v>
      </c>
      <c r="D19" s="247">
        <f>D9+D11+D13+D15+D17</f>
        <v>27742.5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832.28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832.28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29374.78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24818.46</v>
      </c>
      <c r="D37" s="250">
        <f>ROUND((D33-C37)/C37,4)</f>
        <v>0.184</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v>
      </c>
      <c r="D4" s="380" t="s">
        <v>16</v>
      </c>
      <c r="E4" s="381"/>
      <c r="F4" s="375" t="str">
        <f>Identification!D5</f>
        <v>Aspect 1 - Juin 2018 - Avril 2019</v>
      </c>
      <c r="G4" s="376"/>
      <c r="H4" s="377"/>
      <c r="I4" s="11"/>
      <c r="J4" s="11"/>
      <c r="K4" s="11"/>
      <c r="L4" s="11"/>
      <c r="M4" s="11"/>
      <c r="N4" s="11"/>
      <c r="O4" s="11"/>
      <c r="P4" s="11"/>
      <c r="Q4" s="11"/>
    </row>
    <row r="5" spans="1:17" ht="26.25" customHeight="1">
      <c r="A5" s="132" t="s">
        <v>1</v>
      </c>
      <c r="B5" s="133"/>
      <c r="C5" s="347" t="str">
        <f>Identification!B6</f>
        <v>Option consommateurs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Éric David</v>
      </c>
      <c r="C10" s="251">
        <v>65</v>
      </c>
      <c r="D10" s="251">
        <v>16</v>
      </c>
      <c r="E10" s="252">
        <v>255</v>
      </c>
      <c r="F10" s="171">
        <f>ROUND(((D10*E10)+(C10*E10)),2)</f>
        <v>20655</v>
      </c>
      <c r="G10" s="258"/>
      <c r="H10" s="168">
        <f>ROUND(F10+G10,2)</f>
        <v>20655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65</v>
      </c>
      <c r="D14" s="160">
        <f>SUM(D10:D13)</f>
        <v>16</v>
      </c>
      <c r="E14" s="369"/>
      <c r="F14" s="161">
        <f>F10+F11+F12+F13</f>
        <v>20655</v>
      </c>
      <c r="G14" s="161">
        <f>G10+G11+G12+G13</f>
        <v>0</v>
      </c>
      <c r="H14" s="162">
        <f>ROUND(F14+G14,2)</f>
        <v>20655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Jules Bélanger</v>
      </c>
      <c r="C16" s="251">
        <v>82.5</v>
      </c>
      <c r="D16" s="251">
        <v>12</v>
      </c>
      <c r="E16" s="252">
        <v>75</v>
      </c>
      <c r="F16" s="171">
        <f>ROUND(((D16*E16)+(C16*E16)),2)</f>
        <v>7087.5</v>
      </c>
      <c r="G16" s="258"/>
      <c r="H16" s="168">
        <f>ROUND(F16+G16,2)</f>
        <v>7087.5</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82.5</v>
      </c>
      <c r="D20" s="160">
        <f>SUM(D16:D19)</f>
        <v>12</v>
      </c>
      <c r="E20" s="369"/>
      <c r="F20" s="161">
        <f>F16+F17+F18+F19</f>
        <v>7087.5</v>
      </c>
      <c r="G20" s="161">
        <f>G16+G17+G18+G19</f>
        <v>0</v>
      </c>
      <c r="H20" s="162">
        <f>ROUND(F20+G20,2)</f>
        <v>7087.5</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27742.5</v>
      </c>
      <c r="G32" s="243">
        <f>G14+G20+G24+G28+G30</f>
        <v>0</v>
      </c>
      <c r="H32" s="244">
        <f>H14+H20+H24+H28+H30</f>
        <v>27742.5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v>
      </c>
      <c r="C4" s="401" t="s">
        <v>16</v>
      </c>
      <c r="D4" s="402"/>
      <c r="E4" s="403" t="str">
        <f>Identification!D5</f>
        <v>Aspect 1 - Juin 2018 - Avril 2019</v>
      </c>
      <c r="F4" s="404"/>
      <c r="G4" s="11"/>
      <c r="H4" s="11"/>
      <c r="I4" s="11"/>
      <c r="J4" s="11"/>
      <c r="K4" s="11"/>
      <c r="L4" s="11"/>
      <c r="M4" s="11"/>
      <c r="N4" s="11"/>
      <c r="O4" s="11"/>
      <c r="P4" s="11"/>
    </row>
    <row r="5" spans="1:16" ht="26.25" customHeight="1">
      <c r="A5" s="10" t="s">
        <v>1</v>
      </c>
      <c r="B5" s="405" t="str">
        <f>Identification!B6:D6</f>
        <v>Option consommateurs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B9" sqref="B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v>
      </c>
      <c r="D4" s="436" t="s">
        <v>16</v>
      </c>
      <c r="E4" s="437"/>
      <c r="F4" s="432" t="str">
        <f>Identification!D5</f>
        <v>Aspect 1 - Juin 2018 - Avril 2019</v>
      </c>
      <c r="G4" s="433"/>
      <c r="H4" s="11"/>
      <c r="I4" s="4"/>
      <c r="J4" s="4"/>
      <c r="K4" s="4"/>
      <c r="L4" s="4"/>
      <c r="M4" s="4"/>
      <c r="N4" s="4"/>
      <c r="O4" s="4"/>
      <c r="P4" s="4"/>
    </row>
    <row r="5" spans="1:16" ht="26.25" customHeight="1">
      <c r="A5" s="424" t="s">
        <v>1</v>
      </c>
      <c r="B5" s="425"/>
      <c r="C5" s="426" t="str">
        <f>Identification!B6</f>
        <v>Option consommateurs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43307</v>
      </c>
      <c r="B9" s="273">
        <v>4</v>
      </c>
      <c r="C9" s="274" t="s">
        <v>190</v>
      </c>
      <c r="D9" s="275" t="s">
        <v>191</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v>
      </c>
      <c r="E2" s="452"/>
      <c r="F2" s="452"/>
      <c r="G2" s="452"/>
      <c r="H2" s="453"/>
      <c r="I2" s="453"/>
      <c r="J2" s="83"/>
      <c r="K2" s="93"/>
      <c r="L2" s="93"/>
      <c r="M2" s="93"/>
      <c r="N2" s="93"/>
      <c r="O2" s="93"/>
      <c r="P2" s="93"/>
    </row>
    <row r="3" spans="1:16" ht="21.75" customHeight="1">
      <c r="A3" s="82" t="s">
        <v>1</v>
      </c>
      <c r="B3" s="82"/>
      <c r="C3" s="94"/>
      <c r="D3" s="451" t="str">
        <f>Identification!B6</f>
        <v>Option consommateurs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 Aspect 1</dc:subject>
  <dc:creator>Bouthillette, Annie</dc:creator>
  <cp:keywords/>
  <dc:description/>
  <cp:lastModifiedBy>Jules Bélanger</cp:lastModifiedBy>
  <cp:lastPrinted>2009-07-03T19:42:58Z</cp:lastPrinted>
  <dcterms:created xsi:type="dcterms:W3CDTF">2003-06-11T13:22:16Z</dcterms:created>
  <dcterms:modified xsi:type="dcterms:W3CDTF">2019-05-31T14:49:29Z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4451300.00000000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remboursement de frais d'OC - Aspect 1</vt:lpwstr>
  </property>
  <property fmtid="{D5CDD505-2E9C-101B-9397-08002B2CF9AE}" pid="20" name="Numéroplumit">
    <vt:lpwstr>0926</vt:lpwstr>
  </property>
  <property fmtid="{D5CDD505-2E9C-101B-9397-08002B2CF9AE}" pid="21" name="Cotedepiè">
    <vt:lpwstr>C-OC-0036</vt:lpwstr>
  </property>
  <property fmtid="{D5CDD505-2E9C-101B-9397-08002B2CF9AE}" pid="22" name="Anciennomdudocume">
    <vt:lpwstr>R-4043-2018 - DPF OC - A1.xls</vt:lpwstr>
  </property>
  <property fmtid="{D5CDD505-2E9C-101B-9397-08002B2CF9AE}" pid="23" name="_dlc_Doc">
    <vt:lpwstr>W2HFWTQUJJY6-230351488-614</vt:lpwstr>
  </property>
  <property fmtid="{D5CDD505-2E9C-101B-9397-08002B2CF9AE}" pid="24" name="_dlc_DocIdItemGu">
    <vt:lpwstr>0c620a49-fcb6-4846-b6a0-adf2ae23ba5a</vt:lpwstr>
  </property>
  <property fmtid="{D5CDD505-2E9C-101B-9397-08002B2CF9AE}" pid="25" name="_dlc_DocIdU">
    <vt:lpwstr>http://s10mtlweb:8081/630/_layouts/15/DocIdRedir.aspx?ID=W2HFWTQUJJY6-230351488-614, W2HFWTQUJJY6-230351488-614</vt:lpwstr>
  </property>
  <property fmtid="{D5CDD505-2E9C-101B-9397-08002B2CF9AE}" pid="26" name="display_urn:schemas-microsoft-com:office:office#Edit">
    <vt:lpwstr>Eccles, Natalie</vt:lpwstr>
  </property>
  <property fmtid="{D5CDD505-2E9C-101B-9397-08002B2CF9AE}" pid="27" name="Cote de pié">
    <vt:lpwstr>C-OC-0036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926.000000000000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