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<sst xmlns="http://schemas.openxmlformats.org/spreadsheetml/2006/main" count="274" uniqueCount="194">
  <si>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</si>
  <si>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</si>
  <si>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</si>
  <si>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</si>
  <si>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</si>
  <si>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</si>
  <si>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</si>
  <si>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</si>
  <si>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</si>
  <si>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</si>
  <si>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</si>
  <si>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</si>
  <si>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</si>
  <si>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</si>
  <si>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</si>
  <si>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</si>
  <si>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</si>
  <si>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</si>
  <si>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</si>
  <si>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</si>
  <si>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</si>
  <si>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</si>
  <si>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</si>
  <si>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</si>
  <si>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</si>
  <si>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</si>
  <si>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</si>
  <si>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</si>
  <si>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</si>
  <si>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</si>
  <si>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</si>
  <si>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</si>
  <si>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</si>
  <si>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</si>
  <si>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</si>
  <si>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</si>
  <si>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</si>
  <si>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</si>
  <si>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</si>
  <si>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</si>
  <si>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</si>
  <si>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</si>
  <si>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</si>
  <si>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</si>
  <si>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</si>
  <si>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</si>
  <si>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</si>
  <si>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</si>
  <si>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</si>
  <si>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</si>
  <si>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</si>
  <si>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</si>
  <si>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</si>
  <si>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</si>
  <si>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</si>
  <si>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</si>
  <si>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</si>
  <si>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</si>
  <si>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</si>
  <si>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</si>
  <si>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</si>
  <si>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</si>
  <si>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</si>
  <si>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</si>
  <si>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</si>
  <si>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</si>
  <si>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</si>
  <si>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</si>
  <si>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</si>
  <si>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</si>
  <si>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</si>
  <si>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</si>
  <si>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</si>
  <si>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</si>
  <si>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</si>
  <si>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</si>
  <si>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</si>
  <si>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</si>
  <si>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</si>
  <si>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</si>
  <si>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</si>
  <si>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</si>
  <si>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</si>
  <si>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</si>
  <si>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</si>
  <si>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</si>
  <si>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</si>
  <si>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</si>
  <si>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</si>
  <si>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</si>
  <si>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</si>
  <si>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</si>
  <si>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</si>
  <si>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</si>
  <si>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</si>
  <si>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</si>
  <si>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</si>
  <si>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</si>
  <si>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</si>
  <si>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</si>
  <si>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</si>
  <si>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</si>
  <si>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</si>
  <si>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</si>
  <si>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</si>
  <si>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</si>
  <si>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</si>
  <si>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</si>
  <si>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</si>
  <si>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</si>
  <si>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</si>
  <si>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</si>
  <si>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</si>
  <si>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</si>
  <si>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</si>
  <si>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</si>
  <si>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</si>
  <si>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</si>
  <si>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</si>
  <si>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</si>
  <si>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</si>
  <si>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</si>
  <si>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</si>
  <si>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</si>
  <si>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</si>
  <si>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</si>
  <si>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</si>
  <si>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</si>
  <si>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</si>
  <si>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</si>
  <si>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</si>
  <si>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</si>
  <si>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</si>
  <si>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</si>
  <si>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</si>
  <si>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</si>
  <si>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</si>
  <si>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</si>
  <si>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</si>
  <si>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</si>
  <si>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</si>
  <si>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</si>
  <si>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</si>
  <si>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</si>
  <si>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</si>
  <si>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</si>
  <si>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</si>
  <si>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</si>
  <si>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</si>
  <si>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</si>
  <si>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</si>
  <si>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</si>
  <si>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</si>
  <si>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</si>
  <si>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</si>
  <si>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</si>
  <si>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</si>
  <si>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</si>
  <si>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</si>
  <si>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</si>
  <si>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</si>
  <si>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</si>
  <si>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</si>
  <si>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</si>
  <si>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</si>
  <si>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</si>
  <si>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</si>
  <si>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</si>
  <si>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</si>
  <si>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</si>
  <si>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</si>
  <si>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</si>
  <si>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</si>
  <si>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</si>
  <si>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</si>
  <si>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</si>
  <si>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</si>
  <si>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</si>
  <si>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</si>
  <si>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</si>
  <si>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</si>
  <si>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</si>
  <si>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</si>
  <si>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R-4043-2018 aspect 1</t>
  </si>
  <si>
    <t>Union des producteurs agricoles</t>
  </si>
  <si>
    <t>Non</t>
  </si>
  <si>
    <t>Me Marie-Andrée Hotte</t>
  </si>
  <si>
    <t>31 ans</t>
  </si>
  <si>
    <t>Interne</t>
  </si>
  <si>
    <t>555, boul. Roland-Therrien, bureau 100, Longueuil Qc J4H 3Y9</t>
  </si>
  <si>
    <t>David Tougas</t>
  </si>
  <si>
    <t>Isabelle Bouffard</t>
  </si>
  <si>
    <t>20 ans</t>
  </si>
  <si>
    <t>Chantal Trépanier, commis aux comptes à payer</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</si>
</sst>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c r="E5" s="4"/>
      <c r="F5" s="4"/>
      <c r="G5" s="4"/>
      <c r="H5" s="4"/>
      <c r="I5" s="4"/>
      <c r="J5" s="4"/>
      <c r="K5" s="4"/>
      <c r="L5" s="4"/>
      <c r="M5" s="4"/>
      <c r="N5" s="4"/>
      <c r="O5" s="4"/>
      <c r="P5" s="4"/>
    </row>
    <row r="6" spans="1:16" ht="18.75" customHeight="1">
      <c r="A6" s="178" t="s">
        <v>1</v>
      </c>
      <c r="B6" s="316" t="s">
        <v>184</v>
      </c>
      <c r="C6" s="317"/>
      <c r="D6" s="318"/>
      <c r="E6" s="4"/>
      <c r="F6" s="4"/>
      <c r="G6" s="4"/>
      <c r="H6" s="4"/>
      <c r="I6" s="4"/>
      <c r="J6" s="4"/>
      <c r="K6" s="4"/>
      <c r="L6" s="4"/>
      <c r="M6" s="4"/>
      <c r="N6" s="4"/>
      <c r="O6" s="4"/>
      <c r="P6" s="4"/>
    </row>
    <row r="7" spans="1:16" ht="18.75" customHeight="1">
      <c r="A7" s="319" t="s">
        <v>96</v>
      </c>
      <c r="B7" s="320"/>
      <c r="C7" s="321"/>
      <c r="D7" s="187" t="s">
        <v>185</v>
      </c>
      <c r="E7" s="4"/>
      <c r="F7" s="4"/>
      <c r="G7" s="4"/>
      <c r="H7" s="4"/>
      <c r="I7" s="4"/>
      <c r="J7" s="4"/>
      <c r="K7" s="4"/>
      <c r="L7" s="4"/>
      <c r="M7" s="4"/>
      <c r="N7" s="4"/>
      <c r="O7" s="4"/>
      <c r="P7" s="4"/>
    </row>
    <row r="8" spans="1:16" ht="18.75" customHeight="1">
      <c r="A8" s="319" t="s">
        <v>169</v>
      </c>
      <c r="B8" s="322"/>
      <c r="C8" s="323"/>
      <c r="D8" s="188">
        <v>1</v>
      </c>
      <c r="E8" s="4"/>
      <c r="F8" s="4"/>
      <c r="G8" s="4"/>
      <c r="H8" s="4"/>
      <c r="I8" s="4"/>
      <c r="J8" s="4"/>
      <c r="K8" s="4"/>
      <c r="L8" s="4"/>
      <c r="M8" s="4"/>
      <c r="N8" s="4"/>
      <c r="O8" s="4"/>
      <c r="P8" s="4"/>
    </row>
    <row r="9" spans="1:16" ht="18.75" customHeight="1">
      <c r="A9" s="324" t="s">
        <v>168</v>
      </c>
      <c r="B9" s="325"/>
      <c r="C9" s="326"/>
      <c r="D9" s="189" t="s">
        <v>193</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186</v>
      </c>
      <c r="B12" s="191" t="s">
        <v>187</v>
      </c>
      <c r="C12" s="191" t="s">
        <v>188</v>
      </c>
      <c r="D12" s="192" t="s">
        <v>189</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t="s">
        <v>192</v>
      </c>
      <c r="C17" s="191" t="s">
        <v>188</v>
      </c>
      <c r="D17" s="192" t="s">
        <v>189</v>
      </c>
      <c r="E17" s="9"/>
      <c r="F17" s="4"/>
      <c r="G17" s="4"/>
      <c r="H17" s="4"/>
      <c r="I17" s="4"/>
      <c r="J17" s="4"/>
      <c r="K17" s="4"/>
      <c r="L17" s="4"/>
      <c r="M17" s="4"/>
      <c r="N17" s="4"/>
      <c r="O17" s="4"/>
      <c r="P17" s="4"/>
    </row>
    <row r="18" spans="1:16" ht="27" customHeight="1">
      <c r="A18" s="193" t="s">
        <v>191</v>
      </c>
      <c r="B18" s="194" t="s">
        <v>192</v>
      </c>
      <c r="C18" s="194" t="s">
        <v>188</v>
      </c>
      <c r="D18" s="192" t="s">
        <v>189</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zoomScalePageLayoutView="0" workbookViewId="0" topLeftCell="A7">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R-4043-2018 aspect 1</v>
      </c>
      <c r="C4" s="210" t="s">
        <v>16</v>
      </c>
      <c r="D4" s="127">
        <f>Identification!D5</f>
        <v>0</v>
      </c>
      <c r="E4" s="11"/>
      <c r="F4" s="4"/>
      <c r="G4" s="4"/>
      <c r="H4" s="4"/>
      <c r="I4" s="4"/>
      <c r="J4" s="4"/>
      <c r="K4" s="4"/>
      <c r="L4" s="4"/>
      <c r="M4" s="4"/>
      <c r="N4" s="4"/>
      <c r="O4" s="4"/>
      <c r="P4" s="4"/>
    </row>
    <row r="5" spans="1:16" ht="26.25" customHeight="1">
      <c r="A5" s="178" t="s">
        <v>1</v>
      </c>
      <c r="B5" s="347" t="str">
        <f>Identification!B6:D6</f>
        <v>Union des producteurs agricoles</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36</v>
      </c>
      <c r="C9" s="304">
        <f>Honoraires!D14</f>
        <v>14.5</v>
      </c>
      <c r="D9" s="128">
        <f>Honoraires!H14</f>
        <v>5555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11</v>
      </c>
      <c r="C11" s="304">
        <f>Honoraires!D20</f>
        <v>6</v>
      </c>
      <c r="D11" s="128">
        <f>Honoraires!H20</f>
        <v>1445</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47</v>
      </c>
      <c r="C19" s="246">
        <f>C9+C11+C13+C15+C17</f>
        <v>20.5</v>
      </c>
      <c r="D19" s="247">
        <f>D9+D11+D13+D15+D17</f>
        <v>7000</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210</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210</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7210</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v>15928.06</v>
      </c>
      <c r="D37" s="250">
        <f>ROUND((D33-C37)/C37,4)</f>
        <v>-0.547</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C18" sqref="C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R-4043-2018 aspect 1</v>
      </c>
      <c r="D4" s="380" t="s">
        <v>16</v>
      </c>
      <c r="E4" s="381"/>
      <c r="F4" s="375">
        <f>Identification!D5</f>
        <v>0</v>
      </c>
      <c r="G4" s="376"/>
      <c r="H4" s="377"/>
      <c r="I4" s="11"/>
      <c r="J4" s="11"/>
      <c r="K4" s="11"/>
      <c r="L4" s="11"/>
      <c r="M4" s="11"/>
      <c r="N4" s="11"/>
      <c r="O4" s="11"/>
      <c r="P4" s="11"/>
      <c r="Q4" s="11"/>
    </row>
    <row r="5" spans="1:17" ht="26.25" customHeight="1">
      <c r="A5" s="132" t="s">
        <v>1</v>
      </c>
      <c r="B5" s="133"/>
      <c r="C5" s="347" t="str">
        <f>Identification!B6</f>
        <v>Union des producteurs agricoles</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Me Marie-Andrée Hotte</v>
      </c>
      <c r="C10" s="251">
        <v>36</v>
      </c>
      <c r="D10" s="251">
        <v>14.5</v>
      </c>
      <c r="E10" s="252">
        <v>110</v>
      </c>
      <c r="F10" s="171">
        <f>ROUND(((D10*E10)+(C10*E10)),2)</f>
        <v>5555</v>
      </c>
      <c r="G10" s="258"/>
      <c r="H10" s="168">
        <f>ROUND(F10+G10,2)</f>
        <v>5555</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36</v>
      </c>
      <c r="D14" s="160">
        <f>SUM(D10:D13)</f>
        <v>14.5</v>
      </c>
      <c r="E14" s="369"/>
      <c r="F14" s="161">
        <f>F10+F11+F12+F13</f>
        <v>5555</v>
      </c>
      <c r="G14" s="161">
        <f>G10+G11+G12+G13</f>
        <v>0</v>
      </c>
      <c r="H14" s="162">
        <f>ROUND(F14+G14,2)</f>
        <v>5555</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David Tougas</v>
      </c>
      <c r="C16" s="251">
        <v>7</v>
      </c>
      <c r="D16" s="251">
        <v>0</v>
      </c>
      <c r="E16" s="252">
        <v>85</v>
      </c>
      <c r="F16" s="171">
        <f>ROUND(((D16*E16)+(C16*E16)),2)</f>
        <v>595</v>
      </c>
      <c r="G16" s="258"/>
      <c r="H16" s="168">
        <f>ROUND(F16+G16,2)</f>
        <v>595</v>
      </c>
      <c r="I16" s="11"/>
      <c r="J16" s="11"/>
      <c r="K16" s="11"/>
      <c r="L16" s="11"/>
      <c r="M16" s="11"/>
      <c r="N16" s="11"/>
      <c r="O16" s="11"/>
      <c r="P16" s="11"/>
      <c r="Q16" s="11"/>
    </row>
    <row r="17" spans="1:17" ht="20.25" customHeight="1">
      <c r="A17" s="372"/>
      <c r="B17" s="148" t="str">
        <f>Identification!A18</f>
        <v>Isabelle Bouffard</v>
      </c>
      <c r="C17" s="253">
        <v>4</v>
      </c>
      <c r="D17" s="253">
        <v>6</v>
      </c>
      <c r="E17" s="254">
        <v>85</v>
      </c>
      <c r="F17" s="172">
        <f>ROUND(((D17*E17)+(C17*E17)),2)</f>
        <v>850</v>
      </c>
      <c r="G17" s="259"/>
      <c r="H17" s="169">
        <f>ROUND(F17+G17,2)</f>
        <v>850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11</v>
      </c>
      <c r="D20" s="160">
        <f>SUM(D16:D19)</f>
        <v>6</v>
      </c>
      <c r="E20" s="369"/>
      <c r="F20" s="161">
        <f>F16+F17+F18+F19</f>
        <v>1445</v>
      </c>
      <c r="G20" s="161">
        <f>G16+G17+G18+G19</f>
        <v>0</v>
      </c>
      <c r="H20" s="162">
        <f>ROUND(F20+G20,2)</f>
        <v>1445</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7000</v>
      </c>
      <c r="G32" s="243">
        <f>G14+G20+G24+G28+G30</f>
        <v>0</v>
      </c>
      <c r="H32" s="244">
        <f>H14+H20+H24+H28+H30</f>
        <v>7000</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R-4043-2018 aspect 1</v>
      </c>
      <c r="C4" s="401" t="s">
        <v>16</v>
      </c>
      <c r="D4" s="402"/>
      <c r="E4" s="403">
        <f>Identification!D5</f>
        <v>0</v>
      </c>
      <c r="F4" s="404"/>
      <c r="G4" s="11"/>
      <c r="H4" s="11"/>
      <c r="I4" s="11"/>
      <c r="J4" s="11"/>
      <c r="K4" s="11"/>
      <c r="L4" s="11"/>
      <c r="M4" s="11"/>
      <c r="N4" s="11"/>
      <c r="O4" s="11"/>
      <c r="P4" s="11"/>
    </row>
    <row r="5" spans="1:16" ht="26.25" customHeight="1">
      <c r="A5" s="10" t="s">
        <v>1</v>
      </c>
      <c r="B5" s="405" t="str">
        <f>Identification!B6:D6</f>
        <v>Union des producteurs agricoles</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R-4043-2018 aspect 1</v>
      </c>
      <c r="D4" s="436" t="s">
        <v>16</v>
      </c>
      <c r="E4" s="437"/>
      <c r="F4" s="432">
        <f>Identification!D5</f>
        <v>0</v>
      </c>
      <c r="G4" s="433"/>
      <c r="H4" s="11"/>
      <c r="I4" s="4"/>
      <c r="J4" s="4"/>
      <c r="K4" s="4"/>
      <c r="L4" s="4"/>
      <c r="M4" s="4"/>
      <c r="N4" s="4"/>
      <c r="O4" s="4"/>
      <c r="P4" s="4"/>
    </row>
    <row r="5" spans="1:16" ht="26.25" customHeight="1">
      <c r="A5" s="424" t="s">
        <v>1</v>
      </c>
      <c r="B5" s="425"/>
      <c r="C5" s="426" t="str">
        <f>Identification!B6</f>
        <v>Union des producteurs agricoles</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R-4043-2018 aspect 1</v>
      </c>
      <c r="E2" s="452"/>
      <c r="F2" s="452"/>
      <c r="G2" s="452"/>
      <c r="H2" s="453"/>
      <c r="I2" s="453"/>
      <c r="J2" s="83"/>
      <c r="K2" s="93"/>
      <c r="L2" s="93"/>
      <c r="M2" s="93"/>
      <c r="N2" s="93"/>
      <c r="O2" s="93"/>
      <c r="P2" s="93"/>
    </row>
    <row r="3" spans="1:16" ht="21.75" customHeight="1">
      <c r="A3" s="82" t="s">
        <v>1</v>
      </c>
      <c r="B3" s="82"/>
      <c r="C3" s="94"/>
      <c r="D3" s="451" t="str">
        <f>Identification!B6</f>
        <v>Union des producteurs agricoles</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c r="C12" s="454"/>
      <c r="D12" s="454"/>
      <c r="E12" s="454"/>
      <c r="F12" s="87" t="s">
        <v>129</v>
      </c>
      <c r="G12" s="112"/>
      <c r="H12" s="112"/>
      <c r="I12" s="82"/>
      <c r="J12" s="82"/>
      <c r="K12" s="98"/>
      <c r="L12" s="98"/>
      <c r="M12" s="98"/>
      <c r="N12" s="98"/>
      <c r="O12" s="98"/>
      <c r="P12" s="98"/>
    </row>
    <row r="13" spans="1:16" ht="21" customHeight="1">
      <c r="A13" s="78" t="s">
        <v>130</v>
      </c>
      <c r="B13" s="91"/>
      <c r="C13" s="88" t="s">
        <v>131</v>
      </c>
      <c r="D13" s="113"/>
      <c r="E13" s="457"/>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l'UPA- Aspect 1</dc:subject>
  <dc:creator>Bouthillette, Annie</dc:creator>
  <cp:keywords/>
  <dc:description/>
  <cp:lastModifiedBy>Marie-Andrée Hotte</cp:lastModifiedBy>
  <cp:lastPrinted>2009-07-03T19:42:58Z</cp:lastPrinted>
  <dcterms:created xsi:type="dcterms:W3CDTF">2003-06-11T13:22:16Z</dcterms:created>
  <dcterms:modified xsi:type="dcterms:W3CDTF">2019-05-30T18:55:06Z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110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4445300.00000000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159</vt:lpwstr>
  </property>
  <property fmtid="{D5CDD505-2E9C-101B-9397-08002B2CF9AE}" pid="19" name="Suj">
    <vt:lpwstr>Demande de paiement de frais de l'UPA- Aspect 1</vt:lpwstr>
  </property>
  <property fmtid="{D5CDD505-2E9C-101B-9397-08002B2CF9AE}" pid="20" name="Numéroplumit">
    <vt:lpwstr>0906</vt:lpwstr>
  </property>
  <property fmtid="{D5CDD505-2E9C-101B-9397-08002B2CF9AE}" pid="21" name="Cotedepiè">
    <vt:lpwstr>C-UPA-0033</vt:lpwstr>
  </property>
  <property fmtid="{D5CDD505-2E9C-101B-9397-08002B2CF9AE}" pid="22" name="Anciennomdudocume">
    <vt:lpwstr>Copie de DemandePaiementFrais_aspect1_TEQ_UPA.xls</vt:lpwstr>
  </property>
  <property fmtid="{D5CDD505-2E9C-101B-9397-08002B2CF9AE}" pid="23" name="_dlc_Doc">
    <vt:lpwstr>W2HFWTQUJJY6-230351488-825</vt:lpwstr>
  </property>
  <property fmtid="{D5CDD505-2E9C-101B-9397-08002B2CF9AE}" pid="24" name="_dlc_DocIdItemGu">
    <vt:lpwstr>7c346709-29ee-40ee-a4e5-35edd8b365a5</vt:lpwstr>
  </property>
  <property fmtid="{D5CDD505-2E9C-101B-9397-08002B2CF9AE}" pid="25" name="_dlc_DocIdU">
    <vt:lpwstr>http://s10mtlweb:8081/630/_layouts/15/DocIdRedir.aspx?ID=W2HFWTQUJJY6-230351488-825, W2HFWTQUJJY6-230351488-825</vt:lpwstr>
  </property>
  <property fmtid="{D5CDD505-2E9C-101B-9397-08002B2CF9AE}" pid="26" name="display_urn:schemas-microsoft-com:office:office#Edit">
    <vt:lpwstr>Compte système</vt:lpwstr>
  </property>
  <property fmtid="{D5CDD505-2E9C-101B-9397-08002B2CF9AE}" pid="27" name="Cote de pié">
    <vt:lpwstr>C-UPA-0033</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906.000000000000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