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95" windowHeight="7065" tabRatio="865" activeTab="0"/>
  </bookViews>
  <sheets>
    <sheet name="Identification" sheetId="1" r:id="rId1"/>
    <sheet name="Sommaire des frais" sheetId="2" r:id="rId2"/>
    <sheet name="Honoraires" sheetId="3" r:id="rId3"/>
    <sheet name="Dépenses " sheetId="4" state="hidden" r:id="rId4"/>
    <sheet name="Séances de travail" sheetId="5" state="hidden" r:id="rId5"/>
    <sheet name="Affidavit" sheetId="6" r:id="rId6"/>
    <sheet name="Détail"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<sst xmlns="http://schemas.openxmlformats.org/spreadsheetml/2006/main" count="306" uniqueCount="208">
  <si>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</si>
  <si>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</si>
  <si>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</si>
  <si>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</si>
  <si>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</si>
  <si>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</si>
  <si>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</si>
  <si>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</si>
  <si>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</si>
  <si>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</si>
  <si>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</si>
  <si>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</si>
  <si>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</si>
  <si>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</si>
  <si>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</si>
  <si>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</si>
  <si>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</si>
  <si>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</si>
  <si>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</si>
  <si>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</si>
  <si>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</si>
  <si>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</si>
  <si>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</si>
  <si>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</si>
  <si>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</si>
  <si>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</si>
  <si>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</si>
  <si>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</si>
  <si>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</si>
  <si>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</si>
  <si>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</si>
  <si>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</si>
  <si>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</si>
  <si>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</si>
  <si>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</si>
  <si>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</si>
  <si>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</si>
  <si>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</si>
  <si>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</si>
  <si>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</si>
  <si>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</si>
  <si>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</si>
  <si>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</si>
  <si>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</si>
  <si>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</si>
  <si>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</si>
  <si>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</si>
  <si>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</si>
  <si>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</si>
  <si>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</si>
  <si>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</si>
  <si>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</si>
  <si>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</si>
  <si>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</si>
  <si>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</si>
  <si>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</si>
  <si>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</si>
  <si>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</si>
  <si>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</si>
  <si>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</si>
  <si>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</si>
  <si>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</si>
  <si>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</si>
  <si>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</si>
  <si>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</si>
  <si>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</si>
  <si>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</si>
  <si>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</si>
  <si>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</si>
  <si>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</si>
  <si>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</si>
  <si>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</si>
  <si>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</si>
  <si>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</si>
  <si>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</si>
  <si>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</si>
  <si>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</si>
  <si>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</si>
  <si>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</si>
  <si>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</si>
  <si>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</si>
  <si>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</si>
  <si>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</si>
  <si>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</si>
  <si>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</si>
  <si>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</si>
  <si>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</si>
  <si>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</si>
  <si>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</si>
  <si>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</si>
  <si>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</si>
  <si>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</si>
  <si>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</si>
  <si>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</si>
  <si>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</si>
  <si>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</si>
  <si>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</si>
  <si>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</si>
  <si>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</si>
  <si>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</si>
  <si>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</si>
  <si>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</si>
  <si>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</si>
  <si>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</si>
  <si>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</si>
  <si>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</si>
  <si>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</si>
  <si>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</si>
  <si>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</si>
  <si>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</si>
  <si>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</si>
  <si>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</si>
  <si>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</si>
  <si>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</si>
  <si>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</si>
  <si>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</si>
  <si>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</si>
  <si>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</si>
  <si>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</si>
  <si>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</si>
  <si>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</si>
  <si>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</si>
  <si>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</si>
  <si>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</si>
  <si>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</si>
  <si>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</si>
  <si>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</si>
  <si>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</si>
  <si>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</si>
  <si>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</si>
  <si>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</si>
  <si>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</si>
  <si>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</si>
  <si>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</si>
  <si>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</si>
  <si>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</si>
  <si>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</si>
  <si>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</si>
  <si>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</si>
  <si>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</si>
  <si>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</si>
  <si>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</si>
  <si>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</si>
  <si>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</si>
  <si>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</si>
  <si>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</si>
  <si>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</si>
  <si>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</si>
  <si>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</si>
  <si>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</si>
  <si>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</si>
  <si>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</si>
  <si>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</si>
  <si>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</si>
  <si>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</si>
  <si>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</si>
  <si>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</si>
  <si>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</si>
  <si>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</si>
  <si>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</si>
  <si>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</si>
  <si>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</si>
  <si>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</si>
  <si>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</si>
  <si>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</si>
  <si>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</si>
  <si>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</si>
  <si>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</si>
  <si>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</si>
  <si>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</si>
  <si>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</si>
  <si>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</si>
  <si>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Rio Tinto Alcan inc.</t>
  </si>
  <si>
    <t>-</t>
  </si>
  <si>
    <t>Pierre D. Grenier</t>
  </si>
  <si>
    <t>Externe</t>
  </si>
  <si>
    <t>1, Place Ville Marie, 39e étage, Montréal (Québec)</t>
  </si>
  <si>
    <t>Catherine Dagenais</t>
  </si>
  <si>
    <t>P Grenier</t>
  </si>
  <si>
    <t>Dentons</t>
  </si>
  <si>
    <t>C Dagenais</t>
  </si>
  <si>
    <t>Sept.</t>
  </si>
  <si>
    <t>Oct.</t>
  </si>
  <si>
    <t>Nov.</t>
  </si>
  <si>
    <t>Déc.</t>
  </si>
  <si>
    <t>Honoraires RTA et Dentons</t>
  </si>
  <si>
    <t>Jan.</t>
  </si>
  <si>
    <t>Fév.</t>
  </si>
  <si>
    <t>Mars</t>
  </si>
  <si>
    <t>Avr.</t>
  </si>
  <si>
    <t>Mai</t>
  </si>
  <si>
    <t>Juin</t>
  </si>
  <si>
    <t>Juil.</t>
  </si>
  <si>
    <t>Août</t>
  </si>
  <si>
    <t>Sommaire</t>
  </si>
  <si>
    <t>$</t>
  </si>
  <si>
    <t>Taux</t>
  </si>
  <si>
    <t>Montréal</t>
  </si>
  <si>
    <t>Pierre D. Grenier, avocat</t>
  </si>
  <si>
    <t>avril</t>
  </si>
  <si>
    <t>R-4049-2018</t>
  </si>
  <si>
    <t xml:space="preserve">1er juillet 2018 au 7 avril 2021 </t>
  </si>
  <si>
    <t>Avril</t>
  </si>
  <si>
    <t>M. Fortin</t>
  </si>
  <si>
    <t>RTA</t>
  </si>
  <si>
    <t>Marc Fortin, ing.</t>
  </si>
  <si>
    <t>Interne</t>
  </si>
  <si>
    <t>1954, rue Davis, Jonquière (Québec)</t>
  </si>
</sst>
</file>

<file path=xl/styles.xml><?xml version="1.0" encoding="utf-8"?>
<styleSheet xmlns="http://schemas.openxmlformats.org/spreadsheetml/2006/main">
  <numFmts count="3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 numFmtId="181" formatCode="_ * #,##0.0_)\ &quot;$&quot;_ ;_ * \(#,##0.0\)\ &quot;$&quot;_ ;_ * &quot;-&quot;??_)\ &quot;$&quot;_ ;_ @_ "/>
    <numFmt numFmtId="182" formatCode="_ * #,##0_)\ &quot;$&quot;_ ;_ * \(#,##0\)\ &quot;$&quot;_ ;_ * &quot;-&quot;??_)\ &quot;$&quot;_ ;_ @_ "/>
    <numFmt numFmtId="183" formatCode="_ * #,##0.0_)\ _$_ ;_ * \(#,##0.0\)\ _$_ ;_ * &quot;-&quot;??_)\ _$_ ;_ @_ "/>
    <numFmt numFmtId="184" formatCode="_ * #,##0.0_)\ _$_ ;_ * \(#,##0.0\)\ _$_ ;_ * &quot;-&quot;?_)\ _$_ ;_ @_ "/>
    <numFmt numFmtId="185" formatCode="_ * #,##0.000_)\ &quot;$&quot;_ ;_ * \(#,##0.000\)\ &quot;$&quot;_ ;_ * &quot;-&quot;??_)\ &quot;$&quot;_ ;_ @_ "/>
    <numFmt numFmtId="186" formatCode="_ * #,##0_)\ _$_ ;_ * \(#,##0\)\ _$_ ;_ * &quot;-&quot;??_)\ _$_ ;_ @_ "/>
  </numFmts>
  <fonts count="85">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rgb="FFFFFF00"/>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67" fillId="27" borderId="1" applyNumberFormat="0" applyAlignment="0" applyProtection="0"/>
    <xf numFmtId="0" fontId="68" fillId="28"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82">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2" fontId="81" fillId="0" borderId="24" xfId="0" applyNumberFormat="1" applyFont="1" applyFill="1" applyBorder="1" applyAlignment="1" applyProtection="1">
      <alignment horizontal="left" vertical="center" indent="1"/>
      <protection locked="0"/>
    </xf>
    <xf numFmtId="172"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74" fontId="83" fillId="0" borderId="20" xfId="0" applyNumberFormat="1" applyFont="1" applyBorder="1" applyAlignment="1" applyProtection="1">
      <alignment horizontal="right" vertical="center" wrapText="1"/>
      <protection locked="0"/>
    </xf>
    <xf numFmtId="174" fontId="83" fillId="0" borderId="72" xfId="0" applyNumberFormat="1" applyFont="1" applyBorder="1" applyAlignment="1" applyProtection="1">
      <alignment vertical="center" wrapText="1"/>
      <protection locked="0"/>
    </xf>
    <xf numFmtId="174" fontId="83" fillId="0" borderId="35"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vertical="center" wrapText="1"/>
      <protection locked="0"/>
    </xf>
    <xf numFmtId="175"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75" fontId="83" fillId="0" borderId="20" xfId="0" applyNumberFormat="1" applyFont="1" applyFill="1" applyBorder="1" applyAlignment="1" applyProtection="1">
      <alignment horizontal="center" vertical="center" wrapText="1"/>
      <protection locked="0"/>
    </xf>
    <xf numFmtId="175" fontId="83" fillId="0" borderId="35" xfId="0" applyNumberFormat="1" applyFont="1" applyFill="1" applyBorder="1" applyAlignment="1" applyProtection="1">
      <alignment horizontal="center" vertical="center" wrapText="1"/>
      <protection locked="0"/>
    </xf>
    <xf numFmtId="175"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8" fontId="83" fillId="0" borderId="53" xfId="0" applyNumberFormat="1" applyFont="1" applyBorder="1" applyAlignment="1" applyProtection="1">
      <alignment horizontal="center" vertical="center"/>
      <protection locked="0"/>
    </xf>
    <xf numFmtId="17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3" fontId="83" fillId="0" borderId="54" xfId="0" applyNumberFormat="1" applyFont="1" applyBorder="1" applyAlignment="1" applyProtection="1">
      <alignment horizontal="center" vertical="center"/>
      <protection locked="0"/>
    </xf>
    <xf numFmtId="173" fontId="83" fillId="0" borderId="11" xfId="0" applyNumberFormat="1" applyFont="1" applyBorder="1" applyAlignment="1" applyProtection="1">
      <alignment horizontal="center" vertical="center"/>
      <protection/>
    </xf>
    <xf numFmtId="178" fontId="83" fillId="0" borderId="32" xfId="0" applyNumberFormat="1" applyFont="1" applyBorder="1" applyAlignment="1" applyProtection="1">
      <alignment horizontal="center" vertical="center"/>
      <protection locked="0"/>
    </xf>
    <xf numFmtId="17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44" fontId="0" fillId="0" borderId="0" xfId="46" applyFont="1" applyAlignment="1">
      <alignment/>
    </xf>
    <xf numFmtId="0" fontId="0" fillId="0" borderId="0" xfId="0" applyAlignment="1">
      <alignment horizontal="center"/>
    </xf>
    <xf numFmtId="0" fontId="2" fillId="0" borderId="0" xfId="0" applyFont="1" applyAlignment="1">
      <alignment/>
    </xf>
    <xf numFmtId="0" fontId="39" fillId="0" borderId="0" xfId="0" applyFont="1" applyAlignment="1">
      <alignment/>
    </xf>
    <xf numFmtId="0" fontId="2" fillId="0" borderId="0" xfId="0" applyFont="1" applyAlignment="1">
      <alignment horizontal="center"/>
    </xf>
    <xf numFmtId="0" fontId="2" fillId="42" borderId="0" xfId="0" applyFont="1" applyFill="1" applyAlignment="1">
      <alignment/>
    </xf>
    <xf numFmtId="44" fontId="2" fillId="42" borderId="0" xfId="46" applyFont="1" applyFill="1" applyAlignment="1">
      <alignment/>
    </xf>
    <xf numFmtId="44" fontId="2" fillId="0" borderId="0" xfId="46" applyFont="1" applyAlignment="1">
      <alignment horizontal="center"/>
    </xf>
    <xf numFmtId="0" fontId="0" fillId="0" borderId="0" xfId="0" applyAlignment="1">
      <alignment vertical="center"/>
    </xf>
    <xf numFmtId="182" fontId="0" fillId="0" borderId="0" xfId="46" applyNumberFormat="1" applyFont="1" applyAlignment="1">
      <alignment vertical="center"/>
    </xf>
    <xf numFmtId="0" fontId="0" fillId="42" borderId="0" xfId="0" applyFill="1" applyAlignment="1">
      <alignment vertical="center"/>
    </xf>
    <xf numFmtId="44" fontId="0" fillId="0" borderId="0" xfId="46" applyFont="1" applyAlignment="1">
      <alignment vertical="center"/>
    </xf>
    <xf numFmtId="0" fontId="0" fillId="0" borderId="0" xfId="0" applyAlignment="1">
      <alignment horizontal="center" vertical="center"/>
    </xf>
    <xf numFmtId="182" fontId="0" fillId="0" borderId="15" xfId="0" applyNumberFormat="1" applyBorder="1" applyAlignment="1">
      <alignment vertical="center"/>
    </xf>
    <xf numFmtId="0" fontId="0" fillId="0" borderId="0" xfId="0" applyFont="1" applyAlignment="1">
      <alignment vertical="center"/>
    </xf>
    <xf numFmtId="183" fontId="0" fillId="0" borderId="0" xfId="44" applyNumberFormat="1" applyFont="1" applyAlignment="1">
      <alignment vertical="center"/>
    </xf>
    <xf numFmtId="183" fontId="0" fillId="42" borderId="0" xfId="44" applyNumberFormat="1" applyFont="1" applyFill="1" applyAlignment="1">
      <alignment vertical="center"/>
    </xf>
    <xf numFmtId="183" fontId="0" fillId="0" borderId="0" xfId="0" applyNumberFormat="1" applyAlignment="1">
      <alignment vertical="center"/>
    </xf>
    <xf numFmtId="184" fontId="0" fillId="0" borderId="0" xfId="0" applyNumberFormat="1" applyAlignment="1">
      <alignment/>
    </xf>
    <xf numFmtId="17" fontId="19" fillId="0" borderId="0" xfId="0" applyNumberFormat="1" applyFont="1" applyFill="1" applyAlignment="1" applyProtection="1">
      <alignment horizontal="center"/>
      <protection locked="0"/>
    </xf>
    <xf numFmtId="185" fontId="0" fillId="0" borderId="0" xfId="46" applyNumberFormat="1" applyFont="1" applyAlignment="1">
      <alignment/>
    </xf>
    <xf numFmtId="9" fontId="0" fillId="0" borderId="0" xfId="50" applyFont="1" applyAlignment="1">
      <alignment/>
    </xf>
    <xf numFmtId="0" fontId="2" fillId="0" borderId="0" xfId="0" applyFont="1" applyAlignment="1">
      <alignment/>
    </xf>
    <xf numFmtId="182" fontId="0" fillId="0" borderId="0" xfId="0" applyNumberFormat="1" applyBorder="1" applyAlignment="1">
      <alignment vertical="center"/>
    </xf>
    <xf numFmtId="178" fontId="83" fillId="0" borderId="53" xfId="0" applyNumberFormat="1" applyFont="1" applyBorder="1" applyAlignment="1" applyProtection="1" quotePrefix="1">
      <alignment horizontal="center" vertical="center"/>
      <protection locked="0"/>
    </xf>
    <xf numFmtId="182" fontId="0" fillId="0" borderId="0" xfId="46" applyNumberFormat="1" applyFont="1" applyBorder="1" applyAlignment="1">
      <alignment vertical="center"/>
    </xf>
    <xf numFmtId="183" fontId="0" fillId="0" borderId="0" xfId="44" applyNumberFormat="1" applyFont="1" applyAlignment="1">
      <alignment horizontal="center" vertical="center"/>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2" fontId="81" fillId="0" borderId="73" xfId="0" applyNumberFormat="1" applyFont="1" applyFill="1" applyBorder="1" applyAlignment="1" applyProtection="1">
      <alignment horizontal="left" vertical="center" wrapText="1" indent="1"/>
      <protection locked="0"/>
    </xf>
    <xf numFmtId="172" fontId="81" fillId="0" borderId="75" xfId="0" applyNumberFormat="1" applyFont="1" applyFill="1" applyBorder="1" applyAlignment="1" applyProtection="1">
      <alignment horizontal="left" vertical="center" wrapText="1" indent="1"/>
      <protection locked="0"/>
    </xf>
    <xf numFmtId="172"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72"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0" fontId="2" fillId="0" borderId="0" xfId="0" applyFont="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1714500</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145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66675</xdr:rowOff>
    </xdr:from>
    <xdr:ext cx="66675" cy="190500"/>
    <xdr:sp fLocksText="0">
      <xdr:nvSpPr>
        <xdr:cNvPr id="1" name="Text Box 4"/>
        <xdr:cNvSpPr txBox="1">
          <a:spLocks noChangeArrowheads="1"/>
        </xdr:cNvSpPr>
      </xdr:nvSpPr>
      <xdr:spPr>
        <a:xfrm>
          <a:off x="3276600" y="4905375"/>
          <a:ext cx="666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130" zoomScaleNormal="130" zoomScalePageLayoutView="0" workbookViewId="0" topLeftCell="A4">
      <selection activeCell="B12" sqref="B12"/>
    </sheetView>
  </sheetViews>
  <sheetFormatPr defaultColWidth="0" defaultRowHeight="12.75" zeroHeight="1"/>
  <cols>
    <col min="1" max="1" width="27.140625" style="0" customWidth="1"/>
    <col min="2" max="2" width="14.8515625" style="0" customWidth="1"/>
    <col min="3" max="3" width="17.851562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25" t="s">
        <v>135</v>
      </c>
      <c r="B4" s="326"/>
      <c r="C4" s="326"/>
      <c r="D4" s="326"/>
      <c r="E4" s="4"/>
      <c r="F4" s="4"/>
      <c r="G4" s="4"/>
      <c r="H4" s="4"/>
      <c r="I4" s="4"/>
      <c r="J4" s="4"/>
      <c r="K4" s="4"/>
      <c r="L4" s="4"/>
      <c r="M4" s="4"/>
      <c r="N4" s="4"/>
      <c r="O4" s="4"/>
      <c r="P4" s="4"/>
    </row>
    <row r="5" spans="1:16" ht="18.75" customHeight="1">
      <c r="A5" s="173" t="s">
        <v>0</v>
      </c>
      <c r="B5" s="180" t="s">
        <v>200</v>
      </c>
      <c r="C5" s="174" t="s">
        <v>16</v>
      </c>
      <c r="D5" s="181" t="s">
        <v>201</v>
      </c>
      <c r="E5" s="4"/>
      <c r="F5" s="4"/>
      <c r="G5" s="4"/>
      <c r="H5" s="4"/>
      <c r="I5" s="4"/>
      <c r="J5" s="4"/>
      <c r="K5" s="4"/>
      <c r="L5" s="4"/>
      <c r="M5" s="4"/>
      <c r="N5" s="4"/>
      <c r="O5" s="4"/>
      <c r="P5" s="4"/>
    </row>
    <row r="6" spans="1:16" ht="18.75" customHeight="1">
      <c r="A6" s="175" t="s">
        <v>1</v>
      </c>
      <c r="B6" s="327" t="s">
        <v>172</v>
      </c>
      <c r="C6" s="328"/>
      <c r="D6" s="329"/>
      <c r="E6" s="4"/>
      <c r="F6" s="4"/>
      <c r="G6" s="4"/>
      <c r="H6" s="4"/>
      <c r="I6" s="4"/>
      <c r="J6" s="4"/>
      <c r="K6" s="4"/>
      <c r="L6" s="4"/>
      <c r="M6" s="4"/>
      <c r="N6" s="4"/>
      <c r="O6" s="4"/>
      <c r="P6" s="4"/>
    </row>
    <row r="7" spans="1:16" ht="18.75" customHeight="1">
      <c r="A7" s="330" t="s">
        <v>67</v>
      </c>
      <c r="B7" s="331"/>
      <c r="C7" s="332"/>
      <c r="D7" s="182" t="s">
        <v>173</v>
      </c>
      <c r="E7" s="4"/>
      <c r="F7" s="4"/>
      <c r="G7" s="4"/>
      <c r="H7" s="4"/>
      <c r="I7" s="4"/>
      <c r="J7" s="4"/>
      <c r="K7" s="4"/>
      <c r="L7" s="4"/>
      <c r="M7" s="4"/>
      <c r="N7" s="4"/>
      <c r="O7" s="4"/>
      <c r="P7" s="4"/>
    </row>
    <row r="8" spans="1:16" ht="18.75" customHeight="1">
      <c r="A8" s="330" t="s">
        <v>134</v>
      </c>
      <c r="B8" s="333"/>
      <c r="C8" s="334"/>
      <c r="D8" s="183" t="s">
        <v>173</v>
      </c>
      <c r="E8" s="4"/>
      <c r="F8" s="4"/>
      <c r="G8" s="4"/>
      <c r="H8" s="4"/>
      <c r="I8" s="4"/>
      <c r="J8" s="4"/>
      <c r="K8" s="4"/>
      <c r="L8" s="4"/>
      <c r="M8" s="4"/>
      <c r="N8" s="4"/>
      <c r="O8" s="4"/>
      <c r="P8" s="4"/>
    </row>
    <row r="9" spans="1:16" ht="18.75" customHeight="1">
      <c r="A9" s="335" t="s">
        <v>133</v>
      </c>
      <c r="B9" s="336"/>
      <c r="C9" s="337"/>
      <c r="D9" s="184" t="s">
        <v>173</v>
      </c>
      <c r="E9" s="4"/>
      <c r="F9" s="4"/>
      <c r="G9" s="4"/>
      <c r="H9" s="4"/>
      <c r="I9" s="4"/>
      <c r="J9" s="4"/>
      <c r="K9" s="4"/>
      <c r="L9" s="4"/>
      <c r="M9" s="4"/>
      <c r="N9" s="4"/>
      <c r="O9" s="4"/>
      <c r="P9" s="4"/>
    </row>
    <row r="10" spans="1:16" ht="20.25" customHeight="1">
      <c r="A10" s="342" t="s">
        <v>75</v>
      </c>
      <c r="B10" s="343"/>
      <c r="C10" s="343"/>
      <c r="D10" s="344"/>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174</v>
      </c>
      <c r="B12" s="186">
        <v>31</v>
      </c>
      <c r="C12" s="186" t="s">
        <v>175</v>
      </c>
      <c r="D12" s="187" t="s">
        <v>176</v>
      </c>
      <c r="E12" s="9"/>
      <c r="F12" s="4"/>
      <c r="G12" s="4"/>
      <c r="H12" s="4"/>
      <c r="I12" s="4"/>
      <c r="J12" s="4"/>
      <c r="K12" s="4"/>
      <c r="L12" s="4"/>
      <c r="M12" s="4"/>
      <c r="N12" s="4"/>
      <c r="O12" s="4"/>
      <c r="P12" s="4"/>
    </row>
    <row r="13" spans="1:16" ht="27" customHeight="1">
      <c r="A13" s="188" t="s">
        <v>177</v>
      </c>
      <c r="B13" s="189">
        <v>23</v>
      </c>
      <c r="C13" s="189" t="s">
        <v>175</v>
      </c>
      <c r="D13" s="190" t="s">
        <v>176</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6" t="s">
        <v>46</v>
      </c>
      <c r="B16" s="177" t="s">
        <v>68</v>
      </c>
      <c r="C16" s="177" t="s">
        <v>69</v>
      </c>
      <c r="D16" s="178" t="s">
        <v>15</v>
      </c>
      <c r="E16" s="9"/>
      <c r="F16" s="4"/>
      <c r="G16" s="4"/>
      <c r="H16" s="4"/>
      <c r="I16" s="4"/>
      <c r="J16" s="4"/>
      <c r="K16" s="4"/>
      <c r="L16" s="4"/>
      <c r="M16" s="4"/>
      <c r="N16" s="4"/>
      <c r="O16" s="4"/>
      <c r="P16" s="4"/>
    </row>
    <row r="17" spans="1:16" ht="27" customHeight="1">
      <c r="A17" s="185" t="s">
        <v>205</v>
      </c>
      <c r="B17" s="186">
        <v>27</v>
      </c>
      <c r="C17" s="186" t="s">
        <v>206</v>
      </c>
      <c r="D17" s="187" t="s">
        <v>207</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297" t="s">
        <v>47</v>
      </c>
      <c r="B21" s="177" t="s">
        <v>68</v>
      </c>
      <c r="C21" s="177" t="s">
        <v>69</v>
      </c>
      <c r="D21" s="178" t="s">
        <v>15</v>
      </c>
      <c r="E21" s="9"/>
      <c r="F21" s="4"/>
      <c r="G21" s="4"/>
      <c r="H21" s="4"/>
      <c r="I21" s="4"/>
      <c r="J21" s="4"/>
      <c r="K21" s="4"/>
      <c r="L21" s="4"/>
      <c r="M21" s="4"/>
      <c r="N21" s="4"/>
      <c r="O21" s="4"/>
      <c r="P21" s="4"/>
    </row>
    <row r="22" spans="1:16" ht="27" customHeight="1">
      <c r="A22" s="194"/>
      <c r="B22" s="338" t="s">
        <v>17</v>
      </c>
      <c r="C22" s="338" t="s">
        <v>17</v>
      </c>
      <c r="D22" s="195"/>
      <c r="E22" s="9"/>
      <c r="F22" s="4"/>
      <c r="G22" s="4"/>
      <c r="H22" s="4"/>
      <c r="I22" s="4"/>
      <c r="J22" s="4"/>
      <c r="K22" s="4"/>
      <c r="L22" s="4"/>
      <c r="M22" s="4"/>
      <c r="N22" s="4"/>
      <c r="O22" s="4"/>
      <c r="P22" s="4"/>
    </row>
    <row r="23" spans="1:16" ht="27" customHeight="1">
      <c r="A23" s="194"/>
      <c r="B23" s="339"/>
      <c r="C23" s="339"/>
      <c r="D23" s="195"/>
      <c r="E23" s="9"/>
      <c r="F23" s="4"/>
      <c r="G23" s="4"/>
      <c r="H23" s="4"/>
      <c r="I23" s="4"/>
      <c r="J23" s="4"/>
      <c r="K23" s="4"/>
      <c r="L23" s="4"/>
      <c r="M23" s="4"/>
      <c r="N23" s="4"/>
      <c r="O23" s="4"/>
      <c r="P23" s="4"/>
    </row>
    <row r="24" spans="1:16" ht="19.5" customHeight="1">
      <c r="A24" s="297" t="s">
        <v>48</v>
      </c>
      <c r="B24" s="177" t="s">
        <v>68</v>
      </c>
      <c r="C24" s="177" t="s">
        <v>69</v>
      </c>
      <c r="D24" s="178" t="s">
        <v>15</v>
      </c>
      <c r="E24" s="9"/>
      <c r="F24" s="4"/>
      <c r="G24" s="4"/>
      <c r="H24" s="4"/>
      <c r="I24" s="4"/>
      <c r="J24" s="4"/>
      <c r="K24" s="4"/>
      <c r="L24" s="4"/>
      <c r="M24" s="4"/>
      <c r="N24" s="4"/>
      <c r="O24" s="4"/>
      <c r="P24" s="4"/>
    </row>
    <row r="25" spans="1:16" ht="27" customHeight="1">
      <c r="A25" s="196"/>
      <c r="B25" s="338" t="s">
        <v>17</v>
      </c>
      <c r="C25" s="198"/>
      <c r="D25" s="195"/>
      <c r="E25" s="9"/>
      <c r="F25" s="4"/>
      <c r="G25" s="4"/>
      <c r="H25" s="4"/>
      <c r="I25" s="4"/>
      <c r="J25" s="4"/>
      <c r="K25" s="4"/>
      <c r="L25" s="4"/>
      <c r="M25" s="4"/>
      <c r="N25" s="4"/>
      <c r="O25" s="4"/>
      <c r="P25" s="4"/>
    </row>
    <row r="26" spans="1:16" ht="27" customHeight="1">
      <c r="A26" s="197"/>
      <c r="B26" s="339"/>
      <c r="C26" s="199"/>
      <c r="D26" s="200"/>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40" t="s">
        <v>70</v>
      </c>
      <c r="B28" s="341"/>
      <c r="C28" s="341"/>
      <c r="D28" s="341"/>
      <c r="E28" s="9"/>
      <c r="F28" s="4"/>
      <c r="G28" s="4"/>
      <c r="H28" s="4"/>
      <c r="I28" s="4"/>
      <c r="J28" s="4"/>
      <c r="K28" s="4"/>
      <c r="L28" s="4"/>
      <c r="M28" s="4"/>
      <c r="N28" s="4"/>
      <c r="O28" s="4"/>
      <c r="P28" s="4"/>
    </row>
    <row r="29" spans="1:16" ht="14.25" customHeight="1">
      <c r="A29" s="340" t="s">
        <v>71</v>
      </c>
      <c r="B29" s="341"/>
      <c r="C29" s="341"/>
      <c r="D29" s="341"/>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
&amp;"Arial,Regular"&amp;8NATDOCS\52844095\V-1&amp;C&amp;"Times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8515625" style="0" customWidth="1"/>
    <col min="3" max="3" width="21.140625" style="0" customWidth="1"/>
    <col min="4" max="4" width="23.140625" style="0" customWidth="1"/>
    <col min="5" max="5" width="0.1367187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25" t="s">
        <v>144</v>
      </c>
      <c r="B3" s="326"/>
      <c r="C3" s="326"/>
      <c r="D3" s="326"/>
      <c r="E3" s="11"/>
      <c r="F3" s="4"/>
      <c r="G3" s="4"/>
      <c r="H3" s="4"/>
      <c r="I3" s="4"/>
      <c r="J3" s="4"/>
      <c r="K3" s="4"/>
      <c r="L3" s="4"/>
      <c r="M3" s="4"/>
      <c r="N3" s="4"/>
      <c r="O3" s="4"/>
      <c r="P3" s="4"/>
    </row>
    <row r="4" spans="1:16" ht="26.25" customHeight="1">
      <c r="A4" s="173" t="s">
        <v>0</v>
      </c>
      <c r="B4" s="126" t="str">
        <f>Identification!B5</f>
        <v>R-4049-2018</v>
      </c>
      <c r="C4" s="203" t="s">
        <v>16</v>
      </c>
      <c r="D4" s="127" t="str">
        <f>Identification!D5</f>
        <v>1er juillet 2018 au 7 avril 2021 </v>
      </c>
      <c r="E4" s="11"/>
      <c r="F4" s="4"/>
      <c r="G4" s="4"/>
      <c r="H4" s="4"/>
      <c r="I4" s="4"/>
      <c r="J4" s="4"/>
      <c r="K4" s="4"/>
      <c r="L4" s="4"/>
      <c r="M4" s="4"/>
      <c r="N4" s="4"/>
      <c r="O4" s="4"/>
      <c r="P4" s="4"/>
    </row>
    <row r="5" spans="1:16" ht="26.25" customHeight="1">
      <c r="A5" s="175" t="s">
        <v>1</v>
      </c>
      <c r="B5" s="365" t="str">
        <f>Identification!B6:D6</f>
        <v>Rio Tinto Alcan inc.</v>
      </c>
      <c r="C5" s="366"/>
      <c r="D5" s="367"/>
      <c r="E5" s="11"/>
      <c r="F5" s="111"/>
      <c r="G5" s="111"/>
      <c r="H5" s="4"/>
      <c r="I5" s="4"/>
      <c r="J5" s="4"/>
      <c r="K5" s="4"/>
      <c r="L5" s="4"/>
      <c r="M5" s="4"/>
      <c r="N5" s="4"/>
      <c r="O5" s="4"/>
      <c r="P5" s="4"/>
    </row>
    <row r="6" spans="1:16" ht="22.5" customHeight="1">
      <c r="A6" s="378" t="s">
        <v>20</v>
      </c>
      <c r="B6" s="379"/>
      <c r="C6" s="379"/>
      <c r="D6" s="380"/>
      <c r="E6" s="11"/>
      <c r="F6" s="4"/>
      <c r="G6" s="4"/>
      <c r="H6" s="4"/>
      <c r="I6" s="4"/>
      <c r="J6" s="4"/>
      <c r="K6" s="4"/>
      <c r="L6" s="4"/>
      <c r="M6" s="4"/>
      <c r="N6" s="4"/>
      <c r="O6" s="4"/>
      <c r="P6" s="4"/>
    </row>
    <row r="7" spans="1:16" ht="19.5" customHeight="1">
      <c r="A7" s="204" t="s">
        <v>2</v>
      </c>
      <c r="B7" s="377" t="s">
        <v>131</v>
      </c>
      <c r="C7" s="377"/>
      <c r="D7" s="205" t="s">
        <v>3</v>
      </c>
      <c r="E7" s="9"/>
      <c r="F7" s="4"/>
      <c r="G7" s="4"/>
      <c r="H7" s="4"/>
      <c r="I7" s="4"/>
      <c r="J7" s="4"/>
      <c r="K7" s="4"/>
      <c r="L7" s="4"/>
      <c r="M7" s="4"/>
      <c r="N7" s="4"/>
      <c r="O7" s="4"/>
      <c r="P7" s="4"/>
    </row>
    <row r="8" spans="1:16" ht="15.75" customHeight="1">
      <c r="A8" s="206"/>
      <c r="B8" s="207" t="s">
        <v>52</v>
      </c>
      <c r="C8" s="207" t="s">
        <v>53</v>
      </c>
      <c r="D8" s="208" t="s">
        <v>55</v>
      </c>
      <c r="E8" s="9"/>
      <c r="F8" s="4"/>
      <c r="G8" s="4"/>
      <c r="H8" s="4"/>
      <c r="I8" s="4"/>
      <c r="J8" s="4"/>
      <c r="K8" s="4"/>
      <c r="L8" s="4"/>
      <c r="M8" s="4"/>
      <c r="N8" s="4"/>
      <c r="O8" s="4"/>
      <c r="P8" s="4"/>
    </row>
    <row r="9" spans="1:16" ht="18" customHeight="1">
      <c r="A9" s="209" t="s">
        <v>115</v>
      </c>
      <c r="B9" s="294">
        <f>Honoraires!C14</f>
        <v>47</v>
      </c>
      <c r="C9" s="294">
        <f>Honoraires!D14</f>
        <v>0</v>
      </c>
      <c r="D9" s="128">
        <f>Honoraires!H14</f>
        <v>14100</v>
      </c>
      <c r="E9" s="9"/>
      <c r="F9" s="4"/>
      <c r="G9" s="4"/>
      <c r="H9" s="4"/>
      <c r="I9" s="4"/>
      <c r="J9" s="4"/>
      <c r="K9" s="4"/>
      <c r="L9" s="4"/>
      <c r="M9" s="4"/>
      <c r="N9" s="4"/>
      <c r="O9" s="4"/>
      <c r="P9" s="4"/>
    </row>
    <row r="10" spans="1:16" ht="10.5" customHeight="1">
      <c r="A10" s="210"/>
      <c r="B10" s="1" t="s">
        <v>155</v>
      </c>
      <c r="C10" s="1" t="s">
        <v>156</v>
      </c>
      <c r="D10" s="2" t="s">
        <v>157</v>
      </c>
      <c r="E10" s="9"/>
      <c r="F10" s="4"/>
      <c r="G10" s="4"/>
      <c r="H10" s="4"/>
      <c r="I10" s="4"/>
      <c r="J10" s="4"/>
      <c r="K10" s="4"/>
      <c r="L10" s="4"/>
      <c r="M10" s="4"/>
      <c r="N10" s="4"/>
      <c r="O10" s="4"/>
      <c r="P10" s="4"/>
    </row>
    <row r="11" spans="1:16" ht="18" customHeight="1">
      <c r="A11" s="209" t="s">
        <v>116</v>
      </c>
      <c r="B11" s="294">
        <f>Honoraires!C20</f>
        <v>3</v>
      </c>
      <c r="C11" s="294">
        <f>Honoraires!D20</f>
        <v>0</v>
      </c>
      <c r="D11" s="128">
        <f>Honoraires!H20</f>
        <v>300</v>
      </c>
      <c r="E11" s="9"/>
      <c r="F11" s="4"/>
      <c r="G11" s="4"/>
      <c r="H11" s="4"/>
      <c r="I11" s="4"/>
      <c r="J11" s="4"/>
      <c r="K11" s="4"/>
      <c r="L11" s="4"/>
      <c r="M11" s="4"/>
      <c r="N11" s="4"/>
      <c r="O11" s="4"/>
      <c r="P11" s="4"/>
    </row>
    <row r="12" spans="1:16" ht="10.5" customHeight="1">
      <c r="A12" s="210"/>
      <c r="B12" s="1" t="s">
        <v>158</v>
      </c>
      <c r="C12" s="1" t="s">
        <v>159</v>
      </c>
      <c r="D12" s="2" t="s">
        <v>160</v>
      </c>
      <c r="E12" s="9"/>
      <c r="F12" s="4"/>
      <c r="G12" s="4"/>
      <c r="H12" s="4"/>
      <c r="I12" s="4"/>
      <c r="J12" s="4"/>
      <c r="K12" s="4"/>
      <c r="L12" s="4"/>
      <c r="M12" s="4"/>
      <c r="N12" s="4"/>
      <c r="O12" s="4"/>
      <c r="P12" s="4"/>
    </row>
    <row r="13" spans="1:16" ht="18" customHeight="1">
      <c r="A13" s="209" t="s">
        <v>117</v>
      </c>
      <c r="B13" s="294">
        <f>Honoraires!C24</f>
        <v>0</v>
      </c>
      <c r="C13" s="294">
        <f>Honoraires!D24</f>
        <v>0</v>
      </c>
      <c r="D13" s="128">
        <f>Honoraires!H24</f>
        <v>0</v>
      </c>
      <c r="E13" s="9"/>
      <c r="F13" s="4"/>
      <c r="G13" s="4"/>
      <c r="H13" s="4"/>
      <c r="I13" s="4"/>
      <c r="J13" s="4"/>
      <c r="K13" s="4"/>
      <c r="L13" s="4"/>
      <c r="M13" s="4"/>
      <c r="N13" s="4"/>
      <c r="O13" s="4"/>
      <c r="P13" s="4"/>
    </row>
    <row r="14" spans="1:16" ht="10.5" customHeight="1">
      <c r="A14" s="210"/>
      <c r="B14" s="1" t="s">
        <v>161</v>
      </c>
      <c r="C14" s="1" t="s">
        <v>162</v>
      </c>
      <c r="D14" s="2" t="s">
        <v>163</v>
      </c>
      <c r="E14" s="9"/>
      <c r="F14" s="4"/>
      <c r="G14" s="4"/>
      <c r="H14" s="4"/>
      <c r="I14" s="4"/>
      <c r="J14" s="4"/>
      <c r="K14" s="4"/>
      <c r="L14" s="4"/>
      <c r="M14" s="4"/>
      <c r="N14" s="4"/>
      <c r="O14" s="4"/>
      <c r="P14" s="4"/>
    </row>
    <row r="15" spans="1:16" ht="18" customHeight="1">
      <c r="A15" s="209" t="s">
        <v>118</v>
      </c>
      <c r="B15" s="294">
        <f>Honoraires!C28</f>
        <v>0</v>
      </c>
      <c r="C15" s="294">
        <f>Honoraires!D28</f>
        <v>0</v>
      </c>
      <c r="D15" s="128">
        <f>Honoraires!H28</f>
        <v>0</v>
      </c>
      <c r="E15" s="9"/>
      <c r="F15" s="4"/>
      <c r="G15" s="4"/>
      <c r="H15" s="4"/>
      <c r="I15" s="4"/>
      <c r="J15" s="4"/>
      <c r="K15" s="4"/>
      <c r="L15" s="4"/>
      <c r="M15" s="4"/>
      <c r="N15" s="4"/>
      <c r="O15" s="4"/>
      <c r="P15" s="4"/>
    </row>
    <row r="16" spans="1:16" ht="10.5" customHeight="1">
      <c r="A16" s="210"/>
      <c r="B16" s="1" t="s">
        <v>164</v>
      </c>
      <c r="C16" s="1" t="s">
        <v>165</v>
      </c>
      <c r="D16" s="2" t="s">
        <v>166</v>
      </c>
      <c r="E16" s="9"/>
      <c r="F16" s="4"/>
      <c r="G16" s="4"/>
      <c r="H16" s="4"/>
      <c r="I16" s="4"/>
      <c r="J16" s="4"/>
      <c r="K16" s="4"/>
      <c r="L16" s="4"/>
      <c r="M16" s="4"/>
      <c r="N16" s="4"/>
      <c r="O16" s="4"/>
      <c r="P16" s="4"/>
    </row>
    <row r="17" spans="1:16" ht="22.5" customHeight="1">
      <c r="A17" s="237" t="s">
        <v>57</v>
      </c>
      <c r="B17" s="238">
        <f>B9+B11+B13+B15</f>
        <v>50</v>
      </c>
      <c r="C17" s="238">
        <f>C9+C11+C13+C15</f>
        <v>0</v>
      </c>
      <c r="D17" s="239">
        <f>D9+D11+D13+D15</f>
        <v>14400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74" t="s">
        <v>56</v>
      </c>
      <c r="B19" s="375"/>
      <c r="C19" s="375"/>
      <c r="D19" s="376"/>
      <c r="E19" s="9"/>
      <c r="F19" s="4"/>
      <c r="G19" s="4"/>
      <c r="H19" s="4"/>
      <c r="I19" s="4"/>
      <c r="J19" s="4"/>
      <c r="K19" s="4"/>
      <c r="L19" s="4"/>
      <c r="M19" s="4"/>
      <c r="N19" s="4"/>
      <c r="O19" s="4"/>
      <c r="P19" s="4"/>
    </row>
    <row r="20" spans="1:16" ht="33" customHeight="1">
      <c r="A20" s="371" t="s">
        <v>21</v>
      </c>
      <c r="B20" s="372"/>
      <c r="C20" s="373"/>
      <c r="D20" s="217" t="s">
        <v>4</v>
      </c>
      <c r="E20" s="4"/>
      <c r="F20" s="4"/>
      <c r="G20" s="4"/>
      <c r="H20" s="4"/>
      <c r="I20" s="4"/>
      <c r="J20" s="4"/>
      <c r="K20" s="4"/>
      <c r="L20" s="4"/>
      <c r="M20" s="4"/>
      <c r="N20" s="4"/>
      <c r="O20" s="4"/>
      <c r="P20" s="4"/>
    </row>
    <row r="21" spans="1:16" ht="19.5" customHeight="1">
      <c r="A21" s="354" t="s">
        <v>22</v>
      </c>
      <c r="B21" s="355"/>
      <c r="C21" s="356"/>
      <c r="D21" s="129">
        <f>ROUND(0.03*D17,2)</f>
        <v>432</v>
      </c>
      <c r="E21" s="4"/>
      <c r="F21" s="4"/>
      <c r="G21" s="4"/>
      <c r="H21" s="4"/>
      <c r="I21" s="4"/>
      <c r="J21" s="4"/>
      <c r="K21" s="4"/>
      <c r="L21" s="4"/>
      <c r="M21" s="4"/>
      <c r="N21" s="4"/>
      <c r="O21" s="4"/>
      <c r="P21" s="4"/>
    </row>
    <row r="22" spans="1:16" ht="10.5" customHeight="1">
      <c r="A22" s="211"/>
      <c r="B22" s="212"/>
      <c r="C22" s="213"/>
      <c r="D22" s="2" t="s">
        <v>150</v>
      </c>
      <c r="E22" s="4"/>
      <c r="F22" s="4"/>
      <c r="G22" s="4"/>
      <c r="H22" s="4"/>
      <c r="I22" s="4"/>
      <c r="J22" s="4"/>
      <c r="K22" s="4"/>
      <c r="L22" s="4"/>
      <c r="M22" s="4"/>
      <c r="N22" s="4"/>
      <c r="O22" s="4"/>
      <c r="P22" s="4"/>
    </row>
    <row r="23" spans="1:16" ht="19.5" customHeight="1">
      <c r="A23" s="354" t="s">
        <v>5</v>
      </c>
      <c r="B23" s="357"/>
      <c r="C23" s="358"/>
      <c r="D23" s="128">
        <f>'Dépenses '!F21</f>
        <v>0</v>
      </c>
      <c r="E23" s="4"/>
      <c r="F23" s="4"/>
      <c r="G23" s="4"/>
      <c r="H23" s="4"/>
      <c r="I23" s="4"/>
      <c r="J23" s="4"/>
      <c r="K23" s="4"/>
      <c r="L23" s="4"/>
      <c r="M23" s="4"/>
      <c r="N23" s="4"/>
      <c r="O23" s="4"/>
      <c r="P23" s="4"/>
    </row>
    <row r="24" spans="1:16" ht="10.5" customHeight="1">
      <c r="A24" s="211"/>
      <c r="B24" s="212"/>
      <c r="C24" s="213"/>
      <c r="D24" s="2" t="s">
        <v>168</v>
      </c>
      <c r="E24" s="9"/>
      <c r="F24" s="9"/>
      <c r="G24" s="4"/>
      <c r="H24" s="4"/>
      <c r="I24" s="4"/>
      <c r="J24" s="4"/>
      <c r="K24" s="4"/>
      <c r="L24" s="4"/>
      <c r="M24" s="4"/>
      <c r="N24" s="4"/>
      <c r="O24" s="4"/>
      <c r="P24" s="4"/>
    </row>
    <row r="25" spans="1:16" ht="19.5" customHeight="1">
      <c r="A25" s="359" t="s">
        <v>119</v>
      </c>
      <c r="B25" s="360"/>
      <c r="C25" s="361"/>
      <c r="D25" s="128">
        <f>'Dépenses '!F27</f>
        <v>0</v>
      </c>
      <c r="E25" s="9"/>
      <c r="F25" s="4"/>
      <c r="G25" s="4"/>
      <c r="H25" s="4"/>
      <c r="I25" s="4"/>
      <c r="J25" s="4"/>
      <c r="K25" s="4"/>
      <c r="L25" s="4"/>
      <c r="M25" s="4"/>
      <c r="N25" s="4"/>
      <c r="O25" s="4"/>
      <c r="P25" s="4"/>
    </row>
    <row r="26" spans="1:16" ht="10.5" customHeight="1">
      <c r="A26" s="214"/>
      <c r="B26" s="215"/>
      <c r="C26" s="216"/>
      <c r="D26" s="118" t="s">
        <v>169</v>
      </c>
      <c r="E26" s="9"/>
      <c r="F26" s="9"/>
      <c r="G26" s="4"/>
      <c r="H26" s="4"/>
      <c r="I26" s="4"/>
      <c r="J26" s="4"/>
      <c r="K26" s="4"/>
      <c r="L26" s="4"/>
      <c r="M26" s="4"/>
      <c r="N26" s="4"/>
      <c r="O26" s="4"/>
      <c r="P26" s="4"/>
    </row>
    <row r="27" spans="1:16" ht="22.5" customHeight="1">
      <c r="A27" s="351" t="s">
        <v>59</v>
      </c>
      <c r="B27" s="352"/>
      <c r="C27" s="353"/>
      <c r="D27" s="240">
        <f>D21+D23+D25</f>
        <v>432</v>
      </c>
      <c r="E27" s="9"/>
      <c r="F27" s="4"/>
      <c r="G27" s="4"/>
      <c r="H27" s="4"/>
      <c r="I27" s="4"/>
      <c r="J27" s="4"/>
      <c r="K27" s="4"/>
      <c r="L27" s="4"/>
      <c r="M27" s="4"/>
      <c r="N27" s="4"/>
      <c r="O27" s="4"/>
      <c r="P27" s="4"/>
    </row>
    <row r="28" spans="1:16" ht="10.5" customHeight="1">
      <c r="A28" s="218"/>
      <c r="B28" s="219"/>
      <c r="C28" s="220"/>
      <c r="D28" s="221" t="s">
        <v>171</v>
      </c>
      <c r="E28" s="33"/>
      <c r="F28" s="33"/>
      <c r="G28" s="90"/>
      <c r="H28" s="90"/>
      <c r="I28" s="90"/>
      <c r="J28" s="90"/>
      <c r="K28" s="90"/>
      <c r="L28" s="90"/>
      <c r="M28" s="90"/>
      <c r="N28" s="90"/>
      <c r="O28" s="90"/>
      <c r="P28" s="90"/>
    </row>
    <row r="29" spans="1:16" ht="22.5" customHeight="1">
      <c r="A29" s="368" t="s">
        <v>126</v>
      </c>
      <c r="B29" s="369"/>
      <c r="C29" s="370"/>
      <c r="D29" s="240">
        <f>'Séances de travail'!G20</f>
        <v>0</v>
      </c>
      <c r="E29" s="33"/>
      <c r="F29" s="33"/>
      <c r="G29" s="90"/>
      <c r="H29" s="90"/>
      <c r="I29" s="90"/>
      <c r="J29" s="90"/>
      <c r="K29" s="90"/>
      <c r="L29" s="90"/>
      <c r="M29" s="90"/>
      <c r="N29" s="90"/>
      <c r="O29" s="90"/>
      <c r="P29" s="90"/>
    </row>
    <row r="30" spans="1:16" ht="10.5" customHeight="1">
      <c r="A30" s="218"/>
      <c r="B30" s="219"/>
      <c r="C30" s="220"/>
      <c r="D30" s="222" t="s">
        <v>170</v>
      </c>
      <c r="E30" s="33"/>
      <c r="F30" s="33"/>
      <c r="G30" s="90"/>
      <c r="H30" s="90"/>
      <c r="I30" s="90"/>
      <c r="J30" s="90"/>
      <c r="K30" s="90"/>
      <c r="L30" s="90"/>
      <c r="M30" s="90"/>
      <c r="N30" s="90"/>
      <c r="O30" s="90"/>
      <c r="P30" s="90"/>
    </row>
    <row r="31" spans="1:16" ht="22.5" customHeight="1">
      <c r="A31" s="362" t="s">
        <v>111</v>
      </c>
      <c r="B31" s="363"/>
      <c r="C31" s="364"/>
      <c r="D31" s="241">
        <f>D17+D27+D29</f>
        <v>14832</v>
      </c>
      <c r="E31" s="9"/>
      <c r="F31" s="4"/>
      <c r="G31" s="4"/>
      <c r="H31" s="4"/>
      <c r="I31" s="4"/>
      <c r="J31" s="4"/>
      <c r="K31" s="4"/>
      <c r="L31" s="4"/>
      <c r="M31" s="4"/>
      <c r="N31" s="4"/>
      <c r="O31" s="4"/>
      <c r="P31" s="4"/>
    </row>
    <row r="32" spans="1:16" ht="12" customHeight="1">
      <c r="A32" s="223"/>
      <c r="B32" s="224"/>
      <c r="C32" s="225"/>
      <c r="D32" s="222" t="s">
        <v>152</v>
      </c>
      <c r="E32" s="9"/>
      <c r="F32" s="9"/>
      <c r="G32" s="4"/>
      <c r="H32" s="4"/>
      <c r="I32" s="4"/>
      <c r="J32" s="4"/>
      <c r="K32" s="4"/>
      <c r="L32" s="4"/>
      <c r="M32" s="4"/>
      <c r="N32" s="4"/>
      <c r="O32" s="4"/>
      <c r="P32" s="4"/>
    </row>
    <row r="33" spans="1:16" ht="22.5" customHeight="1">
      <c r="A33" s="348" t="s">
        <v>137</v>
      </c>
      <c r="B33" s="349"/>
      <c r="C33" s="350"/>
      <c r="D33" s="201"/>
      <c r="E33" s="9"/>
      <c r="F33" s="4"/>
      <c r="G33" s="4"/>
      <c r="H33" s="4"/>
      <c r="I33" s="4"/>
      <c r="J33" s="4"/>
      <c r="K33" s="4"/>
      <c r="L33" s="4"/>
      <c r="M33" s="4"/>
      <c r="N33" s="4"/>
      <c r="O33" s="4"/>
      <c r="P33" s="4"/>
    </row>
    <row r="34" spans="1:16" ht="13.5" customHeight="1">
      <c r="A34" s="226"/>
      <c r="B34" s="227"/>
      <c r="C34" s="228"/>
      <c r="D34" s="229" t="s">
        <v>151</v>
      </c>
      <c r="E34" s="9"/>
      <c r="F34" s="9"/>
      <c r="G34" s="4"/>
      <c r="H34" s="4"/>
      <c r="I34" s="4"/>
      <c r="J34" s="4"/>
      <c r="K34" s="4"/>
      <c r="L34" s="4"/>
      <c r="M34" s="4"/>
      <c r="N34" s="4"/>
      <c r="O34" s="4"/>
      <c r="P34" s="4"/>
    </row>
    <row r="35" spans="1:16" ht="22.5" customHeight="1">
      <c r="A35" s="293" t="s">
        <v>138</v>
      </c>
      <c r="B35" s="230"/>
      <c r="C35" s="202"/>
      <c r="D35" s="242" t="e">
        <f>ROUND((D31-C35)/C35,4)</f>
        <v>#DIV/0!</v>
      </c>
      <c r="E35" s="9"/>
      <c r="F35" s="9"/>
      <c r="G35" s="4"/>
      <c r="H35" s="4"/>
      <c r="I35" s="4"/>
      <c r="J35" s="4"/>
      <c r="K35" s="4"/>
      <c r="L35" s="4"/>
      <c r="M35" s="4"/>
      <c r="N35" s="4"/>
      <c r="O35" s="4"/>
      <c r="P35" s="4"/>
    </row>
    <row r="36" spans="1:16" ht="38.25" customHeight="1">
      <c r="A36" s="345" t="s">
        <v>112</v>
      </c>
      <c r="B36" s="346"/>
      <c r="C36" s="346"/>
      <c r="D36" s="347"/>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
&amp;"Arial,Regular"&amp;8NATDOCS\52844095\V-1&amp;C&amp;"Times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E16" sqref="E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8515625" style="0" customWidth="1"/>
    <col min="7" max="7" width="10.8515625" style="0" customWidth="1"/>
    <col min="8" max="8" width="13.8515625" style="0" customWidth="1"/>
    <col min="9" max="9" width="0.42578125" style="0" hidden="1" customWidth="1"/>
    <col min="10" max="16384" width="0.85546875" style="0" hidden="1" customWidth="1"/>
  </cols>
  <sheetData>
    <row r="1" spans="2:17" ht="18.75" customHeight="1">
      <c r="B1" s="150"/>
      <c r="C1" s="150"/>
      <c r="D1" s="150"/>
      <c r="E1" s="150"/>
      <c r="F1" s="151"/>
      <c r="G1" s="152"/>
      <c r="H1" s="249" t="s">
        <v>79</v>
      </c>
      <c r="I1" s="4"/>
      <c r="J1" s="4"/>
      <c r="K1" s="4"/>
      <c r="L1" s="4"/>
      <c r="M1" s="4"/>
      <c r="N1" s="4"/>
      <c r="O1" s="4"/>
      <c r="P1" s="4"/>
      <c r="Q1" s="4"/>
    </row>
    <row r="2" spans="2:17" ht="22.5" customHeight="1">
      <c r="B2" s="150"/>
      <c r="C2" s="150"/>
      <c r="D2" s="150"/>
      <c r="E2" s="150"/>
      <c r="F2" s="153"/>
      <c r="G2" s="152"/>
      <c r="H2" s="249" t="s">
        <v>3</v>
      </c>
      <c r="I2" s="4"/>
      <c r="J2" s="4"/>
      <c r="K2" s="4"/>
      <c r="L2" s="4"/>
      <c r="M2" s="4"/>
      <c r="N2" s="4"/>
      <c r="O2" s="4"/>
      <c r="P2" s="4"/>
      <c r="Q2" s="4"/>
    </row>
    <row r="3" spans="1:17" ht="36.75" customHeight="1">
      <c r="A3" s="325" t="s">
        <v>136</v>
      </c>
      <c r="B3" s="346"/>
      <c r="C3" s="346"/>
      <c r="D3" s="346"/>
      <c r="E3" s="346"/>
      <c r="F3" s="346"/>
      <c r="G3" s="346"/>
      <c r="H3" s="346"/>
      <c r="I3" s="11"/>
      <c r="J3" s="11"/>
      <c r="K3" s="11"/>
      <c r="L3" s="11"/>
      <c r="M3" s="11"/>
      <c r="N3" s="11"/>
      <c r="O3" s="11"/>
      <c r="P3" s="11"/>
      <c r="Q3" s="11"/>
    </row>
    <row r="4" spans="1:17" ht="26.25" customHeight="1">
      <c r="A4" s="154" t="s">
        <v>0</v>
      </c>
      <c r="B4" s="130"/>
      <c r="C4" s="155" t="str">
        <f>Identification!B5</f>
        <v>R-4049-2018</v>
      </c>
      <c r="D4" s="396" t="s">
        <v>16</v>
      </c>
      <c r="E4" s="397"/>
      <c r="F4" s="391" t="str">
        <f>Identification!D5</f>
        <v>1er juillet 2018 au 7 avril 2021 </v>
      </c>
      <c r="G4" s="392"/>
      <c r="H4" s="393"/>
      <c r="I4" s="11"/>
      <c r="J4" s="11"/>
      <c r="K4" s="11"/>
      <c r="L4" s="11"/>
      <c r="M4" s="11"/>
      <c r="N4" s="11"/>
      <c r="O4" s="11"/>
      <c r="P4" s="11"/>
      <c r="Q4" s="11"/>
    </row>
    <row r="5" spans="1:17" ht="26.25" customHeight="1">
      <c r="A5" s="131" t="s">
        <v>1</v>
      </c>
      <c r="B5" s="132"/>
      <c r="C5" s="365" t="str">
        <f>Identification!B6</f>
        <v>Rio Tinto Alcan inc.</v>
      </c>
      <c r="D5" s="394"/>
      <c r="E5" s="394"/>
      <c r="F5" s="394"/>
      <c r="G5" s="394"/>
      <c r="H5" s="395"/>
      <c r="I5" s="11"/>
      <c r="J5" s="11"/>
      <c r="K5" s="11"/>
      <c r="L5" s="11"/>
      <c r="M5" s="11"/>
      <c r="N5" s="11"/>
      <c r="O5" s="11"/>
      <c r="P5" s="11"/>
      <c r="Q5" s="11"/>
    </row>
    <row r="6" spans="1:17" ht="20.25" customHeight="1">
      <c r="A6" s="231"/>
      <c r="B6" s="404" t="s">
        <v>58</v>
      </c>
      <c r="C6" s="405"/>
      <c r="D6" s="405"/>
      <c r="E6" s="405"/>
      <c r="F6" s="406"/>
      <c r="G6" s="406"/>
      <c r="H6" s="407"/>
      <c r="I6" s="11"/>
      <c r="J6" s="11"/>
      <c r="K6" s="11"/>
      <c r="L6" s="11"/>
      <c r="M6" s="11"/>
      <c r="N6" s="11"/>
      <c r="O6" s="11"/>
      <c r="P6" s="11"/>
      <c r="Q6" s="11"/>
    </row>
    <row r="7" spans="1:17" ht="3.75" customHeight="1">
      <c r="A7" s="143"/>
      <c r="B7" s="144"/>
      <c r="C7" s="408"/>
      <c r="D7" s="409"/>
      <c r="E7" s="133"/>
      <c r="F7" s="133"/>
      <c r="G7" s="133"/>
      <c r="H7" s="134"/>
      <c r="I7" s="11"/>
      <c r="J7" s="11"/>
      <c r="K7" s="11"/>
      <c r="L7" s="11"/>
      <c r="M7" s="11"/>
      <c r="N7" s="11"/>
      <c r="O7" s="11"/>
      <c r="P7" s="11"/>
      <c r="Q7" s="11"/>
    </row>
    <row r="8" spans="1:17" ht="17.25" customHeight="1">
      <c r="A8" s="135" t="s">
        <v>2</v>
      </c>
      <c r="B8" s="145"/>
      <c r="C8" s="402" t="s">
        <v>139</v>
      </c>
      <c r="D8" s="403"/>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87" t="s">
        <v>115</v>
      </c>
      <c r="B10" s="147" t="str">
        <f>Identification!A12</f>
        <v>Pierre D. Grenier</v>
      </c>
      <c r="C10" s="243">
        <f>Détail!D5</f>
        <v>29.5</v>
      </c>
      <c r="D10" s="243"/>
      <c r="E10" s="244">
        <v>300</v>
      </c>
      <c r="F10" s="169">
        <f>ROUND(((D10*E10)+(C10*E10)),2)</f>
        <v>8850</v>
      </c>
      <c r="G10" s="250"/>
      <c r="H10" s="166">
        <f>ROUND(F10+G10,2)</f>
        <v>8850</v>
      </c>
      <c r="I10" s="11"/>
      <c r="J10" s="11"/>
      <c r="K10" s="11"/>
      <c r="L10" s="11"/>
      <c r="M10" s="11"/>
      <c r="N10" s="11"/>
      <c r="O10" s="11"/>
      <c r="P10" s="11"/>
      <c r="Q10" s="11"/>
    </row>
    <row r="11" spans="1:17" ht="20.25" customHeight="1">
      <c r="A11" s="388"/>
      <c r="B11" s="147" t="str">
        <f>Identification!A13</f>
        <v>Catherine Dagenais</v>
      </c>
      <c r="C11" s="243">
        <f>Détail!D6</f>
        <v>17.5</v>
      </c>
      <c r="D11" s="245"/>
      <c r="E11" s="246">
        <v>300</v>
      </c>
      <c r="F11" s="170">
        <f>ROUND(((D11*E11)+(C11*E11)),2)</f>
        <v>5250</v>
      </c>
      <c r="G11" s="251"/>
      <c r="H11" s="167">
        <f>ROUND(F11+G11,2)</f>
        <v>5250</v>
      </c>
      <c r="I11" s="11"/>
      <c r="J11" s="11"/>
      <c r="K11" s="11"/>
      <c r="L11" s="11"/>
      <c r="M11" s="11"/>
      <c r="N11" s="11"/>
      <c r="O11" s="11"/>
      <c r="P11" s="11"/>
      <c r="Q11" s="11"/>
    </row>
    <row r="12" spans="1:17" ht="20.25" customHeight="1">
      <c r="A12" s="388"/>
      <c r="B12" s="148">
        <f>Identification!A14</f>
        <v>0</v>
      </c>
      <c r="C12" s="243"/>
      <c r="D12" s="245"/>
      <c r="E12" s="246"/>
      <c r="F12" s="170">
        <f>ROUND(((D12*E12)+(C12*E12)),2)</f>
        <v>0</v>
      </c>
      <c r="G12" s="252"/>
      <c r="H12" s="167">
        <f>ROUND(F12+G12,2)</f>
        <v>0</v>
      </c>
      <c r="I12" s="11"/>
      <c r="J12" s="11"/>
      <c r="K12" s="11"/>
      <c r="L12" s="11"/>
      <c r="M12" s="11"/>
      <c r="N12" s="11"/>
      <c r="O12" s="11"/>
      <c r="P12" s="11"/>
      <c r="Q12" s="11"/>
    </row>
    <row r="13" spans="1:17" ht="20.25" customHeight="1">
      <c r="A13" s="388"/>
      <c r="B13" s="149">
        <f>Identification!A15</f>
        <v>0</v>
      </c>
      <c r="C13" s="247"/>
      <c r="D13" s="247"/>
      <c r="E13" s="248"/>
      <c r="F13" s="165">
        <f>ROUND(((D13*E13)+(C13*E13)),2)</f>
        <v>0</v>
      </c>
      <c r="G13" s="253"/>
      <c r="H13" s="168">
        <f>ROUND(F13+G13,2)</f>
        <v>0</v>
      </c>
      <c r="I13" s="11"/>
      <c r="J13" s="11"/>
      <c r="K13" s="11"/>
      <c r="L13" s="11"/>
      <c r="M13" s="11"/>
      <c r="N13" s="11"/>
      <c r="O13" s="11"/>
      <c r="P13" s="11"/>
      <c r="Q13" s="11"/>
    </row>
    <row r="14" spans="1:17" ht="20.25" customHeight="1">
      <c r="A14" s="389"/>
      <c r="B14" s="158" t="s">
        <v>18</v>
      </c>
      <c r="C14" s="159">
        <f>SUM(C10:C13)</f>
        <v>47</v>
      </c>
      <c r="D14" s="159">
        <f>SUM(D10:D13)</f>
        <v>0</v>
      </c>
      <c r="E14" s="385"/>
      <c r="F14" s="160">
        <f>F10+F11+F12+F13</f>
        <v>14100</v>
      </c>
      <c r="G14" s="160">
        <f>G10+G11+G12+G13</f>
        <v>0</v>
      </c>
      <c r="H14" s="161">
        <f>ROUND(F14+G14,2)</f>
        <v>14100</v>
      </c>
      <c r="I14" s="11"/>
      <c r="J14" s="11"/>
      <c r="K14" s="11"/>
      <c r="L14" s="11"/>
      <c r="M14" s="11"/>
      <c r="N14" s="11"/>
      <c r="O14" s="11"/>
      <c r="P14" s="11"/>
      <c r="Q14" s="11"/>
    </row>
    <row r="15" spans="1:17" ht="12.75" customHeight="1">
      <c r="A15" s="390"/>
      <c r="B15" s="162"/>
      <c r="C15" s="172" t="s">
        <v>153</v>
      </c>
      <c r="D15" s="172" t="s">
        <v>154</v>
      </c>
      <c r="E15" s="386"/>
      <c r="F15" s="163" t="s">
        <v>64</v>
      </c>
      <c r="G15" s="163" t="s">
        <v>14</v>
      </c>
      <c r="H15" s="164" t="s">
        <v>19</v>
      </c>
      <c r="I15" s="11"/>
      <c r="J15" s="11"/>
      <c r="K15" s="11"/>
      <c r="L15" s="11"/>
      <c r="M15" s="11"/>
      <c r="N15" s="11"/>
      <c r="O15" s="11"/>
      <c r="P15" s="11"/>
      <c r="Q15" s="11"/>
    </row>
    <row r="16" spans="1:17" ht="20.25" customHeight="1">
      <c r="A16" s="387" t="s">
        <v>116</v>
      </c>
      <c r="B16" s="147" t="str">
        <f>Identification!A17</f>
        <v>Marc Fortin, ing.</v>
      </c>
      <c r="C16" s="243">
        <f>Détail!D7</f>
        <v>3</v>
      </c>
      <c r="D16" s="243"/>
      <c r="E16" s="244">
        <v>100</v>
      </c>
      <c r="F16" s="169">
        <f>ROUND(((D16*E16)+(C16*E16)),2)</f>
        <v>300</v>
      </c>
      <c r="G16" s="250"/>
      <c r="H16" s="166">
        <f>ROUND(F16+G16,2)</f>
        <v>300</v>
      </c>
      <c r="I16" s="11"/>
      <c r="J16" s="11"/>
      <c r="K16" s="11"/>
      <c r="L16" s="11"/>
      <c r="M16" s="11"/>
      <c r="N16" s="11"/>
      <c r="O16" s="11"/>
      <c r="P16" s="11"/>
      <c r="Q16" s="11"/>
    </row>
    <row r="17" spans="1:17" ht="20.25" customHeight="1">
      <c r="A17" s="388"/>
      <c r="B17" s="147">
        <f>Identification!A18</f>
        <v>0</v>
      </c>
      <c r="C17" s="245"/>
      <c r="D17" s="245"/>
      <c r="E17" s="246"/>
      <c r="F17" s="170">
        <f>ROUND(((D17*E17)+(C17*E17)),2)</f>
        <v>0</v>
      </c>
      <c r="G17" s="251"/>
      <c r="H17" s="167">
        <f>ROUND(F17+G17,2)</f>
        <v>0</v>
      </c>
      <c r="I17" s="11"/>
      <c r="J17" s="11"/>
      <c r="K17" s="11"/>
      <c r="L17" s="11"/>
      <c r="M17" s="11"/>
      <c r="N17" s="11"/>
      <c r="O17" s="11"/>
      <c r="P17" s="11"/>
      <c r="Q17" s="11"/>
    </row>
    <row r="18" spans="1:17" ht="20.25" customHeight="1">
      <c r="A18" s="388"/>
      <c r="B18" s="148">
        <f>Identification!A19</f>
        <v>0</v>
      </c>
      <c r="C18" s="245"/>
      <c r="D18" s="245"/>
      <c r="E18" s="246"/>
      <c r="F18" s="170">
        <f>ROUND(((D18*E18)+(C18*E18)),2)</f>
        <v>0</v>
      </c>
      <c r="G18" s="252"/>
      <c r="H18" s="167">
        <f>ROUND(F18+G18,2)</f>
        <v>0</v>
      </c>
      <c r="I18" s="11"/>
      <c r="J18" s="11"/>
      <c r="K18" s="11"/>
      <c r="L18" s="11"/>
      <c r="M18" s="11"/>
      <c r="N18" s="11"/>
      <c r="O18" s="11"/>
      <c r="P18" s="11"/>
      <c r="Q18" s="11"/>
    </row>
    <row r="19" spans="1:17" ht="20.25" customHeight="1">
      <c r="A19" s="388"/>
      <c r="B19" s="149">
        <f>Identification!A20</f>
        <v>0</v>
      </c>
      <c r="C19" s="247"/>
      <c r="D19" s="247"/>
      <c r="E19" s="248"/>
      <c r="F19" s="165">
        <f>ROUND(((D19*E19)+(C19*E19)),2)</f>
        <v>0</v>
      </c>
      <c r="G19" s="253"/>
      <c r="H19" s="168">
        <f>ROUND(F19+G19,2)</f>
        <v>0</v>
      </c>
      <c r="I19" s="11"/>
      <c r="J19" s="11"/>
      <c r="K19" s="11"/>
      <c r="L19" s="11"/>
      <c r="M19" s="11"/>
      <c r="N19" s="11"/>
      <c r="O19" s="11"/>
      <c r="P19" s="11"/>
      <c r="Q19" s="11"/>
    </row>
    <row r="20" spans="1:17" ht="20.25" customHeight="1">
      <c r="A20" s="389"/>
      <c r="B20" s="158" t="s">
        <v>18</v>
      </c>
      <c r="C20" s="159">
        <f>SUM(C16:C19)</f>
        <v>3</v>
      </c>
      <c r="D20" s="159">
        <f>SUM(D16:D19)</f>
        <v>0</v>
      </c>
      <c r="E20" s="385"/>
      <c r="F20" s="160">
        <f>F16+F17+F18+F19</f>
        <v>300</v>
      </c>
      <c r="G20" s="160">
        <f>G16+G17+G18+G19</f>
        <v>0</v>
      </c>
      <c r="H20" s="161">
        <f>ROUND(F20+G20,2)</f>
        <v>300</v>
      </c>
      <c r="I20" s="11"/>
      <c r="J20" s="11"/>
      <c r="K20" s="11"/>
      <c r="L20" s="11"/>
      <c r="M20" s="11"/>
      <c r="N20" s="11"/>
      <c r="O20" s="11"/>
      <c r="P20" s="11"/>
      <c r="Q20" s="11"/>
    </row>
    <row r="21" spans="1:17" ht="12.75" customHeight="1">
      <c r="A21" s="390"/>
      <c r="B21" s="162"/>
      <c r="C21" s="172" t="s">
        <v>23</v>
      </c>
      <c r="D21" s="172" t="s">
        <v>24</v>
      </c>
      <c r="E21" s="386"/>
      <c r="F21" s="163" t="s">
        <v>25</v>
      </c>
      <c r="G21" s="163" t="s">
        <v>26</v>
      </c>
      <c r="H21" s="164" t="s">
        <v>27</v>
      </c>
      <c r="I21" s="11"/>
      <c r="J21" s="11"/>
      <c r="K21" s="11"/>
      <c r="L21" s="11"/>
      <c r="M21" s="11"/>
      <c r="N21" s="11"/>
      <c r="O21" s="11"/>
      <c r="P21" s="11"/>
      <c r="Q21" s="11"/>
    </row>
    <row r="22" spans="1:17" ht="20.25" customHeight="1">
      <c r="A22" s="387" t="s">
        <v>142</v>
      </c>
      <c r="B22" s="156">
        <f>Identification!A22</f>
        <v>0</v>
      </c>
      <c r="C22" s="243"/>
      <c r="D22" s="243"/>
      <c r="E22" s="244"/>
      <c r="F22" s="169">
        <f>ROUND(((D22*E22)+(C22*E22)),2)</f>
        <v>0</v>
      </c>
      <c r="G22" s="250"/>
      <c r="H22" s="166">
        <f>ROUND(F22+G22,2)</f>
        <v>0</v>
      </c>
      <c r="I22" s="11"/>
      <c r="J22" s="11"/>
      <c r="K22" s="11"/>
      <c r="L22" s="11"/>
      <c r="M22" s="11"/>
      <c r="N22" s="11"/>
      <c r="O22" s="11"/>
      <c r="P22" s="11"/>
      <c r="Q22" s="11"/>
    </row>
    <row r="23" spans="1:17" ht="20.25" customHeight="1">
      <c r="A23" s="388"/>
      <c r="B23" s="157">
        <f>Identification!A23</f>
        <v>0</v>
      </c>
      <c r="C23" s="247"/>
      <c r="D23" s="247"/>
      <c r="E23" s="248"/>
      <c r="F23" s="165">
        <f>ROUND(((D23*E23)+(C23*E23)),2)</f>
        <v>0</v>
      </c>
      <c r="G23" s="254"/>
      <c r="H23" s="168">
        <f>ROUND(F23+G23,2)</f>
        <v>0</v>
      </c>
      <c r="I23" s="11"/>
      <c r="J23" s="11"/>
      <c r="K23" s="11"/>
      <c r="L23" s="11"/>
      <c r="M23" s="11"/>
      <c r="N23" s="11"/>
      <c r="O23" s="11"/>
      <c r="P23" s="11"/>
      <c r="Q23" s="11"/>
    </row>
    <row r="24" spans="1:17" ht="20.25" customHeight="1">
      <c r="A24" s="389"/>
      <c r="B24" s="158" t="s">
        <v>18</v>
      </c>
      <c r="C24" s="171">
        <f>SUM(C22:C23)</f>
        <v>0</v>
      </c>
      <c r="D24" s="171">
        <f>SUM(D22:D23)</f>
        <v>0</v>
      </c>
      <c r="E24" s="385"/>
      <c r="F24" s="160">
        <f>F22+F23</f>
        <v>0</v>
      </c>
      <c r="G24" s="160">
        <f>G22+G23</f>
        <v>0</v>
      </c>
      <c r="H24" s="161">
        <f>ROUND(F24+G24,2)</f>
        <v>0</v>
      </c>
      <c r="I24" s="11"/>
      <c r="J24" s="11"/>
      <c r="K24" s="11"/>
      <c r="L24" s="11"/>
      <c r="M24" s="11"/>
      <c r="N24" s="11"/>
      <c r="O24" s="11"/>
      <c r="P24" s="11"/>
      <c r="Q24" s="11"/>
    </row>
    <row r="25" spans="1:17" ht="12.75" customHeight="1">
      <c r="A25" s="390"/>
      <c r="B25" s="162"/>
      <c r="C25" s="172" t="s">
        <v>28</v>
      </c>
      <c r="D25" s="172" t="s">
        <v>29</v>
      </c>
      <c r="E25" s="386"/>
      <c r="F25" s="163" t="s">
        <v>30</v>
      </c>
      <c r="G25" s="163" t="s">
        <v>33</v>
      </c>
      <c r="H25" s="164" t="s">
        <v>34</v>
      </c>
      <c r="I25" s="11"/>
      <c r="J25" s="11"/>
      <c r="K25" s="11"/>
      <c r="L25" s="11"/>
      <c r="M25" s="11"/>
      <c r="N25" s="11"/>
      <c r="O25" s="11"/>
      <c r="P25" s="11"/>
      <c r="Q25" s="11"/>
    </row>
    <row r="26" spans="1:17" ht="20.25" customHeight="1">
      <c r="A26" s="387" t="s">
        <v>143</v>
      </c>
      <c r="B26" s="156">
        <f>Identification!A25</f>
        <v>0</v>
      </c>
      <c r="C26" s="243"/>
      <c r="D26" s="243"/>
      <c r="E26" s="244"/>
      <c r="F26" s="169">
        <f>ROUND(((D26*E26)+(C26*E26)),2)</f>
        <v>0</v>
      </c>
      <c r="G26" s="250"/>
      <c r="H26" s="166">
        <f>ROUND(F26+G26,2)</f>
        <v>0</v>
      </c>
      <c r="I26" s="11"/>
      <c r="J26" s="11"/>
      <c r="K26" s="11"/>
      <c r="L26" s="11"/>
      <c r="M26" s="11"/>
      <c r="N26" s="11"/>
      <c r="O26" s="11"/>
      <c r="P26" s="11"/>
      <c r="Q26" s="11"/>
    </row>
    <row r="27" spans="1:17" ht="20.25" customHeight="1">
      <c r="A27" s="388"/>
      <c r="B27" s="157">
        <f>Identification!A26</f>
        <v>0</v>
      </c>
      <c r="C27" s="247"/>
      <c r="D27" s="247"/>
      <c r="E27" s="248"/>
      <c r="F27" s="165">
        <f>ROUND(((D27*E27)+(C27*E27)),2)</f>
        <v>0</v>
      </c>
      <c r="G27" s="254"/>
      <c r="H27" s="168">
        <f>ROUND(F27+G27,2)</f>
        <v>0</v>
      </c>
      <c r="I27" s="11"/>
      <c r="J27" s="11"/>
      <c r="K27" s="11"/>
      <c r="L27" s="11"/>
      <c r="M27" s="11"/>
      <c r="N27" s="11"/>
      <c r="O27" s="11"/>
      <c r="P27" s="11"/>
      <c r="Q27" s="11"/>
    </row>
    <row r="28" spans="1:17" ht="20.25" customHeight="1">
      <c r="A28" s="389"/>
      <c r="B28" s="158" t="s">
        <v>18</v>
      </c>
      <c r="C28" s="159">
        <f>SUM(C26:C27)</f>
        <v>0</v>
      </c>
      <c r="D28" s="159">
        <f>SUM(D26:D27)</f>
        <v>0</v>
      </c>
      <c r="E28" s="385"/>
      <c r="F28" s="160">
        <f>F26+F27</f>
        <v>0</v>
      </c>
      <c r="G28" s="160">
        <f>G26+G27</f>
        <v>0</v>
      </c>
      <c r="H28" s="161">
        <f>ROUND(F28+G28,2)</f>
        <v>0</v>
      </c>
      <c r="I28" s="11"/>
      <c r="J28" s="11"/>
      <c r="K28" s="11"/>
      <c r="L28" s="11"/>
      <c r="M28" s="11"/>
      <c r="N28" s="11"/>
      <c r="O28" s="11"/>
      <c r="P28" s="11"/>
      <c r="Q28" s="11"/>
    </row>
    <row r="29" spans="1:17" ht="12.75" customHeight="1">
      <c r="A29" s="390"/>
      <c r="B29" s="162"/>
      <c r="C29" s="172" t="s">
        <v>35</v>
      </c>
      <c r="D29" s="172" t="s">
        <v>36</v>
      </c>
      <c r="E29" s="386"/>
      <c r="F29" s="163" t="s">
        <v>37</v>
      </c>
      <c r="G29" s="163" t="s">
        <v>38</v>
      </c>
      <c r="H29" s="164" t="s">
        <v>39</v>
      </c>
      <c r="I29" s="11"/>
      <c r="J29" s="11"/>
      <c r="K29" s="11"/>
      <c r="L29" s="11"/>
      <c r="M29" s="11"/>
      <c r="N29" s="11"/>
      <c r="O29" s="11"/>
      <c r="P29" s="11"/>
      <c r="Q29" s="11"/>
    </row>
    <row r="30" spans="1:17" ht="31.5" customHeight="1">
      <c r="A30" s="382" t="s">
        <v>66</v>
      </c>
      <c r="B30" s="383"/>
      <c r="C30" s="383"/>
      <c r="D30" s="383"/>
      <c r="E30" s="384"/>
      <c r="F30" s="235">
        <f>F14+F20+F24+F28</f>
        <v>14400</v>
      </c>
      <c r="G30" s="235">
        <f>G14+G20+G24+G28</f>
        <v>0</v>
      </c>
      <c r="H30" s="236">
        <f>H14+H20+H24+H28</f>
        <v>14400</v>
      </c>
      <c r="I30" s="11"/>
      <c r="J30" s="11"/>
      <c r="K30" s="11"/>
      <c r="L30" s="11"/>
      <c r="M30" s="11"/>
      <c r="N30" s="11"/>
      <c r="O30" s="11"/>
      <c r="P30" s="11"/>
      <c r="Q30" s="11"/>
    </row>
    <row r="31" spans="1:17" ht="12" customHeight="1">
      <c r="A31" s="400"/>
      <c r="B31" s="401"/>
      <c r="C31" s="232"/>
      <c r="D31" s="232"/>
      <c r="E31" s="232"/>
      <c r="F31" s="233" t="s">
        <v>40</v>
      </c>
      <c r="G31" s="233" t="s">
        <v>41</v>
      </c>
      <c r="H31" s="234"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81"/>
      <c r="C33" s="381"/>
      <c r="D33" s="381"/>
      <c r="E33" s="381"/>
      <c r="F33" s="381"/>
      <c r="G33" s="381"/>
      <c r="H33" s="381"/>
      <c r="I33" s="4"/>
      <c r="J33" s="11"/>
      <c r="K33" s="11"/>
      <c r="L33" s="11"/>
      <c r="M33" s="11"/>
      <c r="N33" s="11"/>
      <c r="O33" s="11"/>
      <c r="P33" s="11"/>
      <c r="Q33" s="11"/>
    </row>
    <row r="34" spans="1:17" ht="48" customHeight="1">
      <c r="A34" s="398" t="s">
        <v>114</v>
      </c>
      <c r="B34" s="399"/>
      <c r="C34" s="399"/>
      <c r="D34" s="399"/>
      <c r="E34" s="399"/>
      <c r="F34" s="399"/>
      <c r="G34" s="399"/>
      <c r="H34" s="39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
&amp;"Arial,Regular"&amp;8NATDOCS\52844095\V-1&amp;C&amp;"Times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1"/>
      <c r="G1" s="117" t="s">
        <v>79</v>
      </c>
      <c r="H1" s="4"/>
      <c r="I1" s="4"/>
      <c r="J1" s="4"/>
      <c r="K1" s="4"/>
      <c r="L1" s="4"/>
      <c r="M1" s="4"/>
      <c r="N1" s="4"/>
      <c r="O1" s="4"/>
      <c r="P1" s="4"/>
    </row>
    <row r="2" spans="5:16" ht="22.5" customHeight="1">
      <c r="E2" s="124"/>
      <c r="F2" s="261"/>
      <c r="G2" s="117" t="s">
        <v>77</v>
      </c>
      <c r="H2" s="4"/>
      <c r="I2" s="4"/>
      <c r="J2" s="4"/>
      <c r="K2" s="4"/>
      <c r="L2" s="4"/>
      <c r="M2" s="4"/>
      <c r="N2" s="4"/>
      <c r="O2" s="4"/>
      <c r="P2" s="4"/>
    </row>
    <row r="3" spans="1:16" ht="36.75" customHeight="1">
      <c r="A3" s="410" t="s">
        <v>136</v>
      </c>
      <c r="B3" s="411"/>
      <c r="C3" s="411"/>
      <c r="D3" s="411"/>
      <c r="E3" s="412"/>
      <c r="F3" s="412"/>
      <c r="G3" s="11"/>
      <c r="H3" s="11"/>
      <c r="I3" s="11"/>
      <c r="J3" s="11"/>
      <c r="K3" s="11"/>
      <c r="L3" s="11"/>
      <c r="M3" s="11"/>
      <c r="N3" s="11"/>
      <c r="O3" s="11"/>
      <c r="P3" s="11"/>
    </row>
    <row r="4" spans="1:16" ht="26.25" customHeight="1">
      <c r="A4" s="3" t="s">
        <v>0</v>
      </c>
      <c r="B4" s="126" t="str">
        <f>Identification!B5</f>
        <v>R-4049-2018</v>
      </c>
      <c r="C4" s="413" t="s">
        <v>16</v>
      </c>
      <c r="D4" s="414"/>
      <c r="E4" s="415" t="str">
        <f>Identification!D5</f>
        <v>1er juillet 2018 au 7 avril 2021 </v>
      </c>
      <c r="F4" s="416"/>
      <c r="G4" s="11"/>
      <c r="H4" s="11"/>
      <c r="I4" s="11"/>
      <c r="J4" s="11"/>
      <c r="K4" s="11"/>
      <c r="L4" s="11"/>
      <c r="M4" s="11"/>
      <c r="N4" s="11"/>
      <c r="O4" s="11"/>
      <c r="P4" s="11"/>
    </row>
    <row r="5" spans="1:16" ht="26.25" customHeight="1">
      <c r="A5" s="10" t="s">
        <v>1</v>
      </c>
      <c r="B5" s="417" t="str">
        <f>Identification!B6:D6</f>
        <v>Rio Tinto Alcan inc.</v>
      </c>
      <c r="C5" s="418"/>
      <c r="D5" s="418"/>
      <c r="E5" s="418"/>
      <c r="F5" s="419"/>
      <c r="G5" s="11"/>
      <c r="H5" s="11"/>
      <c r="I5" s="11"/>
      <c r="J5" s="11"/>
      <c r="K5" s="11"/>
      <c r="L5" s="11"/>
      <c r="M5" s="11"/>
      <c r="N5" s="11"/>
      <c r="O5" s="11"/>
      <c r="P5" s="11"/>
    </row>
    <row r="6" spans="1:16" ht="26.25" customHeight="1">
      <c r="A6" s="18" t="s">
        <v>74</v>
      </c>
      <c r="B6" s="431"/>
      <c r="C6" s="432"/>
      <c r="D6" s="432"/>
      <c r="E6" s="432"/>
      <c r="F6" s="433"/>
      <c r="G6" s="11"/>
      <c r="H6" s="11"/>
      <c r="I6" s="11"/>
      <c r="J6" s="11"/>
      <c r="K6" s="11"/>
      <c r="L6" s="11"/>
      <c r="M6" s="11"/>
      <c r="N6" s="11"/>
      <c r="O6" s="11"/>
      <c r="P6" s="11"/>
    </row>
    <row r="7" spans="1:16" ht="20.25" customHeight="1">
      <c r="A7" s="427" t="s">
        <v>72</v>
      </c>
      <c r="B7" s="428"/>
      <c r="C7" s="428"/>
      <c r="D7" s="428"/>
      <c r="E7" s="429"/>
      <c r="F7" s="43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5"/>
      <c r="D10" s="35">
        <f>ROUND(0.47*C10,2)</f>
        <v>0</v>
      </c>
      <c r="E10" s="256"/>
      <c r="F10" s="36">
        <f>ROUND(D10+E10,2)</f>
        <v>0</v>
      </c>
      <c r="G10" s="11"/>
      <c r="H10" s="11"/>
      <c r="I10" s="11"/>
      <c r="J10" s="11"/>
      <c r="K10" s="11"/>
      <c r="L10" s="11"/>
      <c r="M10" s="11"/>
      <c r="N10" s="11"/>
      <c r="O10" s="11"/>
      <c r="P10" s="11"/>
    </row>
    <row r="11" spans="1:16" ht="27" customHeight="1">
      <c r="A11" s="44" t="s">
        <v>9</v>
      </c>
      <c r="B11" s="420" t="s">
        <v>10</v>
      </c>
      <c r="C11" s="59"/>
      <c r="D11" s="257"/>
      <c r="E11" s="257"/>
      <c r="F11" s="37">
        <f>ROUND(D11+E11,2)</f>
        <v>0</v>
      </c>
      <c r="G11" s="11"/>
      <c r="H11" s="11"/>
      <c r="I11" s="11"/>
      <c r="J11" s="11"/>
      <c r="K11" s="11"/>
      <c r="L11" s="11"/>
      <c r="M11" s="11"/>
      <c r="N11" s="11"/>
      <c r="O11" s="11"/>
      <c r="P11" s="11"/>
    </row>
    <row r="12" spans="1:16" ht="27" customHeight="1">
      <c r="A12" s="44" t="s">
        <v>11</v>
      </c>
      <c r="B12" s="421"/>
      <c r="C12" s="60"/>
      <c r="D12" s="257"/>
      <c r="E12" s="257"/>
      <c r="F12" s="37">
        <f>ROUND(D12+E12,2)</f>
        <v>0</v>
      </c>
      <c r="G12" s="11"/>
      <c r="H12" s="11"/>
      <c r="I12" s="11"/>
      <c r="J12" s="11"/>
      <c r="K12" s="11"/>
      <c r="L12" s="11"/>
      <c r="M12" s="11"/>
      <c r="N12" s="11"/>
      <c r="O12" s="11"/>
      <c r="P12" s="11"/>
    </row>
    <row r="13" spans="1:16" ht="26.25" customHeight="1">
      <c r="A13" s="45" t="s">
        <v>12</v>
      </c>
      <c r="B13" s="422"/>
      <c r="C13" s="61"/>
      <c r="D13" s="248"/>
      <c r="E13" s="248"/>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6"/>
      <c r="C16" s="258"/>
      <c r="D16" s="35">
        <f>ROUND(B16*C16,2)</f>
        <v>0</v>
      </c>
      <c r="E16" s="256"/>
      <c r="F16" s="36">
        <f>ROUND(D16+E16,2)</f>
        <v>0</v>
      </c>
      <c r="G16" s="15"/>
      <c r="H16" s="15"/>
      <c r="I16" s="15"/>
      <c r="J16" s="15"/>
      <c r="K16" s="15"/>
      <c r="L16" s="15"/>
      <c r="M16" s="15"/>
      <c r="N16" s="15"/>
      <c r="O16" s="15"/>
      <c r="P16" s="15"/>
    </row>
    <row r="17" spans="1:16" ht="33" customHeight="1">
      <c r="A17" s="52" t="s">
        <v>121</v>
      </c>
      <c r="B17" s="257"/>
      <c r="C17" s="259"/>
      <c r="D17" s="53">
        <f>ROUND(B17*C17,2)</f>
        <v>0</v>
      </c>
      <c r="E17" s="257"/>
      <c r="F17" s="37">
        <f>ROUND(D17+E17,2)</f>
        <v>0</v>
      </c>
      <c r="G17" s="15"/>
      <c r="H17" s="15"/>
      <c r="I17" s="15"/>
      <c r="J17" s="15"/>
      <c r="K17" s="15"/>
      <c r="L17" s="15"/>
      <c r="M17" s="15"/>
      <c r="N17" s="15"/>
      <c r="O17" s="15"/>
      <c r="P17" s="15"/>
    </row>
    <row r="18" spans="1:16" ht="33" customHeight="1">
      <c r="A18" s="52" t="s">
        <v>122</v>
      </c>
      <c r="B18" s="257"/>
      <c r="C18" s="259"/>
      <c r="D18" s="54">
        <f>ROUND(B18*C18,2)</f>
        <v>0</v>
      </c>
      <c r="E18" s="257"/>
      <c r="F18" s="37">
        <f>ROUND(D18+E18,2)</f>
        <v>0</v>
      </c>
      <c r="G18" s="15"/>
      <c r="H18" s="15"/>
      <c r="I18" s="15"/>
      <c r="J18" s="15"/>
      <c r="K18" s="15"/>
      <c r="L18" s="15"/>
      <c r="M18" s="15"/>
      <c r="N18" s="15"/>
      <c r="O18" s="15"/>
      <c r="P18" s="15"/>
    </row>
    <row r="19" spans="1:16" ht="33" customHeight="1">
      <c r="A19" s="52" t="s">
        <v>123</v>
      </c>
      <c r="B19" s="257"/>
      <c r="C19" s="259"/>
      <c r="D19" s="54">
        <f>ROUND(B19*C19,2)</f>
        <v>0</v>
      </c>
      <c r="E19" s="257"/>
      <c r="F19" s="37">
        <f>ROUND(D19+E19,2)</f>
        <v>0</v>
      </c>
      <c r="G19" s="15"/>
      <c r="H19" s="15"/>
      <c r="I19" s="15"/>
      <c r="J19" s="15"/>
      <c r="K19" s="15"/>
      <c r="L19" s="15"/>
      <c r="M19" s="15"/>
      <c r="N19" s="15"/>
      <c r="O19" s="15"/>
      <c r="P19" s="15"/>
    </row>
    <row r="20" spans="1:16" ht="33" customHeight="1">
      <c r="A20" s="71" t="s">
        <v>124</v>
      </c>
      <c r="B20" s="257"/>
      <c r="C20" s="260"/>
      <c r="D20" s="55">
        <f>ROUND(B20*C20,2)</f>
        <v>0</v>
      </c>
      <c r="E20" s="114" t="s">
        <v>17</v>
      </c>
      <c r="F20" s="38">
        <f>ROUND(B20*C20,2)</f>
        <v>0</v>
      </c>
      <c r="G20" s="15"/>
      <c r="H20" s="15"/>
      <c r="I20" s="15"/>
      <c r="J20" s="15"/>
      <c r="K20" s="15"/>
      <c r="L20" s="15"/>
      <c r="M20" s="15"/>
      <c r="N20" s="15"/>
      <c r="O20" s="15"/>
      <c r="P20" s="15"/>
    </row>
    <row r="21" spans="1:16" ht="20.25" customHeight="1">
      <c r="A21" s="425" t="s">
        <v>62</v>
      </c>
      <c r="B21" s="426"/>
      <c r="C21" s="42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27" t="s">
        <v>65</v>
      </c>
      <c r="B23" s="428"/>
      <c r="C23" s="428"/>
      <c r="D23" s="428"/>
      <c r="E23" s="429"/>
      <c r="F23" s="43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5"/>
      <c r="C26" s="258"/>
      <c r="D26" s="35">
        <f>ROUND(B26*C26,2)</f>
        <v>0</v>
      </c>
      <c r="E26" s="256"/>
      <c r="F26" s="36">
        <f>ROUND(D26+E26,2)</f>
        <v>0</v>
      </c>
      <c r="G26" s="11"/>
      <c r="H26" s="11"/>
      <c r="I26" s="11"/>
      <c r="J26" s="11"/>
      <c r="K26" s="11"/>
      <c r="L26" s="11"/>
      <c r="M26" s="11"/>
      <c r="N26" s="11"/>
      <c r="O26" s="11"/>
      <c r="P26" s="11"/>
    </row>
    <row r="27" spans="1:16" ht="20.25" customHeight="1">
      <c r="A27" s="425" t="s">
        <v>63</v>
      </c>
      <c r="B27" s="426"/>
      <c r="C27" s="42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23" t="s">
        <v>125</v>
      </c>
      <c r="B30" s="424"/>
      <c r="C30" s="424"/>
      <c r="D30" s="424"/>
      <c r="E30" s="424"/>
      <c r="F30" s="42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
&amp;"Arial,Regular"&amp;8NATDOCS\52844095\V-1&amp;C&amp;"Times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85" zoomScaleNormal="85" zoomScalePageLayoutView="0" workbookViewId="0" topLeftCell="A1">
      <selection activeCell="A9" sqref="A9:F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8515625" style="0" customWidth="1"/>
    <col min="7" max="7" width="14.1406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2" t="s">
        <v>130</v>
      </c>
      <c r="H2" s="4"/>
      <c r="I2" s="4"/>
      <c r="J2" s="4"/>
      <c r="K2" s="4"/>
      <c r="L2" s="4"/>
      <c r="M2" s="4"/>
      <c r="N2" s="4"/>
      <c r="O2" s="4"/>
      <c r="P2" s="4"/>
    </row>
    <row r="3" spans="1:16" ht="24.75" customHeight="1">
      <c r="A3" s="410" t="s">
        <v>136</v>
      </c>
      <c r="B3" s="411"/>
      <c r="C3" s="411"/>
      <c r="D3" s="411"/>
      <c r="E3" s="412"/>
      <c r="F3" s="412"/>
      <c r="G3" s="412"/>
      <c r="H3" s="11"/>
      <c r="I3" s="4"/>
      <c r="J3" s="4"/>
      <c r="K3" s="4"/>
      <c r="L3" s="4"/>
      <c r="M3" s="4"/>
      <c r="N3" s="4"/>
      <c r="O3" s="4"/>
      <c r="P3" s="4"/>
    </row>
    <row r="4" spans="1:16" ht="26.25" customHeight="1">
      <c r="A4" s="450" t="s">
        <v>0</v>
      </c>
      <c r="B4" s="451"/>
      <c r="C4" s="126" t="str">
        <f>Identification!B5</f>
        <v>R-4049-2018</v>
      </c>
      <c r="D4" s="452" t="s">
        <v>16</v>
      </c>
      <c r="E4" s="453"/>
      <c r="F4" s="448" t="str">
        <f>Identification!D5</f>
        <v>1er juillet 2018 au 7 avril 2021 </v>
      </c>
      <c r="G4" s="449"/>
      <c r="H4" s="11"/>
      <c r="I4" s="4"/>
      <c r="J4" s="4"/>
      <c r="K4" s="4"/>
      <c r="L4" s="4"/>
      <c r="M4" s="4"/>
      <c r="N4" s="4"/>
      <c r="O4" s="4"/>
      <c r="P4" s="4"/>
    </row>
    <row r="5" spans="1:16" ht="26.25" customHeight="1">
      <c r="A5" s="440" t="s">
        <v>1</v>
      </c>
      <c r="B5" s="441"/>
      <c r="C5" s="442" t="str">
        <f>Identification!B6</f>
        <v>Rio Tinto Alcan inc.</v>
      </c>
      <c r="D5" s="443"/>
      <c r="E5" s="443"/>
      <c r="F5" s="443"/>
      <c r="G5" s="444"/>
      <c r="H5" s="11"/>
      <c r="I5" s="4"/>
      <c r="J5" s="4"/>
      <c r="K5" s="4"/>
      <c r="L5" s="4"/>
      <c r="M5" s="4"/>
      <c r="N5" s="4"/>
      <c r="O5" s="4"/>
      <c r="P5" s="4"/>
    </row>
    <row r="6" spans="1:16" ht="20.25" customHeight="1">
      <c r="A6" s="434" t="s">
        <v>126</v>
      </c>
      <c r="B6" s="435"/>
      <c r="C6" s="435"/>
      <c r="D6" s="435"/>
      <c r="E6" s="435"/>
      <c r="F6" s="435"/>
      <c r="G6" s="436"/>
      <c r="H6" s="11"/>
      <c r="I6" s="4"/>
      <c r="J6" s="4"/>
      <c r="K6" s="4"/>
      <c r="L6" s="4"/>
      <c r="M6" s="4"/>
      <c r="N6" s="4"/>
      <c r="O6" s="4"/>
      <c r="P6" s="4"/>
    </row>
    <row r="7" spans="1:16" ht="3" customHeight="1">
      <c r="A7" s="278"/>
      <c r="B7" s="279"/>
      <c r="C7" s="279"/>
      <c r="D7" s="279"/>
      <c r="E7" s="280"/>
      <c r="F7" s="280"/>
      <c r="G7" s="281"/>
      <c r="H7" s="11"/>
      <c r="I7" s="4"/>
      <c r="J7" s="4"/>
      <c r="K7" s="4"/>
      <c r="L7" s="4"/>
      <c r="M7" s="4"/>
      <c r="N7" s="4"/>
      <c r="O7" s="4"/>
      <c r="P7" s="4"/>
    </row>
    <row r="8" spans="1:16" ht="40.5" customHeight="1">
      <c r="A8" s="282" t="s">
        <v>81</v>
      </c>
      <c r="B8" s="283" t="s">
        <v>82</v>
      </c>
      <c r="C8" s="283" t="s">
        <v>80</v>
      </c>
      <c r="D8" s="284" t="s">
        <v>83</v>
      </c>
      <c r="E8" s="284" t="s">
        <v>31</v>
      </c>
      <c r="F8" s="284" t="s">
        <v>60</v>
      </c>
      <c r="G8" s="285" t="s">
        <v>32</v>
      </c>
      <c r="H8" s="11"/>
      <c r="I8" s="4"/>
      <c r="J8" s="4"/>
      <c r="K8" s="4"/>
      <c r="L8" s="4"/>
      <c r="M8" s="4"/>
      <c r="N8" s="4"/>
      <c r="O8" s="4"/>
      <c r="P8" s="4"/>
    </row>
    <row r="9" spans="1:16" ht="33" customHeight="1">
      <c r="A9" s="322"/>
      <c r="B9" s="263"/>
      <c r="C9" s="264"/>
      <c r="D9" s="265"/>
      <c r="E9" s="266"/>
      <c r="F9" s="266"/>
      <c r="G9" s="267">
        <f>SUM(E9:F9)</f>
        <v>0</v>
      </c>
      <c r="H9" s="11"/>
      <c r="I9" s="4"/>
      <c r="J9" s="4"/>
      <c r="K9" s="4"/>
      <c r="L9" s="4"/>
      <c r="M9" s="4"/>
      <c r="N9" s="4"/>
      <c r="O9" s="4"/>
      <c r="P9" s="4"/>
    </row>
    <row r="10" spans="1:16" ht="33" customHeight="1">
      <c r="A10" s="322"/>
      <c r="B10" s="275"/>
      <c r="C10" s="276"/>
      <c r="D10" s="277"/>
      <c r="E10" s="272"/>
      <c r="F10" s="272"/>
      <c r="G10" s="273">
        <f>SUM(E10:F10)</f>
        <v>0</v>
      </c>
      <c r="H10" s="11"/>
      <c r="I10" s="4"/>
      <c r="J10" s="4"/>
      <c r="K10" s="4"/>
      <c r="L10" s="4"/>
      <c r="M10" s="4"/>
      <c r="N10" s="4"/>
      <c r="O10" s="4"/>
      <c r="P10" s="4"/>
    </row>
    <row r="11" spans="1:16" ht="33" customHeight="1">
      <c r="A11" s="322"/>
      <c r="B11" s="275"/>
      <c r="C11" s="276"/>
      <c r="D11" s="277"/>
      <c r="E11" s="272"/>
      <c r="F11" s="272"/>
      <c r="G11" s="273">
        <f aca="true" t="shared" si="0" ref="G11:G19">SUM(E11:F11)</f>
        <v>0</v>
      </c>
      <c r="H11" s="11"/>
      <c r="I11" s="4"/>
      <c r="J11" s="4"/>
      <c r="K11" s="4"/>
      <c r="L11" s="4"/>
      <c r="M11" s="4"/>
      <c r="N11" s="4"/>
      <c r="O11" s="4"/>
      <c r="P11" s="4"/>
    </row>
    <row r="12" spans="1:16" ht="33" customHeight="1">
      <c r="A12" s="322"/>
      <c r="B12" s="275"/>
      <c r="C12" s="276"/>
      <c r="D12" s="277"/>
      <c r="E12" s="272"/>
      <c r="F12" s="272"/>
      <c r="G12" s="273">
        <f t="shared" si="0"/>
        <v>0</v>
      </c>
      <c r="H12" s="11"/>
      <c r="I12" s="4"/>
      <c r="J12" s="4"/>
      <c r="K12" s="4"/>
      <c r="L12" s="4"/>
      <c r="M12" s="4"/>
      <c r="N12" s="4"/>
      <c r="O12" s="4"/>
      <c r="P12" s="4"/>
    </row>
    <row r="13" spans="1:16" ht="33" customHeight="1">
      <c r="A13" s="322"/>
      <c r="B13" s="275"/>
      <c r="C13" s="276"/>
      <c r="D13" s="277"/>
      <c r="E13" s="272"/>
      <c r="F13" s="272"/>
      <c r="G13" s="273">
        <f t="shared" si="0"/>
        <v>0</v>
      </c>
      <c r="H13" s="11"/>
      <c r="I13" s="4"/>
      <c r="J13" s="4"/>
      <c r="K13" s="4"/>
      <c r="L13" s="4"/>
      <c r="M13" s="4"/>
      <c r="N13" s="4"/>
      <c r="O13" s="4"/>
      <c r="P13" s="4"/>
    </row>
    <row r="14" spans="1:16" ht="33" customHeight="1">
      <c r="A14" s="322"/>
      <c r="B14" s="275"/>
      <c r="C14" s="276"/>
      <c r="D14" s="277"/>
      <c r="E14" s="272"/>
      <c r="F14" s="272"/>
      <c r="G14" s="273">
        <f t="shared" si="0"/>
        <v>0</v>
      </c>
      <c r="H14" s="11"/>
      <c r="I14" s="4"/>
      <c r="J14" s="4"/>
      <c r="K14" s="4"/>
      <c r="L14" s="4"/>
      <c r="M14" s="4"/>
      <c r="N14" s="4"/>
      <c r="O14" s="4"/>
      <c r="P14" s="4"/>
    </row>
    <row r="15" spans="1:16" ht="33" customHeight="1">
      <c r="A15" s="274"/>
      <c r="B15" s="275"/>
      <c r="C15" s="276"/>
      <c r="D15" s="277"/>
      <c r="E15" s="272"/>
      <c r="F15" s="272"/>
      <c r="G15" s="273">
        <f t="shared" si="0"/>
        <v>0</v>
      </c>
      <c r="H15" s="11"/>
      <c r="I15" s="4"/>
      <c r="J15" s="4"/>
      <c r="K15" s="4"/>
      <c r="L15" s="4"/>
      <c r="M15" s="4"/>
      <c r="N15" s="4"/>
      <c r="O15" s="4"/>
      <c r="P15" s="4"/>
    </row>
    <row r="16" spans="1:16" ht="33" customHeight="1">
      <c r="A16" s="274"/>
      <c r="B16" s="275"/>
      <c r="C16" s="276"/>
      <c r="D16" s="277"/>
      <c r="E16" s="272"/>
      <c r="F16" s="272"/>
      <c r="G16" s="273">
        <f t="shared" si="0"/>
        <v>0</v>
      </c>
      <c r="H16" s="11"/>
      <c r="I16" s="4"/>
      <c r="J16" s="4"/>
      <c r="K16" s="4"/>
      <c r="L16" s="4"/>
      <c r="M16" s="4"/>
      <c r="N16" s="4"/>
      <c r="O16" s="4"/>
      <c r="P16" s="4"/>
    </row>
    <row r="17" spans="1:16" ht="33" customHeight="1">
      <c r="A17" s="274"/>
      <c r="B17" s="275"/>
      <c r="C17" s="276"/>
      <c r="D17" s="277"/>
      <c r="E17" s="272"/>
      <c r="F17" s="272"/>
      <c r="G17" s="273">
        <f t="shared" si="0"/>
        <v>0</v>
      </c>
      <c r="H17" s="11"/>
      <c r="I17" s="4"/>
      <c r="J17" s="4"/>
      <c r="K17" s="4"/>
      <c r="L17" s="4"/>
      <c r="M17" s="4"/>
      <c r="N17" s="4"/>
      <c r="O17" s="4"/>
      <c r="P17" s="4"/>
    </row>
    <row r="18" spans="1:16" ht="33" customHeight="1">
      <c r="A18" s="268"/>
      <c r="B18" s="269"/>
      <c r="C18" s="270"/>
      <c r="D18" s="271"/>
      <c r="E18" s="272"/>
      <c r="F18" s="272"/>
      <c r="G18" s="273">
        <f t="shared" si="0"/>
        <v>0</v>
      </c>
      <c r="H18" s="11"/>
      <c r="I18" s="4"/>
      <c r="J18" s="4"/>
      <c r="K18" s="4"/>
      <c r="L18" s="4"/>
      <c r="M18" s="4"/>
      <c r="N18" s="4"/>
      <c r="O18" s="4"/>
      <c r="P18" s="4"/>
    </row>
    <row r="19" spans="1:16" ht="33" customHeight="1">
      <c r="A19" s="274"/>
      <c r="B19" s="275"/>
      <c r="C19" s="276"/>
      <c r="D19" s="277"/>
      <c r="E19" s="272"/>
      <c r="F19" s="272"/>
      <c r="G19" s="273">
        <f t="shared" si="0"/>
        <v>0</v>
      </c>
      <c r="H19" s="11"/>
      <c r="I19" s="4"/>
      <c r="J19" s="4"/>
      <c r="K19" s="4"/>
      <c r="L19" s="4"/>
      <c r="M19" s="4"/>
      <c r="N19" s="4"/>
      <c r="O19" s="4"/>
      <c r="P19" s="4"/>
    </row>
    <row r="20" spans="1:16" ht="28.5" customHeight="1">
      <c r="A20" s="445" t="s">
        <v>132</v>
      </c>
      <c r="B20" s="446"/>
      <c r="C20" s="446"/>
      <c r="D20" s="447"/>
      <c r="E20" s="291">
        <f>SUM(E9:E19)</f>
        <v>0</v>
      </c>
      <c r="F20" s="291">
        <f>SUM(F9:F19)</f>
        <v>0</v>
      </c>
      <c r="G20" s="292">
        <f>SUM(G9:G19)</f>
        <v>0</v>
      </c>
      <c r="H20" s="11"/>
      <c r="I20" s="4"/>
      <c r="J20" s="4"/>
      <c r="K20" s="4"/>
      <c r="L20" s="4"/>
      <c r="M20" s="4"/>
      <c r="N20" s="4"/>
      <c r="O20" s="4"/>
      <c r="P20" s="4"/>
    </row>
    <row r="21" spans="1:16" ht="12" customHeight="1">
      <c r="A21" s="286"/>
      <c r="B21" s="287"/>
      <c r="C21" s="287"/>
      <c r="D21" s="287"/>
      <c r="E21" s="288"/>
      <c r="F21" s="289"/>
      <c r="G21" s="290"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37" t="s">
        <v>73</v>
      </c>
      <c r="B24" s="438"/>
      <c r="C24" s="438"/>
      <c r="D24" s="438"/>
      <c r="E24" s="438"/>
      <c r="F24" s="438"/>
      <c r="G24" s="439"/>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
&amp;"Arial,Regular"&amp;8NATDOCS\52844095\V-1&amp;C&amp;"Times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D13" sqref="D13"/>
    </sheetView>
  </sheetViews>
  <sheetFormatPr defaultColWidth="0" defaultRowHeight="12.75" zeroHeight="1"/>
  <cols>
    <col min="1" max="1" width="3.140625" style="0" customWidth="1"/>
    <col min="2" max="2" width="9.851562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140625" style="0" hidden="1" customWidth="1"/>
    <col min="12" max="16384" width="0" style="0" hidden="1" customWidth="1"/>
  </cols>
  <sheetData>
    <row r="1" spans="1:16" ht="25.5" customHeight="1">
      <c r="A1" s="475" t="s">
        <v>84</v>
      </c>
      <c r="B1" s="476"/>
      <c r="C1" s="476"/>
      <c r="D1" s="476"/>
      <c r="E1" s="476"/>
      <c r="F1" s="476"/>
      <c r="G1" s="476"/>
      <c r="H1" s="476"/>
      <c r="I1" s="476"/>
      <c r="J1" s="476"/>
      <c r="K1" s="93"/>
      <c r="L1" s="93"/>
      <c r="M1" s="93"/>
      <c r="N1" s="93"/>
      <c r="O1" s="93"/>
      <c r="P1" s="93"/>
    </row>
    <row r="2" spans="1:16" ht="18.75" customHeight="1">
      <c r="A2" s="465" t="s">
        <v>0</v>
      </c>
      <c r="B2" s="466"/>
      <c r="C2" s="466"/>
      <c r="D2" s="467" t="str">
        <f>Identification!B5</f>
        <v>R-4049-2018</v>
      </c>
      <c r="E2" s="468"/>
      <c r="F2" s="468"/>
      <c r="G2" s="468"/>
      <c r="H2" s="469"/>
      <c r="I2" s="469"/>
      <c r="J2" s="83"/>
      <c r="K2" s="93"/>
      <c r="L2" s="93"/>
      <c r="M2" s="93"/>
      <c r="N2" s="93"/>
      <c r="O2" s="93"/>
      <c r="P2" s="93"/>
    </row>
    <row r="3" spans="1:16" ht="21.75" customHeight="1">
      <c r="A3" s="82" t="s">
        <v>1</v>
      </c>
      <c r="B3" s="82"/>
      <c r="C3" s="94"/>
      <c r="D3" s="467" t="str">
        <f>Identification!B6</f>
        <v>Rio Tinto Alcan inc.</v>
      </c>
      <c r="E3" s="468"/>
      <c r="F3" s="468"/>
      <c r="G3" s="468"/>
      <c r="H3" s="468"/>
      <c r="I3" s="468"/>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78" t="s">
        <v>198</v>
      </c>
      <c r="D5" s="478"/>
      <c r="E5" s="478"/>
      <c r="F5" s="478"/>
      <c r="G5" s="478"/>
      <c r="H5" s="478"/>
      <c r="I5" s="82" t="s">
        <v>109</v>
      </c>
      <c r="J5" s="82"/>
      <c r="K5" s="95"/>
      <c r="L5" s="95"/>
      <c r="M5" s="95"/>
      <c r="N5" s="95"/>
      <c r="O5" s="95"/>
      <c r="P5" s="95"/>
    </row>
    <row r="6" spans="1:16" ht="19.5" customHeight="1">
      <c r="A6" s="94"/>
      <c r="B6" s="94"/>
      <c r="C6" s="456" t="s">
        <v>87</v>
      </c>
      <c r="D6" s="456"/>
      <c r="E6" s="456"/>
      <c r="F6" s="456"/>
      <c r="G6" s="462"/>
      <c r="H6" s="462"/>
      <c r="I6" s="82"/>
      <c r="J6" s="82"/>
      <c r="K6" s="95"/>
      <c r="L6" s="95"/>
      <c r="M6" s="95"/>
      <c r="N6" s="95"/>
      <c r="O6" s="95"/>
      <c r="P6" s="95"/>
    </row>
    <row r="7" spans="1:16" ht="42" customHeight="1">
      <c r="A7" s="77" t="s">
        <v>88</v>
      </c>
      <c r="B7" s="460" t="s">
        <v>89</v>
      </c>
      <c r="C7" s="480"/>
      <c r="D7" s="480"/>
      <c r="E7" s="480"/>
      <c r="F7" s="480"/>
      <c r="G7" s="480"/>
      <c r="H7" s="480"/>
      <c r="I7" s="480"/>
      <c r="J7" s="480"/>
      <c r="K7" s="95"/>
      <c r="L7" s="95"/>
      <c r="M7" s="95"/>
      <c r="N7" s="95"/>
      <c r="O7" s="95"/>
      <c r="P7" s="95"/>
    </row>
    <row r="8" spans="1:16" ht="24" customHeight="1">
      <c r="A8" s="77" t="s">
        <v>90</v>
      </c>
      <c r="B8" s="479" t="s">
        <v>93</v>
      </c>
      <c r="C8" s="460"/>
      <c r="D8" s="460"/>
      <c r="E8" s="460"/>
      <c r="F8" s="460"/>
      <c r="G8" s="460"/>
      <c r="H8" s="460"/>
      <c r="I8" s="460"/>
      <c r="J8" s="460"/>
      <c r="K8" s="97"/>
      <c r="L8" s="95"/>
      <c r="M8" s="95"/>
      <c r="N8" s="95"/>
      <c r="O8" s="95"/>
      <c r="P8" s="95"/>
    </row>
    <row r="9" spans="1:16" ht="24" customHeight="1">
      <c r="A9" s="77" t="s">
        <v>91</v>
      </c>
      <c r="B9" s="479" t="s">
        <v>107</v>
      </c>
      <c r="C9" s="460"/>
      <c r="D9" s="460"/>
      <c r="E9" s="460"/>
      <c r="F9" s="460"/>
      <c r="G9" s="460"/>
      <c r="H9" s="460"/>
      <c r="I9" s="460"/>
      <c r="J9" s="460"/>
      <c r="K9" s="97"/>
      <c r="L9" s="95"/>
      <c r="M9" s="95"/>
      <c r="N9" s="95"/>
      <c r="O9" s="95"/>
      <c r="P9" s="95"/>
    </row>
    <row r="10" spans="1:16" ht="42.75" customHeight="1">
      <c r="A10" s="77" t="s">
        <v>92</v>
      </c>
      <c r="B10" s="479" t="s">
        <v>106</v>
      </c>
      <c r="C10" s="460"/>
      <c r="D10" s="460"/>
      <c r="E10" s="460"/>
      <c r="F10" s="460"/>
      <c r="G10" s="460"/>
      <c r="H10" s="460"/>
      <c r="I10" s="460"/>
      <c r="J10" s="460"/>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70" t="s">
        <v>197</v>
      </c>
      <c r="C12" s="470"/>
      <c r="D12" s="470"/>
      <c r="E12" s="470"/>
      <c r="F12" s="87" t="s">
        <v>95</v>
      </c>
      <c r="G12" s="112"/>
      <c r="H12" s="112"/>
      <c r="I12" s="82"/>
      <c r="J12" s="82"/>
      <c r="K12" s="98"/>
      <c r="L12" s="98"/>
      <c r="M12" s="98"/>
      <c r="N12" s="98"/>
      <c r="O12" s="98"/>
      <c r="P12" s="98"/>
    </row>
    <row r="13" spans="1:16" ht="21" customHeight="1">
      <c r="A13" s="78" t="s">
        <v>96</v>
      </c>
      <c r="B13" s="91">
        <v>20</v>
      </c>
      <c r="C13" s="88" t="s">
        <v>97</v>
      </c>
      <c r="D13" s="317" t="s">
        <v>199</v>
      </c>
      <c r="E13" s="473">
        <v>2021</v>
      </c>
      <c r="F13" s="474"/>
      <c r="G13" s="82"/>
      <c r="H13" s="471"/>
      <c r="I13" s="472"/>
      <c r="J13" s="472"/>
      <c r="K13" s="98"/>
      <c r="L13" s="98"/>
      <c r="M13" s="98"/>
      <c r="N13" s="98"/>
      <c r="O13" s="98"/>
      <c r="P13" s="98"/>
    </row>
    <row r="14" spans="1:16" ht="12.75" customHeight="1">
      <c r="A14" s="100"/>
      <c r="B14" s="125" t="s">
        <v>129</v>
      </c>
      <c r="C14" s="82"/>
      <c r="D14" s="125" t="s">
        <v>127</v>
      </c>
      <c r="E14" s="458" t="s">
        <v>128</v>
      </c>
      <c r="F14" s="459"/>
      <c r="G14" s="82"/>
      <c r="H14" s="456" t="s">
        <v>99</v>
      </c>
      <c r="I14" s="457"/>
      <c r="J14" s="457"/>
      <c r="K14" s="98"/>
      <c r="L14" s="98"/>
      <c r="M14" s="98"/>
      <c r="N14" s="98"/>
      <c r="O14" s="98"/>
      <c r="P14" s="98"/>
    </row>
    <row r="15" spans="1:16" ht="32.25" customHeight="1">
      <c r="A15" s="470"/>
      <c r="B15" s="470"/>
      <c r="C15" s="470"/>
      <c r="D15" s="470"/>
      <c r="E15" s="470"/>
      <c r="F15" s="87"/>
      <c r="G15" s="82"/>
      <c r="H15" s="82"/>
      <c r="I15" s="82"/>
      <c r="J15" s="82"/>
      <c r="K15" s="98"/>
      <c r="L15" s="98"/>
      <c r="M15" s="98"/>
      <c r="N15" s="98"/>
      <c r="O15" s="98"/>
      <c r="P15" s="98"/>
    </row>
    <row r="16" spans="1:16" ht="17.25" customHeight="1">
      <c r="A16" s="477" t="s">
        <v>100</v>
      </c>
      <c r="B16" s="477"/>
      <c r="C16" s="477"/>
      <c r="D16" s="477"/>
      <c r="E16" s="477"/>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61"/>
      <c r="D20" s="461"/>
      <c r="E20" s="461"/>
      <c r="F20" s="461"/>
      <c r="G20" s="461"/>
      <c r="H20" s="461"/>
      <c r="I20" s="82" t="s">
        <v>109</v>
      </c>
      <c r="J20" s="82"/>
      <c r="K20" s="98"/>
      <c r="L20" s="98"/>
      <c r="M20" s="98"/>
      <c r="N20" s="98"/>
      <c r="O20" s="98"/>
      <c r="P20" s="98"/>
    </row>
    <row r="21" spans="1:16" ht="19.5" customHeight="1">
      <c r="A21" s="94"/>
      <c r="B21" s="94"/>
      <c r="C21" s="456" t="s">
        <v>87</v>
      </c>
      <c r="D21" s="456"/>
      <c r="E21" s="456"/>
      <c r="F21" s="456"/>
      <c r="G21" s="462"/>
      <c r="H21" s="462"/>
      <c r="I21" s="82"/>
      <c r="J21" s="82"/>
      <c r="K21" s="98"/>
      <c r="L21" s="98"/>
      <c r="M21" s="98"/>
      <c r="N21" s="98"/>
      <c r="O21" s="98"/>
      <c r="P21" s="98"/>
    </row>
    <row r="22" spans="1:16" ht="28.5" customHeight="1">
      <c r="A22" s="78" t="s">
        <v>88</v>
      </c>
      <c r="B22" s="82" t="s">
        <v>102</v>
      </c>
      <c r="C22" s="100"/>
      <c r="D22" s="100"/>
      <c r="E22" s="461"/>
      <c r="F22" s="461"/>
      <c r="G22" s="461"/>
      <c r="H22" s="461"/>
      <c r="I22" s="461"/>
      <c r="J22" s="82" t="s">
        <v>103</v>
      </c>
      <c r="K22" s="98"/>
      <c r="L22" s="98"/>
      <c r="M22" s="98"/>
      <c r="N22" s="98"/>
      <c r="O22" s="98"/>
      <c r="P22" s="98"/>
    </row>
    <row r="23" spans="1:16" ht="21.75" customHeight="1">
      <c r="A23" s="100"/>
      <c r="B23" s="80" t="s">
        <v>104</v>
      </c>
      <c r="C23" s="82"/>
      <c r="D23" s="82"/>
      <c r="E23" s="455" t="s">
        <v>108</v>
      </c>
      <c r="F23" s="455"/>
      <c r="G23" s="455"/>
      <c r="H23" s="455"/>
      <c r="I23" s="455"/>
      <c r="J23" s="82"/>
      <c r="K23" s="98"/>
      <c r="L23" s="98"/>
      <c r="M23" s="98"/>
      <c r="N23" s="98"/>
      <c r="O23" s="98"/>
      <c r="P23" s="98"/>
    </row>
    <row r="24" spans="1:16" ht="35.25" customHeight="1">
      <c r="A24" s="92" t="s">
        <v>90</v>
      </c>
      <c r="B24" s="460" t="s">
        <v>105</v>
      </c>
      <c r="C24" s="460"/>
      <c r="D24" s="460"/>
      <c r="E24" s="460"/>
      <c r="F24" s="460"/>
      <c r="G24" s="460"/>
      <c r="H24" s="460"/>
      <c r="I24" s="460"/>
      <c r="J24" s="460"/>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70"/>
      <c r="C26" s="470"/>
      <c r="D26" s="470"/>
      <c r="E26" s="470"/>
      <c r="F26" s="87" t="s">
        <v>95</v>
      </c>
      <c r="G26" s="112"/>
      <c r="H26" s="112"/>
      <c r="I26" s="82"/>
      <c r="J26" s="82"/>
      <c r="K26" s="98"/>
      <c r="L26" s="98"/>
      <c r="M26" s="98"/>
      <c r="N26" s="98"/>
      <c r="O26" s="98"/>
      <c r="P26" s="98"/>
    </row>
    <row r="27" spans="1:16" ht="21" customHeight="1">
      <c r="A27" s="78" t="s">
        <v>96</v>
      </c>
      <c r="B27" s="91"/>
      <c r="C27" s="88" t="s">
        <v>97</v>
      </c>
      <c r="D27" s="113"/>
      <c r="E27" s="473"/>
      <c r="F27" s="474"/>
      <c r="G27" s="82"/>
      <c r="H27" s="463"/>
      <c r="I27" s="464"/>
      <c r="J27" s="464"/>
      <c r="K27" s="98"/>
      <c r="L27" s="98"/>
      <c r="M27" s="98"/>
      <c r="N27" s="98"/>
      <c r="O27" s="98"/>
      <c r="P27" s="98"/>
    </row>
    <row r="28" spans="1:16" ht="12.75" customHeight="1">
      <c r="A28" s="100"/>
      <c r="B28" s="125" t="s">
        <v>129</v>
      </c>
      <c r="C28" s="82"/>
      <c r="D28" s="125" t="s">
        <v>127</v>
      </c>
      <c r="E28" s="458" t="s">
        <v>128</v>
      </c>
      <c r="F28" s="459"/>
      <c r="G28" s="82"/>
      <c r="H28" s="456" t="s">
        <v>99</v>
      </c>
      <c r="I28" s="457"/>
      <c r="J28" s="457"/>
      <c r="K28" s="98"/>
      <c r="L28" s="98"/>
      <c r="M28" s="98"/>
      <c r="N28" s="98"/>
      <c r="O28" s="98"/>
      <c r="P28" s="98"/>
    </row>
    <row r="29" spans="1:16" ht="32.25" customHeight="1">
      <c r="A29" s="454"/>
      <c r="B29" s="454"/>
      <c r="C29" s="454"/>
      <c r="D29" s="454"/>
      <c r="E29" s="454"/>
      <c r="F29" s="87"/>
      <c r="G29" s="82"/>
      <c r="H29" s="82"/>
      <c r="I29" s="82"/>
      <c r="J29" s="82"/>
      <c r="K29" s="98"/>
      <c r="L29" s="98"/>
      <c r="M29" s="98"/>
      <c r="N29" s="98"/>
      <c r="O29" s="98"/>
      <c r="P29" s="98"/>
    </row>
    <row r="30" spans="1:16" ht="17.25" customHeight="1">
      <c r="A30" s="457" t="s">
        <v>100</v>
      </c>
      <c r="B30" s="457"/>
      <c r="C30" s="457"/>
      <c r="D30" s="457"/>
      <c r="E30" s="457"/>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
&amp;"Arial,Regular"&amp;8NATDOCS\52844095\V-1&amp;C&amp;"Times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AQ31"/>
  <sheetViews>
    <sheetView zoomScale="55" zoomScaleNormal="55" zoomScalePageLayoutView="0" workbookViewId="0" topLeftCell="A1">
      <selection activeCell="A5" sqref="A5"/>
    </sheetView>
  </sheetViews>
  <sheetFormatPr defaultColWidth="9.140625" defaultRowHeight="12.75"/>
  <cols>
    <col min="1" max="1" width="13.8515625" style="0" customWidth="1"/>
    <col min="2" max="2" width="13.140625" style="0" bestFit="1" customWidth="1"/>
    <col min="3" max="3" width="11.140625" style="0" bestFit="1" customWidth="1"/>
    <col min="4" max="4" width="12.140625" style="0" bestFit="1" customWidth="1"/>
    <col min="5" max="5" width="12.8515625" style="298" customWidth="1"/>
    <col min="6" max="6" width="4.140625" style="299" customWidth="1"/>
    <col min="7" max="7" width="7.8515625" style="298" customWidth="1"/>
    <col min="8" max="8" width="8.8515625" style="299" customWidth="1"/>
    <col min="9" max="10" width="9.140625" style="0" customWidth="1"/>
    <col min="11" max="11" width="11.00390625" style="0" customWidth="1"/>
    <col min="12" max="12" width="9.140625" style="0" customWidth="1"/>
    <col min="13" max="13" width="3.8515625" style="0" customWidth="1"/>
    <col min="14" max="18" width="9.140625" style="0" customWidth="1"/>
    <col min="19" max="19" width="7.140625" style="299" customWidth="1"/>
    <col min="20" max="20" width="8.57421875" style="298" customWidth="1"/>
    <col min="21" max="21" width="8.8515625" style="299" customWidth="1"/>
    <col min="22" max="23" width="9.140625" style="0" customWidth="1"/>
    <col min="24" max="24" width="11.00390625" style="0" customWidth="1"/>
    <col min="25" max="25" width="9.140625" style="0" customWidth="1"/>
    <col min="26" max="26" width="2.8515625" style="0" customWidth="1"/>
    <col min="27" max="31" width="9.140625" style="0" customWidth="1"/>
    <col min="32" max="32" width="8.57421875" style="0" customWidth="1"/>
    <col min="33" max="33" width="8.8515625" style="0" customWidth="1"/>
    <col min="34" max="36" width="9.140625" style="0" customWidth="1"/>
    <col min="37" max="37" width="8.28125" style="0" customWidth="1"/>
    <col min="38" max="38" width="9.140625" style="0" customWidth="1"/>
    <col min="39" max="39" width="3.140625" style="0" customWidth="1"/>
    <col min="40" max="42" width="9.140625" style="0" customWidth="1"/>
    <col min="43" max="43" width="9.140625" style="299" customWidth="1"/>
  </cols>
  <sheetData>
    <row r="1" ht="12.75">
      <c r="A1" s="301" t="s">
        <v>185</v>
      </c>
    </row>
    <row r="3" spans="4:43" s="300" customFormat="1" ht="12.75">
      <c r="D3" s="481" t="s">
        <v>194</v>
      </c>
      <c r="E3" s="481"/>
      <c r="F3" s="303"/>
      <c r="G3" s="481">
        <v>2018</v>
      </c>
      <c r="H3" s="481"/>
      <c r="I3" s="481"/>
      <c r="J3" s="481"/>
      <c r="K3" s="481"/>
      <c r="L3" s="481"/>
      <c r="M3" s="320"/>
      <c r="N3" s="481">
        <v>2019</v>
      </c>
      <c r="O3" s="481"/>
      <c r="P3" s="481"/>
      <c r="Q3" s="481"/>
      <c r="R3" s="481"/>
      <c r="S3" s="481"/>
      <c r="T3" s="481"/>
      <c r="U3" s="481"/>
      <c r="V3" s="481"/>
      <c r="W3" s="481"/>
      <c r="X3" s="481"/>
      <c r="Y3" s="481"/>
      <c r="Z3" s="320"/>
      <c r="AA3" s="481">
        <v>2020</v>
      </c>
      <c r="AB3" s="481"/>
      <c r="AC3" s="481"/>
      <c r="AD3" s="481"/>
      <c r="AE3" s="481"/>
      <c r="AF3" s="481"/>
      <c r="AG3" s="481"/>
      <c r="AH3" s="481"/>
      <c r="AI3" s="481"/>
      <c r="AJ3" s="481"/>
      <c r="AK3" s="481"/>
      <c r="AL3" s="481"/>
      <c r="AM3" s="320"/>
      <c r="AN3" s="481">
        <v>2021</v>
      </c>
      <c r="AO3" s="481"/>
      <c r="AP3" s="481"/>
      <c r="AQ3" s="481"/>
    </row>
    <row r="4" spans="3:43" s="300" customFormat="1" ht="12.75">
      <c r="C4" s="300" t="s">
        <v>196</v>
      </c>
      <c r="D4" s="302" t="s">
        <v>139</v>
      </c>
      <c r="E4" s="302" t="s">
        <v>195</v>
      </c>
      <c r="F4" s="303"/>
      <c r="G4" s="302" t="s">
        <v>192</v>
      </c>
      <c r="H4" s="302" t="s">
        <v>193</v>
      </c>
      <c r="I4" s="302" t="s">
        <v>181</v>
      </c>
      <c r="J4" s="302" t="s">
        <v>182</v>
      </c>
      <c r="K4" s="305" t="s">
        <v>183</v>
      </c>
      <c r="L4" s="302" t="s">
        <v>184</v>
      </c>
      <c r="M4" s="303"/>
      <c r="N4" s="302" t="s">
        <v>186</v>
      </c>
      <c r="O4" s="302" t="s">
        <v>187</v>
      </c>
      <c r="P4" s="302" t="s">
        <v>188</v>
      </c>
      <c r="Q4" s="302" t="s">
        <v>189</v>
      </c>
      <c r="R4" s="302" t="s">
        <v>190</v>
      </c>
      <c r="S4" s="302" t="s">
        <v>191</v>
      </c>
      <c r="T4" s="302" t="s">
        <v>192</v>
      </c>
      <c r="U4" s="302" t="s">
        <v>193</v>
      </c>
      <c r="V4" s="302" t="s">
        <v>181</v>
      </c>
      <c r="W4" s="302" t="s">
        <v>182</v>
      </c>
      <c r="X4" s="305" t="s">
        <v>183</v>
      </c>
      <c r="Y4" s="302" t="s">
        <v>184</v>
      </c>
      <c r="Z4" s="304"/>
      <c r="AA4" s="302" t="s">
        <v>186</v>
      </c>
      <c r="AB4" s="302" t="s">
        <v>187</v>
      </c>
      <c r="AC4" s="302" t="s">
        <v>188</v>
      </c>
      <c r="AD4" s="302" t="s">
        <v>189</v>
      </c>
      <c r="AE4" s="302" t="s">
        <v>190</v>
      </c>
      <c r="AF4" s="302" t="s">
        <v>191</v>
      </c>
      <c r="AG4" s="302" t="s">
        <v>192</v>
      </c>
      <c r="AH4" s="302" t="s">
        <v>193</v>
      </c>
      <c r="AI4" s="302" t="s">
        <v>181</v>
      </c>
      <c r="AJ4" s="302" t="s">
        <v>182</v>
      </c>
      <c r="AK4" s="305" t="s">
        <v>183</v>
      </c>
      <c r="AL4" s="302" t="s">
        <v>184</v>
      </c>
      <c r="AM4" s="304"/>
      <c r="AN4" s="302" t="s">
        <v>186</v>
      </c>
      <c r="AO4" s="302" t="s">
        <v>187</v>
      </c>
      <c r="AP4" s="302" t="s">
        <v>188</v>
      </c>
      <c r="AQ4" s="302" t="s">
        <v>202</v>
      </c>
    </row>
    <row r="5" spans="1:43" s="306" customFormat="1" ht="15.75" customHeight="1">
      <c r="A5" s="306" t="s">
        <v>178</v>
      </c>
      <c r="B5" s="310" t="s">
        <v>179</v>
      </c>
      <c r="C5" s="307">
        <v>300</v>
      </c>
      <c r="D5" s="315">
        <f>SUM(G5:AQ5)</f>
        <v>29.5</v>
      </c>
      <c r="E5" s="321">
        <f>C5*D5</f>
        <v>8850</v>
      </c>
      <c r="F5" s="308"/>
      <c r="G5" s="313">
        <v>0.2</v>
      </c>
      <c r="H5" s="313">
        <v>9.6</v>
      </c>
      <c r="I5" s="313">
        <v>0</v>
      </c>
      <c r="J5" s="313">
        <v>0</v>
      </c>
      <c r="K5" s="313">
        <v>0</v>
      </c>
      <c r="L5" s="313">
        <v>0.6</v>
      </c>
      <c r="M5" s="308"/>
      <c r="N5" s="313">
        <v>0.5</v>
      </c>
      <c r="O5" s="313">
        <v>0.5</v>
      </c>
      <c r="P5" s="313">
        <v>0</v>
      </c>
      <c r="Q5" s="313">
        <v>2.5</v>
      </c>
      <c r="R5" s="313">
        <v>0</v>
      </c>
      <c r="S5" s="324">
        <v>0</v>
      </c>
      <c r="T5" s="313">
        <v>0.3</v>
      </c>
      <c r="U5" s="313">
        <v>0</v>
      </c>
      <c r="V5" s="313">
        <v>0</v>
      </c>
      <c r="W5" s="313">
        <v>0</v>
      </c>
      <c r="X5" s="313">
        <v>0</v>
      </c>
      <c r="Y5" s="313">
        <v>0</v>
      </c>
      <c r="Z5" s="314"/>
      <c r="AA5" s="313">
        <v>0</v>
      </c>
      <c r="AB5" s="313">
        <v>0</v>
      </c>
      <c r="AC5" s="313">
        <v>0.2</v>
      </c>
      <c r="AD5" s="313">
        <v>7.6</v>
      </c>
      <c r="AE5" s="313">
        <v>0.3</v>
      </c>
      <c r="AF5" s="313">
        <v>3.2</v>
      </c>
      <c r="AG5" s="313">
        <v>0</v>
      </c>
      <c r="AH5" s="313">
        <v>0.7</v>
      </c>
      <c r="AI5" s="313">
        <v>0</v>
      </c>
      <c r="AJ5" s="313">
        <v>0</v>
      </c>
      <c r="AK5" s="313">
        <v>0</v>
      </c>
      <c r="AL5" s="313">
        <v>0</v>
      </c>
      <c r="AM5" s="314"/>
      <c r="AN5" s="313">
        <v>0</v>
      </c>
      <c r="AO5" s="313">
        <v>2.4</v>
      </c>
      <c r="AP5" s="313">
        <v>0.3</v>
      </c>
      <c r="AQ5" s="310">
        <v>0.6</v>
      </c>
    </row>
    <row r="6" spans="1:43" s="306" customFormat="1" ht="15.75" customHeight="1">
      <c r="A6" s="306" t="s">
        <v>180</v>
      </c>
      <c r="B6" s="310" t="s">
        <v>179</v>
      </c>
      <c r="C6" s="307">
        <v>300</v>
      </c>
      <c r="D6" s="315">
        <f>SUM(G6:AQ6)</f>
        <v>17.5</v>
      </c>
      <c r="E6" s="321">
        <f>C6*D6</f>
        <v>5250</v>
      </c>
      <c r="F6" s="308"/>
      <c r="G6" s="313">
        <v>4.5</v>
      </c>
      <c r="H6" s="313">
        <v>0.8</v>
      </c>
      <c r="I6" s="313">
        <v>0</v>
      </c>
      <c r="J6" s="313">
        <v>0</v>
      </c>
      <c r="K6" s="313">
        <v>0</v>
      </c>
      <c r="L6" s="313">
        <v>0.3</v>
      </c>
      <c r="M6" s="308"/>
      <c r="N6" s="313">
        <v>6.3</v>
      </c>
      <c r="O6" s="313">
        <v>0.2</v>
      </c>
      <c r="P6" s="313">
        <v>0</v>
      </c>
      <c r="Q6" s="313">
        <v>3.4</v>
      </c>
      <c r="R6" s="313">
        <v>0</v>
      </c>
      <c r="S6" s="324">
        <v>0</v>
      </c>
      <c r="T6" s="313">
        <v>2</v>
      </c>
      <c r="U6" s="313">
        <v>0</v>
      </c>
      <c r="V6" s="313">
        <v>0</v>
      </c>
      <c r="W6" s="313">
        <v>0</v>
      </c>
      <c r="X6" s="313">
        <v>0</v>
      </c>
      <c r="Y6" s="313">
        <v>0</v>
      </c>
      <c r="Z6" s="314"/>
      <c r="AA6" s="313">
        <v>0</v>
      </c>
      <c r="AB6" s="313">
        <v>0</v>
      </c>
      <c r="AC6" s="313">
        <v>0</v>
      </c>
      <c r="AD6" s="313">
        <v>0</v>
      </c>
      <c r="AE6" s="313">
        <v>0</v>
      </c>
      <c r="AF6" s="313">
        <v>0</v>
      </c>
      <c r="AG6" s="313">
        <v>0</v>
      </c>
      <c r="AH6" s="313">
        <v>0</v>
      </c>
      <c r="AI6" s="313">
        <v>0</v>
      </c>
      <c r="AJ6" s="313">
        <v>0</v>
      </c>
      <c r="AK6" s="313">
        <v>0</v>
      </c>
      <c r="AL6" s="313">
        <v>0</v>
      </c>
      <c r="AM6" s="314"/>
      <c r="AN6" s="313">
        <v>0</v>
      </c>
      <c r="AO6" s="313">
        <v>0</v>
      </c>
      <c r="AP6" s="313">
        <v>0</v>
      </c>
      <c r="AQ6" s="324">
        <v>0</v>
      </c>
    </row>
    <row r="7" spans="1:43" s="306" customFormat="1" ht="15.75" customHeight="1">
      <c r="A7" s="306" t="s">
        <v>203</v>
      </c>
      <c r="B7" s="310" t="s">
        <v>204</v>
      </c>
      <c r="C7" s="307">
        <v>100</v>
      </c>
      <c r="D7" s="315">
        <f>SUM(G7:AQ7)</f>
        <v>3</v>
      </c>
      <c r="E7" s="321">
        <f>C7*D7</f>
        <v>300</v>
      </c>
      <c r="F7" s="308"/>
      <c r="G7" s="313">
        <v>0</v>
      </c>
      <c r="H7" s="313">
        <v>0</v>
      </c>
      <c r="I7" s="313">
        <v>0</v>
      </c>
      <c r="J7" s="313">
        <v>0</v>
      </c>
      <c r="K7" s="313">
        <v>0</v>
      </c>
      <c r="L7" s="313">
        <v>0</v>
      </c>
      <c r="M7" s="308"/>
      <c r="N7" s="313">
        <v>3</v>
      </c>
      <c r="O7" s="313">
        <v>0</v>
      </c>
      <c r="P7" s="313">
        <v>0</v>
      </c>
      <c r="Q7" s="313">
        <v>0</v>
      </c>
      <c r="R7" s="313">
        <v>0</v>
      </c>
      <c r="S7" s="313">
        <v>0</v>
      </c>
      <c r="T7" s="313">
        <v>0</v>
      </c>
      <c r="U7" s="313">
        <v>0</v>
      </c>
      <c r="V7" s="313">
        <v>0</v>
      </c>
      <c r="W7" s="313">
        <v>0</v>
      </c>
      <c r="X7" s="313">
        <v>0</v>
      </c>
      <c r="Y7" s="313">
        <v>0</v>
      </c>
      <c r="Z7" s="314"/>
      <c r="AA7" s="313">
        <v>0</v>
      </c>
      <c r="AB7" s="313">
        <v>0</v>
      </c>
      <c r="AC7" s="313">
        <v>0</v>
      </c>
      <c r="AD7" s="313">
        <v>0</v>
      </c>
      <c r="AE7" s="313">
        <v>0</v>
      </c>
      <c r="AF7" s="313">
        <v>0</v>
      </c>
      <c r="AG7" s="313">
        <v>0</v>
      </c>
      <c r="AH7" s="313">
        <v>0</v>
      </c>
      <c r="AI7" s="313">
        <v>0</v>
      </c>
      <c r="AJ7" s="313">
        <v>0</v>
      </c>
      <c r="AK7" s="313">
        <v>0</v>
      </c>
      <c r="AL7" s="313">
        <v>0</v>
      </c>
      <c r="AM7" s="314"/>
      <c r="AN7" s="313">
        <v>0</v>
      </c>
      <c r="AO7" s="313">
        <v>0</v>
      </c>
      <c r="AP7" s="313">
        <v>0</v>
      </c>
      <c r="AQ7" s="313">
        <v>0</v>
      </c>
    </row>
    <row r="8" spans="1:43" s="306" customFormat="1" ht="15.75" customHeight="1">
      <c r="A8" s="312"/>
      <c r="B8" s="310"/>
      <c r="C8" s="307"/>
      <c r="D8" s="315"/>
      <c r="E8" s="311"/>
      <c r="F8" s="308"/>
      <c r="G8" s="313"/>
      <c r="H8" s="313"/>
      <c r="I8" s="313"/>
      <c r="J8" s="313"/>
      <c r="K8" s="313"/>
      <c r="L8" s="313"/>
      <c r="M8" s="308"/>
      <c r="N8" s="313"/>
      <c r="O8" s="313"/>
      <c r="P8" s="313"/>
      <c r="Q8" s="313"/>
      <c r="R8" s="313"/>
      <c r="S8" s="324"/>
      <c r="T8" s="313"/>
      <c r="U8" s="313"/>
      <c r="V8" s="313"/>
      <c r="W8" s="313"/>
      <c r="X8" s="313"/>
      <c r="Y8" s="313"/>
      <c r="Z8" s="314"/>
      <c r="AA8" s="313"/>
      <c r="AB8" s="313"/>
      <c r="AC8" s="313"/>
      <c r="AD8" s="313"/>
      <c r="AE8" s="313"/>
      <c r="AF8" s="313"/>
      <c r="AG8" s="313"/>
      <c r="AH8" s="313"/>
      <c r="AI8" s="313"/>
      <c r="AJ8" s="313"/>
      <c r="AK8" s="313"/>
      <c r="AL8" s="313"/>
      <c r="AM8" s="314"/>
      <c r="AN8" s="313"/>
      <c r="AO8" s="313"/>
      <c r="AP8" s="313"/>
      <c r="AQ8" s="310"/>
    </row>
    <row r="9" spans="2:43" s="306" customFormat="1" ht="15.75" customHeight="1">
      <c r="B9" s="310"/>
      <c r="E9" s="323">
        <f>SUM(E5:E8)</f>
        <v>14400</v>
      </c>
      <c r="F9" s="310"/>
      <c r="M9" s="310"/>
      <c r="N9" s="309"/>
      <c r="O9" s="310"/>
      <c r="S9" s="310"/>
      <c r="AQ9" s="310"/>
    </row>
    <row r="10" spans="4:20" ht="12.75">
      <c r="D10" s="316"/>
      <c r="T10" s="319"/>
    </row>
    <row r="12" ht="12.75">
      <c r="B12" s="318"/>
    </row>
    <row r="13" ht="12.75">
      <c r="B13" s="318"/>
    </row>
    <row r="14" ht="12.75">
      <c r="B14" s="318"/>
    </row>
    <row r="15" ht="12.75">
      <c r="B15" s="318"/>
    </row>
    <row r="16" ht="12.75">
      <c r="B16" s="318"/>
    </row>
    <row r="17" ht="12.75">
      <c r="B17" s="318"/>
    </row>
    <row r="18" ht="12.75">
      <c r="B18" s="318"/>
    </row>
    <row r="19" ht="12.75">
      <c r="B19" s="318"/>
    </row>
    <row r="20" ht="12.75">
      <c r="B20" s="318"/>
    </row>
    <row r="21" ht="12.75">
      <c r="B21" s="318"/>
    </row>
    <row r="22" ht="12.75">
      <c r="B22" s="318"/>
    </row>
    <row r="23" ht="12.75">
      <c r="B23" s="318"/>
    </row>
    <row r="24" ht="12.75">
      <c r="B24" s="318"/>
    </row>
    <row r="25" ht="12.75">
      <c r="B25" s="318"/>
    </row>
    <row r="26" ht="12.75">
      <c r="B26" s="318"/>
    </row>
    <row r="27" ht="12.75">
      <c r="B27" s="318"/>
    </row>
    <row r="28" ht="12.75">
      <c r="B28" s="318"/>
    </row>
    <row r="29" ht="12.75">
      <c r="B29" s="318"/>
    </row>
    <row r="30" ht="12.75">
      <c r="B30" s="318"/>
    </row>
    <row r="31" ht="12.75">
      <c r="B31" s="318"/>
    </row>
  </sheetData>
  <sheetProtection/>
  <mergeCells count="5">
    <mergeCell ref="D3:E3"/>
    <mergeCell ref="G3:L3"/>
    <mergeCell ref="N3:Y3"/>
    <mergeCell ref="AA3:AL3"/>
    <mergeCell ref="AN3:AQ3"/>
  </mergeCells>
  <printOptions/>
  <pageMargins left="0.7086614173228347" right="0.7086614173228347" top="0.7480314960629921" bottom="0.7480314960629921" header="0.31496062992125984" footer="0.31496062992125984"/>
  <pageSetup fitToHeight="1" fitToWidth="1" horizontalDpi="600" verticalDpi="600" orientation="landscape" paperSize="5" scale="50" r:id="rId1"/>
  <headerFooter>
    <oddFooter>&amp;L&amp;"Arial,Regular"&amp;8NATDOCS\52844095\V-1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RTA</dc:subject>
  <dc:creator>Bouthillette, Annie</dc:creator>
  <cp:keywords/>
  <dc:description/>
  <cp:lastModifiedBy>Demers, Lucie</cp:lastModifiedBy>
  <cp:lastPrinted>2021-04-15T13:24:11Z</cp:lastPrinted>
  <dcterms:created xsi:type="dcterms:W3CDTF">2003-06-11T13:22:16Z</dcterms:created>
  <dcterms:modified xsi:type="dcterms:W3CDTF">2021-04-20T15:42:05Z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_DocIDActiveBits">
    <vt:lpwstr>129024</vt:lpwstr>
  </property>
  <property fmtid="{D5CDD505-2E9C-101B-9397-08002B2CF9AE}" pid="3" name="CUS_DocIDLocation">
    <vt:lpwstr>EVERY_PAGE</vt:lpwstr>
  </property>
  <property fmtid="{D5CDD505-2E9C-101B-9397-08002B2CF9AE}" pid="4" name="CUS_DocIDPosition">
    <vt:lpwstr>Left</vt:lpwstr>
  </property>
  <property fmtid="{D5CDD505-2E9C-101B-9397-08002B2CF9AE}" pid="5" name="CUS_DocIDSheetRef">
    <vt:lpwstr>7</vt:lpwstr>
  </property>
  <property fmtid="{D5CDD505-2E9C-101B-9397-08002B2CF9AE}" pid="6" name="CUS_DocIDString">
    <vt:lpwstr>&amp;"Arial,Regular"&amp;8NATDOCS\52844095\V-1</vt:lpwstr>
  </property>
  <property fmtid="{D5CDD505-2E9C-101B-9397-08002B2CF9AE}" pid="7" name="CUS_DocIDChunk0">
    <vt:lpwstr>&amp;"Arial,Regular"&amp;8</vt:lpwstr>
  </property>
  <property fmtid="{D5CDD505-2E9C-101B-9397-08002B2CF9AE}" pid="8" name="CUS_DocIDChunk1">
    <vt:lpwstr>NATDOCS\52844095\V-1</vt:lpwstr>
  </property>
  <property fmtid="{D5CDD505-2E9C-101B-9397-08002B2CF9AE}" pid="9" name="Provenance">
    <vt:lpwstr>2</vt:lpwstr>
  </property>
  <property fmtid="{D5CDD505-2E9C-101B-9397-08002B2CF9AE}" pid="10" name="Phase">
    <vt:lpwstr>2</vt:lpwstr>
  </property>
  <property fmtid="{D5CDD505-2E9C-101B-9397-08002B2CF9AE}" pid="11" name="Accèsrestreint">
    <vt:lpwstr>0</vt:lpwstr>
  </property>
  <property fmtid="{D5CDD505-2E9C-101B-9397-08002B2CF9AE}" pid="12" name="Confidentiel">
    <vt:lpwstr>3</vt:lpwstr>
  </property>
  <property fmtid="{D5CDD505-2E9C-101B-9397-08002B2CF9AE}" pid="13" name="Catégoriededocument">
    <vt:lpwstr>5</vt:lpwstr>
  </property>
  <property fmtid="{D5CDD505-2E9C-101B-9397-08002B2CF9AE}" pid="14" name="Sous-catégorie">
    <vt:lpwstr>29</vt:lpwstr>
  </property>
  <property fmtid="{D5CDD505-2E9C-101B-9397-08002B2CF9AE}" pid="15" name="Copiepapierreçue">
    <vt:lpwstr>0</vt:lpwstr>
  </property>
  <property fmtid="{D5CDD505-2E9C-101B-9397-08002B2CF9AE}" pid="16" name="Projet">
    <vt:lpwstr>554</vt:lpwstr>
  </property>
  <property fmtid="{D5CDD505-2E9C-101B-9397-08002B2CF9AE}" pid="17" name="Deposant">
    <vt:lpwstr>98</vt:lpwstr>
  </property>
  <property fmtid="{D5CDD505-2E9C-101B-9397-08002B2CF9AE}" pid="18" name="Cotedeposant">
    <vt:lpwstr/>
  </property>
  <property fmtid="{D5CDD505-2E9C-101B-9397-08002B2CF9AE}" pid="19" name="Inscritauplumitif">
    <vt:lpwstr>1</vt:lpwstr>
  </property>
  <property fmtid="{D5CDD505-2E9C-101B-9397-08002B2CF9AE}" pid="20" name="DiffusablesurleWeb">
    <vt:lpwstr>1</vt:lpwstr>
  </property>
  <property fmtid="{D5CDD505-2E9C-101B-9397-08002B2CF9AE}" pid="21" name="Order">
    <vt:lpwstr>5702800.00000000</vt:lpwstr>
  </property>
  <property fmtid="{D5CDD505-2E9C-101B-9397-08002B2CF9AE}" pid="22" name="Nombredephaseauprojet">
    <vt:lpwstr>1.00000000000000</vt:lpwstr>
  </property>
  <property fmtid="{D5CDD505-2E9C-101B-9397-08002B2CF9AE}" pid="23" name="NonenvoiAlerte">
    <vt:lpwstr>0</vt:lpwstr>
  </property>
  <property fmtid="{D5CDD505-2E9C-101B-9397-08002B2CF9AE}" pid="24" name="Déposant">
    <vt:lpwstr>126</vt:lpwstr>
  </property>
  <property fmtid="{D5CDD505-2E9C-101B-9397-08002B2CF9AE}" pid="25" name="Sujet">
    <vt:lpwstr>Demande de remboursement de frais de RTA</vt:lpwstr>
  </property>
  <property fmtid="{D5CDD505-2E9C-101B-9397-08002B2CF9AE}" pid="26" name="Numéroplumitif">
    <vt:lpwstr>0280</vt:lpwstr>
  </property>
  <property fmtid="{D5CDD505-2E9C-101B-9397-08002B2CF9AE}" pid="27" name="Cotedepièce">
    <vt:lpwstr>C-RTA-0012</vt:lpwstr>
  </property>
  <property fmtid="{D5CDD505-2E9C-101B-9397-08002B2CF9AE}" pid="28" name="Anciennomdudocument">
    <vt:lpwstr>Demande de paiement de frais de RTA (R-4049-2018).xls</vt:lpwstr>
  </property>
  <property fmtid="{D5CDD505-2E9C-101B-9397-08002B2CF9AE}" pid="29" name="_dlc_DocId">
    <vt:lpwstr>W2HFWTQUJJY6-260063905-133</vt:lpwstr>
  </property>
  <property fmtid="{D5CDD505-2E9C-101B-9397-08002B2CF9AE}" pid="30" name="_dlc_DocIdItemGuid">
    <vt:lpwstr>f8645540-3338-4bd5-8820-2a8112d2e982</vt:lpwstr>
  </property>
  <property fmtid="{D5CDD505-2E9C-101B-9397-08002B2CF9AE}" pid="31" name="_dlc_DocIdUrl">
    <vt:lpwstr>http://s10mtlweb:8081/554/_layouts/15/DocIdRedir.aspx?ID=W2HFWTQUJJY6-260063905-133, W2HFWTQUJJY6-260063905-133</vt:lpwstr>
  </property>
  <property fmtid="{D5CDD505-2E9C-101B-9397-08002B2CF9AE}" pid="32" name="display_urn:schemas-microsoft-com:office:office#Editor">
    <vt:lpwstr>Compte système</vt:lpwstr>
  </property>
  <property fmtid="{D5CDD505-2E9C-101B-9397-08002B2CF9AE}" pid="33" name="Cote de piéce">
    <vt:lpwstr>C-RTA-0012</vt:lpwstr>
  </property>
  <property fmtid="{D5CDD505-2E9C-101B-9397-08002B2CF9AE}" pid="34" name="Inscrit au plumitif">
    <vt:lpwstr>1</vt:lpwstr>
  </property>
  <property fmtid="{D5CDD505-2E9C-101B-9397-08002B2CF9AE}" pid="35" name="Ne pas envoyer d'alerte">
    <vt:lpwstr>0</vt:lpwstr>
  </property>
  <property fmtid="{D5CDD505-2E9C-101B-9397-08002B2CF9AE}" pid="36" name="Numéro plumitif">
    <vt:lpwstr>280.000000000000</vt:lpwstr>
  </property>
  <property fmtid="{D5CDD505-2E9C-101B-9397-08002B2CF9AE}" pid="37" name="display_urn:schemas-microsoft-com:office:office#Author">
    <vt:lpwstr>Compte système</vt:lpwstr>
  </property>
  <property fmtid="{D5CDD505-2E9C-101B-9397-08002B2CF9AE}" pid="38" name="Diffusable sur le Web">
    <vt:lpwstr>1</vt:lpwstr>
  </property>
  <property fmtid="{D5CDD505-2E9C-101B-9397-08002B2CF9AE}" pid="39" name="Copie papier reçue">
    <vt:lpwstr>0</vt:lpwstr>
  </property>
  <property fmtid="{D5CDD505-2E9C-101B-9397-08002B2CF9AE}" pid="40" name="Catégorie de document">
    <vt:lpwstr>30</vt:lpwstr>
  </property>
  <property fmtid="{D5CDD505-2E9C-101B-9397-08002B2CF9AE}" pid="41" name="Cote de déposant">
    <vt:lpwstr/>
  </property>
</Properties>
</file>