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<sst xmlns="http://schemas.openxmlformats.org/spreadsheetml/2006/main" count="293" uniqueCount="202">
  <si>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</si>
  <si>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</si>
  <si>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</si>
  <si>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</si>
  <si>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</si>
  <si>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</si>
  <si>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</si>
  <si>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</si>
  <si>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</si>
  <si>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</si>
  <si>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</si>
  <si>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</si>
  <si>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</si>
  <si>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</si>
  <si>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</si>
  <si>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</si>
  <si>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</si>
  <si>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</si>
  <si>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</si>
  <si>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</si>
  <si>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</si>
  <si>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</si>
  <si>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</si>
  <si>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</si>
  <si>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</si>
  <si>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</si>
  <si>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</si>
  <si>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</si>
  <si>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</si>
  <si>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</si>
  <si>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</si>
  <si>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</si>
  <si>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</si>
  <si>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</si>
  <si>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</si>
  <si>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</si>
  <si>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</si>
  <si>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</si>
  <si>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</si>
  <si>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</si>
  <si>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</si>
  <si>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</si>
  <si>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</si>
  <si>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</si>
  <si>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</si>
  <si>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</si>
  <si>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</si>
  <si>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</si>
  <si>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</si>
  <si>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</si>
  <si>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</si>
  <si>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</si>
  <si>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</si>
  <si>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</si>
  <si>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</si>
  <si>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</si>
  <si>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</si>
  <si>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</si>
  <si>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</si>
  <si>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</si>
  <si>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</si>
  <si>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</si>
  <si>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</si>
  <si>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</si>
  <si>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</si>
  <si>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</si>
  <si>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</si>
  <si>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</si>
  <si>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</si>
  <si>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</si>
  <si>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</si>
  <si>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</si>
  <si>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</si>
  <si>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</si>
  <si>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</si>
  <si>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</si>
  <si>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</si>
  <si>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</si>
  <si>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</si>
  <si>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</si>
  <si>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</si>
  <si>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</si>
  <si>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</si>
  <si>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</si>
  <si>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</si>
  <si>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</si>
  <si>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</si>
  <si>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</si>
  <si>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</si>
  <si>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</si>
  <si>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</si>
  <si>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</si>
  <si>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</si>
  <si>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</si>
  <si>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</si>
  <si>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</si>
  <si>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</si>
  <si>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</si>
  <si>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</si>
  <si>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</si>
  <si>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</si>
  <si>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</si>
  <si>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</si>
  <si>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</si>
  <si>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</si>
  <si>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</si>
  <si>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</si>
  <si>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</si>
  <si>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</si>
  <si>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</si>
  <si>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</si>
  <si>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</si>
  <si>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</si>
  <si>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</si>
  <si>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</si>
  <si>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</si>
  <si>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</si>
  <si>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</si>
  <si>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</si>
  <si>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</si>
  <si>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</si>
  <si>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</si>
  <si>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</si>
  <si>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</si>
  <si>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</si>
  <si>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</si>
  <si>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</si>
  <si>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</si>
  <si>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</si>
  <si>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</si>
  <si>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</si>
  <si>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</si>
  <si>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</si>
  <si>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</si>
  <si>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</si>
  <si>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</si>
  <si>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</si>
  <si>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</si>
  <si>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</si>
  <si>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</si>
  <si>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</si>
  <si>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</si>
  <si>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</si>
  <si>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</si>
  <si>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</si>
  <si>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</si>
  <si>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</si>
  <si>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</si>
  <si>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</si>
  <si>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</si>
  <si>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</si>
  <si>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</si>
  <si>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</si>
  <si>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</si>
  <si>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</si>
  <si>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</si>
  <si>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</si>
  <si>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</si>
  <si>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</si>
  <si>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</si>
  <si>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</si>
  <si>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</si>
  <si>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</si>
  <si>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</si>
  <si>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</si>
  <si>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</si>
  <si>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</si>
  <si>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</si>
  <si>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</si>
  <si>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</si>
  <si>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</si>
  <si>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</si>
  <si>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</si>
  <si>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</si>
  <si>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</si>
  <si>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</si>
  <si>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</si>
  <si>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</si>
  <si>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</si>
  <si>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</si>
  <si>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</si>
  <si>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</si>
  <si>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</si>
  <si>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</si>
  <si>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</si>
  <si>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</si>
  <si>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</si>
  <si>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</si>
  <si>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</si>
  <si>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</si>
  <si>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</si>
  <si>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Plus de 30 ans</t>
  </si>
  <si>
    <t>Non applicable.</t>
  </si>
  <si>
    <t>Stratégies Énergétiques (S.É.) et l'AQLPA</t>
  </si>
  <si>
    <t>Phase 1</t>
  </si>
  <si>
    <t>R4057-2018</t>
  </si>
  <si>
    <t>Chertsey</t>
  </si>
  <si>
    <t>avril</t>
  </si>
  <si>
    <t>M. J-C Deslaurieris</t>
  </si>
  <si>
    <t>1 jr</t>
  </si>
  <si>
    <t>0,5 jr</t>
  </si>
  <si>
    <t>Jacques Fontaine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</si>
</sst>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195</v>
      </c>
      <c r="C5" s="152" t="s">
        <v>16</v>
      </c>
      <c r="D5" s="161" t="s">
        <v>194</v>
      </c>
      <c r="E5" s="4"/>
      <c r="F5" s="4"/>
      <c r="G5" s="4"/>
      <c r="H5" s="4"/>
      <c r="I5" s="4"/>
      <c r="J5" s="4"/>
      <c r="K5" s="4"/>
      <c r="L5" s="4"/>
      <c r="M5" s="4"/>
      <c r="N5" s="4"/>
      <c r="O5" s="4"/>
      <c r="P5" s="4"/>
    </row>
    <row r="6" spans="1:16" ht="18.75" customHeight="1">
      <c r="A6" s="153" t="s">
        <v>1</v>
      </c>
      <c r="B6" s="279" t="s">
        <v>193</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190</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198</v>
      </c>
      <c r="B17" s="166" t="s">
        <v>189</v>
      </c>
      <c r="C17" s="166" t="s">
        <v>186</v>
      </c>
      <c r="D17" s="167" t="s">
        <v>196</v>
      </c>
      <c r="E17" s="4"/>
      <c r="F17" s="4"/>
      <c r="G17" s="4"/>
      <c r="H17" s="4"/>
      <c r="I17" s="4"/>
      <c r="J17" s="4"/>
      <c r="K17" s="4"/>
      <c r="L17" s="4"/>
      <c r="M17" s="4"/>
      <c r="N17" s="4"/>
      <c r="O17" s="4"/>
      <c r="P17" s="4"/>
    </row>
    <row r="18" spans="1:16" ht="27" customHeight="1">
      <c r="A18" s="168" t="s">
        <v>188</v>
      </c>
      <c r="B18" s="169" t="s">
        <v>189</v>
      </c>
      <c r="C18" s="169" t="s">
        <v>186</v>
      </c>
      <c r="D18" s="170" t="s">
        <v>187</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9 avril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R4057-2018</v>
      </c>
      <c r="C4" s="185" t="s">
        <v>16</v>
      </c>
      <c r="D4" s="106" t="str">
        <f>Identification!D5</f>
        <v>Phase 1</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92</v>
      </c>
      <c r="C9" s="275">
        <f>Honoraires!D14</f>
        <v>41.9</v>
      </c>
      <c r="D9" s="107">
        <f>Honoraires!H14</f>
        <v>39257.65</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79</v>
      </c>
      <c r="C11" s="275">
        <f>Honoraires!D20</f>
        <v>42.5</v>
      </c>
      <c r="D11" s="107">
        <f>Honoraires!H20</f>
        <v>27405.82</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171</v>
      </c>
      <c r="C19" s="221">
        <f>C9+C11+C13+C15+C17</f>
        <v>84.4</v>
      </c>
      <c r="D19" s="222">
        <f>D9+D11+D13+D15+D17</f>
        <v>66663.47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1999.9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1999.9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3679.2</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72342.57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9 avril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0">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R4057-2018</v>
      </c>
      <c r="D4" s="361" t="s">
        <v>16</v>
      </c>
      <c r="E4" s="362"/>
      <c r="F4" s="356" t="str">
        <f>Identification!D5</f>
        <v>Phase 1</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92</v>
      </c>
      <c r="D10" s="226">
        <v>41.9</v>
      </c>
      <c r="E10" s="227">
        <v>255</v>
      </c>
      <c r="F10" s="146">
        <f>ROUND(((D10*E10)+(C10*E10)),2)</f>
        <v>34144.5</v>
      </c>
      <c r="G10" s="233">
        <f>ROUNDUP(F10*0.05,2)+ROUNDUP(F10*0.09975,2)</f>
        <v>5113.15</v>
      </c>
      <c r="H10" s="143">
        <f>ROUND(F10+G10,2)</f>
        <v>39257.65</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92</v>
      </c>
      <c r="D14" s="135">
        <f>SUM(D10:D13)</f>
        <v>41.9</v>
      </c>
      <c r="E14" s="334"/>
      <c r="F14" s="136">
        <f>F10+F11+F12+F13</f>
        <v>34144.5</v>
      </c>
      <c r="G14" s="136">
        <f>G10+G11+G12+G13</f>
        <v>5113.15</v>
      </c>
      <c r="H14" s="137">
        <f>ROUND(F14+G14,2)</f>
        <v>39257.65</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J-C Deslaurieris</v>
      </c>
      <c r="C16" s="226">
        <v>17.8</v>
      </c>
      <c r="D16" s="226"/>
      <c r="E16" s="227">
        <v>200</v>
      </c>
      <c r="F16" s="146">
        <f>ROUND(((D16*E16)+(C16*E16)),2)</f>
        <v>3560</v>
      </c>
      <c r="G16" s="233"/>
      <c r="H16" s="143">
        <f>ROUND(F16+G16,2)</f>
        <v>3560</v>
      </c>
      <c r="I16" s="4"/>
      <c r="J16" s="4"/>
      <c r="K16" s="4"/>
      <c r="L16" s="4"/>
      <c r="M16" s="4"/>
      <c r="N16" s="4"/>
      <c r="O16" s="4"/>
      <c r="P16" s="4"/>
      <c r="Q16" s="4"/>
    </row>
    <row r="17" spans="1:17" ht="20.25" customHeight="1">
      <c r="A17" s="347"/>
      <c r="B17" s="127" t="str">
        <f>Identification!A18</f>
        <v>M. Jacques Fontaine</v>
      </c>
      <c r="C17" s="228">
        <v>61.2</v>
      </c>
      <c r="D17" s="228">
        <v>42.5</v>
      </c>
      <c r="E17" s="229">
        <v>200</v>
      </c>
      <c r="F17" s="147">
        <f>ROUND(((D17*E17)+(C17*E17)),2)</f>
        <v>20740</v>
      </c>
      <c r="G17" s="233">
        <f>ROUNDUP(F17*0.05,2)+ROUNDUP(F17*0.09975,2)</f>
        <v>3105.82</v>
      </c>
      <c r="H17" s="144">
        <f>ROUND(F17+G17,2)</f>
        <v>23845.82</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79</v>
      </c>
      <c r="D20" s="135">
        <f>SUM(D16:D19)</f>
        <v>42.5</v>
      </c>
      <c r="E20" s="334"/>
      <c r="F20" s="136">
        <f>F16+F17+F18+F19</f>
        <v>24300</v>
      </c>
      <c r="G20" s="136">
        <f>G16+G17+G18+G19</f>
        <v>3105.82</v>
      </c>
      <c r="H20" s="137">
        <f>ROUND(F20+G20,2)</f>
        <v>27405.82</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58444.5</v>
      </c>
      <c r="G32" s="218">
        <f>G14+G20+G24+G28+G30</f>
        <v>8218.97</v>
      </c>
      <c r="H32" s="219">
        <f>H14+H20+H24+H28+H30</f>
        <v>66663.47</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9 avril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R4057-2018</v>
      </c>
      <c r="C4" s="376" t="s">
        <v>16</v>
      </c>
      <c r="D4" s="377"/>
      <c r="E4" s="378" t="str">
        <f>Identification!D5</f>
        <v>Phase 1</v>
      </c>
      <c r="F4" s="379"/>
      <c r="G4" s="4"/>
      <c r="H4" s="4"/>
      <c r="I4" s="4"/>
      <c r="J4" s="4"/>
      <c r="K4" s="4"/>
      <c r="L4" s="4"/>
      <c r="M4" s="4"/>
      <c r="N4" s="4"/>
      <c r="O4" s="4"/>
      <c r="P4" s="4"/>
    </row>
    <row r="5" spans="1:16" ht="26.25" customHeight="1">
      <c r="A5" s="8" t="s">
        <v>1</v>
      </c>
      <c r="B5" s="380" t="str">
        <f>Identification!B6:D6</f>
        <v>Stratégies Énergétiques (S.É.) et l'AQLPA</v>
      </c>
      <c r="C5" s="381"/>
      <c r="D5" s="381"/>
      <c r="E5" s="381"/>
      <c r="F5" s="382"/>
      <c r="G5" s="4"/>
      <c r="H5" s="4"/>
      <c r="I5" s="4"/>
      <c r="J5" s="4"/>
      <c r="K5" s="4"/>
      <c r="L5" s="4"/>
      <c r="M5" s="4"/>
      <c r="N5" s="4"/>
      <c r="O5" s="4"/>
      <c r="P5" s="4"/>
    </row>
    <row r="6" spans="1:16" ht="26.25" customHeight="1">
      <c r="A6" s="14" t="s">
        <v>109</v>
      </c>
      <c r="B6" s="371" t="s">
        <v>192</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9 avril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E12" sqref="E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R4057-2018</v>
      </c>
      <c r="D4" s="404" t="s">
        <v>16</v>
      </c>
      <c r="E4" s="405"/>
      <c r="F4" s="400" t="str">
        <f>Identification!D5</f>
        <v>Phase 1</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v>43369</v>
      </c>
      <c r="B9" s="244" t="s">
        <v>199</v>
      </c>
      <c r="C9" s="245" t="s">
        <v>201</v>
      </c>
      <c r="D9" s="246" t="s">
        <v>186</v>
      </c>
      <c r="E9" s="247">
        <v>1600</v>
      </c>
      <c r="F9" s="247">
        <f>ROUNDUP(E9*0.05,2)+ROUNDUP(E9*0.09975,2)</f>
        <v>239.6</v>
      </c>
      <c r="G9" s="248">
        <f>SUM(E9:F9)</f>
        <v>1839.6</v>
      </c>
      <c r="H9" s="4"/>
      <c r="I9" s="4"/>
      <c r="J9" s="4"/>
      <c r="K9" s="4"/>
      <c r="L9" s="4"/>
      <c r="M9" s="4"/>
      <c r="N9" s="4"/>
      <c r="O9" s="4"/>
      <c r="P9" s="4"/>
    </row>
    <row r="10" spans="1:16" ht="33" customHeight="1">
      <c r="A10" s="249">
        <v>43370</v>
      </c>
      <c r="B10" s="250" t="s">
        <v>200</v>
      </c>
      <c r="C10" s="251" t="s">
        <v>201</v>
      </c>
      <c r="D10" s="252" t="s">
        <v>186</v>
      </c>
      <c r="E10" s="253">
        <v>800</v>
      </c>
      <c r="F10" s="247">
        <f aca="true" t="shared" si="0" ref="F10:F19">ROUNDUP(E10*0.05,2)+ROUNDUP(E10*0.09975,2)</f>
        <v>119.8</v>
      </c>
      <c r="G10" s="254">
        <f>SUM(E10:F10)</f>
        <v>919.8</v>
      </c>
      <c r="H10" s="4"/>
      <c r="I10" s="4"/>
      <c r="J10" s="4"/>
      <c r="K10" s="4"/>
      <c r="L10" s="4"/>
      <c r="M10" s="4"/>
      <c r="N10" s="4"/>
      <c r="O10" s="4"/>
      <c r="P10" s="4"/>
    </row>
    <row r="11" spans="1:16" ht="33" customHeight="1">
      <c r="A11" s="255">
        <v>43501</v>
      </c>
      <c r="B11" s="250" t="s">
        <v>200</v>
      </c>
      <c r="C11" s="251" t="s">
        <v>201</v>
      </c>
      <c r="D11" s="252" t="s">
        <v>186</v>
      </c>
      <c r="E11" s="253">
        <v>800</v>
      </c>
      <c r="F11" s="247">
        <f t="shared" si="0"/>
        <v>119.8</v>
      </c>
      <c r="G11" s="254">
        <f aca="true" t="shared" si="1" ref="G11:G19">SUM(E11:F11)</f>
        <v>919.8</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3200</v>
      </c>
      <c r="F20" s="272">
        <f>SUM(F9:F19)</f>
        <v>479.2</v>
      </c>
      <c r="G20" s="273">
        <f>SUM(G9:G19)</f>
        <v>3679.2</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9 avril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6">
      <selection activeCell="C20" sqref="C20:H20"/>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R4057-2018</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9</v>
      </c>
      <c r="C13" s="80" t="s">
        <v>132</v>
      </c>
      <c r="D13" s="96" t="s">
        <v>197</v>
      </c>
      <c r="E13" s="422">
        <v>2019</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9</v>
      </c>
      <c r="C27" s="80" t="s">
        <v>132</v>
      </c>
      <c r="D27" s="96" t="s">
        <v>197</v>
      </c>
      <c r="E27" s="422">
        <v>2019</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9 avril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paiement de frais de SÉ-AQLPA</dc:subject>
  <dc:creator>SÉ pour SEAQLPA</dc:creator>
  <cp:keywords/>
  <dc:description/>
  <cp:lastModifiedBy>Webmestre</cp:lastModifiedBy>
  <cp:lastPrinted>2016-08-24T13:34:58Z</cp:lastPrinted>
  <dcterms:created xsi:type="dcterms:W3CDTF">2003-06-11T13:22:16Z</dcterms:created>
  <dcterms:modified xsi:type="dcterms:W3CDTF">2019-04-09T19:50:46Z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622</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4322700.00000000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paiement de frais de SÉ-AQLPA</vt:lpwstr>
  </property>
  <property fmtid="{D5CDD505-2E9C-101B-9397-08002B2CF9AE}" pid="20" name="Numéroplumit">
    <vt:lpwstr>0655</vt:lpwstr>
  </property>
  <property fmtid="{D5CDD505-2E9C-101B-9397-08002B2CF9AE}" pid="21" name="Cotedepiè">
    <vt:lpwstr>C-SÉ-AQLPA-0014</vt:lpwstr>
  </property>
  <property fmtid="{D5CDD505-2E9C-101B-9397-08002B2CF9AE}" pid="22" name="Anciennomdudocume">
    <vt:lpwstr>RDÉ R4057-2018 HQD 2019-20-SÉ-AQLPA-FRAIS 2019 04 09 Ph1 Dm frais  TR.xls</vt:lpwstr>
  </property>
  <property fmtid="{D5CDD505-2E9C-101B-9397-08002B2CF9AE}" pid="23" name="_dlc_Doc">
    <vt:lpwstr>W2HFWTQUJJY6-291580944-469</vt:lpwstr>
  </property>
  <property fmtid="{D5CDD505-2E9C-101B-9397-08002B2CF9AE}" pid="24" name="_dlc_DocIdItemGu">
    <vt:lpwstr>a3c603d0-4671-4d57-b357-498fe4f89cb7</vt:lpwstr>
  </property>
  <property fmtid="{D5CDD505-2E9C-101B-9397-08002B2CF9AE}" pid="25" name="_dlc_DocIdU">
    <vt:lpwstr>http://s10mtlweb:8081/622/_layouts/15/DocIdRedir.aspx?ID=W2HFWTQUJJY6-291580944-469, W2HFWTQUJJY6-291580944-469</vt:lpwstr>
  </property>
  <property fmtid="{D5CDD505-2E9C-101B-9397-08002B2CF9AE}" pid="26" name="display_urn:schemas-microsoft-com:office:office#Edit">
    <vt:lpwstr>Compte système</vt:lpwstr>
  </property>
  <property fmtid="{D5CDD505-2E9C-101B-9397-08002B2CF9AE}" pid="27" name="Cote de pié">
    <vt:lpwstr>C-SÉ-AQLPA-0014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655.000000000000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