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943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<sst xmlns="http://schemas.openxmlformats.org/spreadsheetml/2006/main" count="129" uniqueCount="92">
  <si>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</si>
  <si>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</si>
  <si>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</si>
  <si>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</si>
  <si>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</si>
  <si>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</si>
  <si>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</si>
  <si>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</si>
  <si>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</si>
  <si>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</si>
  <si>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</si>
  <si>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</si>
  <si>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</si>
  <si>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</si>
  <si>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</si>
  <si>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</si>
  <si>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</si>
  <si>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</si>
  <si>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</si>
  <si>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</si>
  <si>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</si>
  <si>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</si>
  <si>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</si>
  <si>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</si>
  <si>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</si>
  <si>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</si>
  <si>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</si>
  <si>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</si>
  <si>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</si>
  <si>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</si>
  <si>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</si>
  <si>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</si>
  <si>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</si>
  <si>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</si>
  <si>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</si>
  <si>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</si>
  <si>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</si>
  <si>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</si>
  <si>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</si>
  <si>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</si>
  <si>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</si>
  <si>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</si>
  <si>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</si>
  <si>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</si>
  <si>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</si>
  <si>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</si>
  <si>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</si>
  <si>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</si>
  <si>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</si>
  <si>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</si>
  <si>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</si>
  <si>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</si>
  <si>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</si>
  <si>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</si>
  <si>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</si>
  <si>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</si>
  <si>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</si>
  <si>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</si>
  <si>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</si>
  <si>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</si>
  <si>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</si>
  <si>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</si>
  <si>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</si>
  <si>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</si>
  <si>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</si>
  <si>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</si>
  <si>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</si>
  <si>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</si>
  <si>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</si>
  <si>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</si>
  <si>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</si>
  <si>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Oui</t>
  </si>
  <si>
    <t>Externe</t>
  </si>
  <si>
    <t>Montréal</t>
  </si>
  <si>
    <t>Plus de 40 ans</t>
  </si>
  <si>
    <t>Stratégies Énergétiques</t>
  </si>
  <si>
    <t>Stratégies Énergétiques et l'AQLPA</t>
  </si>
  <si>
    <t>Étude des preuves des autres participants et DDR</t>
  </si>
  <si>
    <t>Préparation des DDR</t>
  </si>
  <si>
    <t>Étude des réponses aux DDR</t>
  </si>
  <si>
    <t>Participation à la plaidoirie</t>
  </si>
  <si>
    <t>Me D. Neuman</t>
  </si>
  <si>
    <t>M. JC Deslauriers</t>
  </si>
  <si>
    <t>R-4058-2018 Ph2 PMF</t>
  </si>
  <si>
    <t>Plus de 33 ans</t>
  </si>
  <si>
    <t>Monsieur Jimmy Royer</t>
  </si>
  <si>
    <t>Participation à l'audience - Hypothèse: 4 jours</t>
  </si>
  <si>
    <t>Étude de la preuve du demandeur et des experts</t>
  </si>
  <si>
    <t>Estimé suite à la demande de la Régie du 9 octobre 2020.</t>
  </si>
  <si>
    <t>Sous réserve de prendre connaissance de la preuve d'expertise à venir de HQT et PEG.</t>
  </si>
  <si>
    <t>Basé sur les représentations antérieures de SÉ-AQLPA sur ce que devrait comporter une telle</t>
  </si>
  <si>
    <t>étude de productivité multifactorielle, tel que détaillées à plusieurs reprises, notamment à C-SÉ-AQLPA-0013.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</si>
</sst>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_ * #,##0_)\ &quot;$&quot;_ ;_ * \(#,##0\)\ &quot;$&quot;_ ;_ * &quot;-&quot;??_)\ &quot;$&quot;_ ;_ @_ 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 style="thin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6" applyNumberFormat="1" applyFont="1" applyFill="1" applyBorder="1" applyAlignment="1" applyProtection="1">
      <alignment vertical="center" wrapText="1"/>
      <protection/>
    </xf>
    <xf numFmtId="167" fontId="4" fillId="37" borderId="65" xfId="46" applyNumberFormat="1" applyFont="1" applyFill="1" applyBorder="1" applyAlignment="1" applyProtection="1">
      <alignment vertical="center" wrapText="1"/>
      <protection/>
    </xf>
    <xf numFmtId="167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6" applyNumberFormat="1" applyFont="1" applyFill="1" applyBorder="1" applyAlignment="1" applyProtection="1">
      <alignment horizontal="center" vertical="center" wrapText="1"/>
      <protection/>
    </xf>
    <xf numFmtId="167" fontId="4" fillId="33" borderId="38" xfId="46" applyNumberFormat="1" applyFont="1" applyFill="1" applyBorder="1" applyAlignment="1" applyProtection="1">
      <alignment horizontal="center" vertical="center" wrapText="1"/>
      <protection/>
    </xf>
    <xf numFmtId="167" fontId="4" fillId="33" borderId="88" xfId="46" applyNumberFormat="1" applyFont="1" applyFill="1" applyBorder="1" applyAlignment="1" applyProtection="1">
      <alignment horizontal="center" vertical="center" wrapText="1"/>
      <protection/>
    </xf>
    <xf numFmtId="167" fontId="4" fillId="33" borderId="43" xfId="46" applyNumberFormat="1" applyFont="1" applyFill="1" applyBorder="1" applyAlignment="1" applyProtection="1">
      <alignment horizontal="center" vertical="center" wrapText="1"/>
      <protection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1733550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2533650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3365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542925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38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1971675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4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619125</xdr:colOff>
      <xdr:row>2</xdr:row>
      <xdr:rowOff>161925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="70" zoomScaleNormal="70" zoomScalePageLayoutView="75" workbookViewId="0" topLeftCell="A10">
      <selection activeCell="B4" sqref="B4:C4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3" t="str">
        <f>Identification!B4</f>
        <v>R-4058-2018 Ph2 PMF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3" t="str">
        <f>Identification!B5</f>
        <v>Stratégies Énergétiques et l'AQLPA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2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3</v>
      </c>
      <c r="B7" s="17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72</v>
      </c>
      <c r="C9" s="144">
        <f>Répartition!B30+Répartition!C30+Répartition!D30</f>
        <v>24834.6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144</v>
      </c>
      <c r="C11" s="144">
        <f>Répartition!E30+Répartition!F30+Répartition!G30+Répartition!H30</f>
        <v>39735.36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216</v>
      </c>
      <c r="C19" s="39">
        <f>C9+C11+C13+C15+C17</f>
        <v>64569.96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8" t="s">
        <v>13</v>
      </c>
      <c r="B21" s="169"/>
      <c r="C21" s="17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1" t="s">
        <v>14</v>
      </c>
      <c r="B22" s="172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16</v>
      </c>
      <c r="B23" s="153"/>
      <c r="C23" s="27">
        <f>ROUND(0.03*C19,2)</f>
        <v>1937.1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2" t="s">
        <v>18</v>
      </c>
      <c r="B25" s="154"/>
      <c r="C25" s="36">
        <v>1186.6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5" t="s">
        <v>57</v>
      </c>
      <c r="B27" s="15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7" t="s">
        <v>21</v>
      </c>
      <c r="B29" s="158"/>
      <c r="C29" s="19">
        <f>C23+C25+C27</f>
        <v>3123.7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9" t="s">
        <v>23</v>
      </c>
      <c r="B31" s="160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0" t="s">
        <v>50</v>
      </c>
      <c r="B33" s="151"/>
      <c r="C33" s="87">
        <f>C19+C29+C31</f>
        <v>67693.66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Roman,Gras"&amp;8Le 23 août 2019&amp;C&amp;"Times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70" zoomScaleNormal="70" zoomScaleSheetLayoutView="100" zoomScalePageLayoutView="50" workbookViewId="0" topLeftCell="A13">
      <selection activeCell="C15" sqref="C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5" t="s">
        <v>49</v>
      </c>
      <c r="F1" s="94"/>
    </row>
    <row r="2" spans="5:6" ht="56.25" customHeight="1">
      <c r="E2" s="96" t="s">
        <v>25</v>
      </c>
      <c r="F2" s="94"/>
    </row>
    <row r="3" spans="1:6" ht="27.75" customHeight="1">
      <c r="A3" s="179" t="s">
        <v>56</v>
      </c>
      <c r="B3" s="180"/>
      <c r="C3" s="180"/>
      <c r="D3" s="180"/>
      <c r="E3" s="180"/>
      <c r="F3" s="94"/>
    </row>
    <row r="4" spans="1:6" ht="24" customHeight="1">
      <c r="A4" s="5" t="s">
        <v>0</v>
      </c>
      <c r="B4" s="181" t="s">
        <v>83</v>
      </c>
      <c r="C4" s="182"/>
      <c r="D4" s="182"/>
      <c r="E4" s="183"/>
      <c r="F4" s="94"/>
    </row>
    <row r="5" spans="1:6" ht="19.5" customHeight="1">
      <c r="A5" s="6" t="s">
        <v>1</v>
      </c>
      <c r="B5" s="184" t="s">
        <v>76</v>
      </c>
      <c r="C5" s="185"/>
      <c r="D5" s="185"/>
      <c r="E5" s="186"/>
      <c r="F5" s="94"/>
    </row>
    <row r="6" spans="1:6" ht="15.75">
      <c r="A6" s="187" t="s">
        <v>26</v>
      </c>
      <c r="B6" s="188"/>
      <c r="C6" s="189"/>
      <c r="D6" s="88" t="s">
        <v>71</v>
      </c>
      <c r="E6" s="89"/>
      <c r="F6" s="94"/>
    </row>
    <row r="7" spans="1:6" ht="19.5" customHeight="1">
      <c r="A7" s="187" t="s">
        <v>40</v>
      </c>
      <c r="B7" s="190"/>
      <c r="C7" s="191"/>
      <c r="D7" s="90">
        <v>0</v>
      </c>
      <c r="E7" s="91"/>
      <c r="F7" s="94"/>
    </row>
    <row r="8" spans="1:6" ht="21.75" customHeight="1">
      <c r="A8" s="192" t="s">
        <v>41</v>
      </c>
      <c r="B8" s="193"/>
      <c r="C8" s="194"/>
      <c r="D8" s="195" t="s">
        <v>75</v>
      </c>
      <c r="E8" s="196"/>
      <c r="F8" s="94"/>
    </row>
    <row r="9" spans="1:6" ht="22.5" customHeight="1">
      <c r="A9" s="199" t="s">
        <v>47</v>
      </c>
      <c r="B9" s="200"/>
      <c r="C9" s="200"/>
      <c r="D9" s="200"/>
      <c r="E9" s="201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63</v>
      </c>
      <c r="E10" s="31" t="s">
        <v>30</v>
      </c>
      <c r="F10" s="94"/>
    </row>
    <row r="11" spans="1:6" ht="30" customHeight="1">
      <c r="A11" s="47" t="s">
        <v>81</v>
      </c>
      <c r="B11" s="71" t="s">
        <v>84</v>
      </c>
      <c r="C11" s="71" t="s">
        <v>72</v>
      </c>
      <c r="D11" s="97">
        <v>300</v>
      </c>
      <c r="E11" s="76" t="s">
        <v>73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63</v>
      </c>
      <c r="E14" s="31" t="s">
        <v>30</v>
      </c>
      <c r="F14" s="94"/>
    </row>
    <row r="15" spans="1:6" ht="30" customHeight="1">
      <c r="A15" s="47" t="s">
        <v>85</v>
      </c>
      <c r="B15" s="70" t="s">
        <v>74</v>
      </c>
      <c r="C15" s="70" t="s">
        <v>72</v>
      </c>
      <c r="D15" s="100">
        <v>240</v>
      </c>
      <c r="E15" s="76" t="s">
        <v>73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 t="s">
        <v>82</v>
      </c>
      <c r="B17" s="72" t="s">
        <v>74</v>
      </c>
      <c r="C17" s="72" t="s">
        <v>72</v>
      </c>
      <c r="D17" s="98">
        <v>240</v>
      </c>
      <c r="E17" s="77" t="s">
        <v>73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63</v>
      </c>
      <c r="E19" s="31" t="s">
        <v>30</v>
      </c>
      <c r="F19" s="94"/>
    </row>
    <row r="20" spans="1:6" ht="30" customHeight="1">
      <c r="A20" s="50"/>
      <c r="B20" s="202" t="s">
        <v>10</v>
      </c>
      <c r="C20" s="202" t="s">
        <v>10</v>
      </c>
      <c r="D20" s="100"/>
      <c r="E20" s="76"/>
      <c r="F20" s="94"/>
    </row>
    <row r="21" spans="1:6" ht="30" customHeight="1">
      <c r="A21" s="56"/>
      <c r="B21" s="203"/>
      <c r="C21" s="203"/>
      <c r="D21" s="99"/>
      <c r="E21" s="79"/>
      <c r="F21" s="94"/>
    </row>
    <row r="22" spans="1:6" ht="30" customHeight="1">
      <c r="A22" s="33" t="s">
        <v>58</v>
      </c>
      <c r="B22" s="30" t="s">
        <v>28</v>
      </c>
      <c r="C22" s="30" t="s">
        <v>29</v>
      </c>
      <c r="D22" s="55" t="s">
        <v>63</v>
      </c>
      <c r="E22" s="31" t="s">
        <v>30</v>
      </c>
      <c r="F22" s="94"/>
    </row>
    <row r="23" spans="1:6" ht="30" customHeight="1">
      <c r="A23" s="51"/>
      <c r="B23" s="202" t="s">
        <v>10</v>
      </c>
      <c r="C23" s="74"/>
      <c r="D23" s="100"/>
      <c r="E23" s="76"/>
      <c r="F23" s="94"/>
    </row>
    <row r="24" spans="1:6" ht="30" customHeight="1">
      <c r="A24" s="52"/>
      <c r="B24" s="203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63</v>
      </c>
      <c r="E25" s="31" t="s">
        <v>30</v>
      </c>
      <c r="F25" s="94"/>
    </row>
    <row r="26" spans="1:6" ht="30" customHeight="1">
      <c r="A26" s="51"/>
      <c r="B26" s="202" t="s">
        <v>10</v>
      </c>
      <c r="C26" s="74"/>
      <c r="D26" s="100"/>
      <c r="E26" s="76"/>
      <c r="F26" s="94"/>
    </row>
    <row r="27" spans="1:6" ht="30" customHeight="1">
      <c r="A27" s="52"/>
      <c r="B27" s="203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97" t="s">
        <v>34</v>
      </c>
      <c r="B29" s="198"/>
      <c r="C29" s="198"/>
      <c r="D29" s="198"/>
      <c r="E29" s="198"/>
      <c r="F29" s="94"/>
      <c r="G29" s="94"/>
    </row>
    <row r="30" spans="1:7" ht="12.75">
      <c r="A30" s="197" t="s">
        <v>35</v>
      </c>
      <c r="B30" s="198"/>
      <c r="C30" s="198"/>
      <c r="D30" s="198"/>
      <c r="E30" s="198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Roman,Gras"Le 23 août 2019&amp;C&amp;"Times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50" workbookViewId="0" topLeftCell="A8">
      <selection activeCell="H23" sqref="H23"/>
    </sheetView>
  </sheetViews>
  <sheetFormatPr defaultColWidth="10.7109375" defaultRowHeight="12.75" customHeight="1"/>
  <cols>
    <col min="1" max="1" width="47.7109375" style="40" customWidth="1"/>
    <col min="2" max="14" width="12.7109375" style="40" customWidth="1"/>
    <col min="15" max="16384" width="10.71093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49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52</v>
      </c>
    </row>
    <row r="4" spans="1:14" ht="49.5" customHeight="1" thickBot="1">
      <c r="A4" s="10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R-4058-2018 Ph2 PMF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Stratégies Énergétiques et l'AQLPA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53</v>
      </c>
      <c r="B7" s="204" t="s">
        <v>42</v>
      </c>
      <c r="C7" s="205"/>
      <c r="D7" s="206"/>
      <c r="E7" s="204" t="s">
        <v>43</v>
      </c>
      <c r="F7" s="205"/>
      <c r="G7" s="205"/>
      <c r="H7" s="206"/>
      <c r="I7" s="204" t="s">
        <v>44</v>
      </c>
      <c r="J7" s="206"/>
      <c r="K7" s="204" t="s">
        <v>59</v>
      </c>
      <c r="L7" s="206"/>
      <c r="M7" s="204" t="s">
        <v>45</v>
      </c>
      <c r="N7" s="206"/>
    </row>
    <row r="8" spans="1:14" ht="42" customHeight="1" thickBot="1">
      <c r="A8" s="65" t="s">
        <v>46</v>
      </c>
      <c r="B8" s="53" t="str">
        <f>Identification!A11</f>
        <v>Me D. Neuman</v>
      </c>
      <c r="C8" s="53">
        <f>Identification!A12</f>
        <v>0</v>
      </c>
      <c r="D8" s="53">
        <f>Identification!A13</f>
        <v>0</v>
      </c>
      <c r="E8" s="53" t="str">
        <f>Identification!A15</f>
        <v>Monsieur Jimmy Royer</v>
      </c>
      <c r="F8" s="41">
        <f>Identification!A16</f>
        <v>0</v>
      </c>
      <c r="G8" s="41" t="str">
        <f>Identification!A17</f>
        <v>M. JC Deslauriers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51</v>
      </c>
      <c r="B9" s="119">
        <f>Identification!D11</f>
        <v>300</v>
      </c>
      <c r="C9" s="120">
        <f>Identification!D12</f>
        <v>0</v>
      </c>
      <c r="D9" s="121">
        <f>Identification!D13</f>
        <v>0</v>
      </c>
      <c r="E9" s="119">
        <f>Identification!D15</f>
        <v>240</v>
      </c>
      <c r="F9" s="120">
        <f>Identification!D16</f>
        <v>0</v>
      </c>
      <c r="G9" s="120">
        <f>Identification!D17</f>
        <v>240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66" t="s">
        <v>54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87</v>
      </c>
      <c r="B12" s="128">
        <v>10</v>
      </c>
      <c r="C12" s="129"/>
      <c r="D12" s="130"/>
      <c r="E12" s="131">
        <v>10</v>
      </c>
      <c r="F12" s="132"/>
      <c r="G12" s="132">
        <v>10</v>
      </c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/>
      <c r="B13" s="133"/>
      <c r="C13" s="134"/>
      <c r="D13" s="135"/>
      <c r="E13" s="133"/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78</v>
      </c>
      <c r="B14" s="133">
        <v>5</v>
      </c>
      <c r="C14" s="134"/>
      <c r="D14" s="135"/>
      <c r="E14" s="133">
        <v>5</v>
      </c>
      <c r="F14" s="134"/>
      <c r="G14" s="134">
        <v>5</v>
      </c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79</v>
      </c>
      <c r="B15" s="133">
        <v>2</v>
      </c>
      <c r="C15" s="134"/>
      <c r="D15" s="135"/>
      <c r="E15" s="133">
        <v>2</v>
      </c>
      <c r="F15" s="134"/>
      <c r="G15" s="134">
        <v>2</v>
      </c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67</v>
      </c>
      <c r="B16" s="133">
        <v>5</v>
      </c>
      <c r="C16" s="134"/>
      <c r="D16" s="135"/>
      <c r="E16" s="133">
        <v>25</v>
      </c>
      <c r="F16" s="134"/>
      <c r="G16" s="134">
        <v>25</v>
      </c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77</v>
      </c>
      <c r="B17" s="133">
        <v>2</v>
      </c>
      <c r="C17" s="134"/>
      <c r="D17" s="135"/>
      <c r="E17" s="133">
        <v>2</v>
      </c>
      <c r="F17" s="134"/>
      <c r="G17" s="134">
        <v>2</v>
      </c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69</v>
      </c>
      <c r="B18" s="133">
        <v>1</v>
      </c>
      <c r="C18" s="134"/>
      <c r="D18" s="135"/>
      <c r="E18" s="133">
        <v>1</v>
      </c>
      <c r="F18" s="134"/>
      <c r="G18" s="134">
        <v>1</v>
      </c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68</v>
      </c>
      <c r="B19" s="133">
        <v>3</v>
      </c>
      <c r="C19" s="134"/>
      <c r="D19" s="135"/>
      <c r="E19" s="133">
        <v>3</v>
      </c>
      <c r="F19" s="134"/>
      <c r="G19" s="134">
        <v>3</v>
      </c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80</v>
      </c>
      <c r="B20" s="133">
        <v>23</v>
      </c>
      <c r="C20" s="134"/>
      <c r="D20" s="135"/>
      <c r="E20" s="133">
        <v>3</v>
      </c>
      <c r="F20" s="134"/>
      <c r="G20" s="134">
        <v>3</v>
      </c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86</v>
      </c>
      <c r="B21" s="133">
        <v>20</v>
      </c>
      <c r="C21" s="134"/>
      <c r="D21" s="135"/>
      <c r="E21" s="134">
        <v>20</v>
      </c>
      <c r="F21" s="134"/>
      <c r="G21" s="134">
        <v>20</v>
      </c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65</v>
      </c>
      <c r="B22" s="133">
        <v>1</v>
      </c>
      <c r="C22" s="134"/>
      <c r="D22" s="135"/>
      <c r="E22" s="133">
        <v>1</v>
      </c>
      <c r="F22" s="134"/>
      <c r="G22" s="134">
        <v>1</v>
      </c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55</v>
      </c>
      <c r="B25" s="125">
        <f aca="true" t="shared" si="0" ref="B25:N25">SUM(B12:B24)</f>
        <v>72</v>
      </c>
      <c r="C25" s="125">
        <f t="shared" si="0"/>
        <v>0</v>
      </c>
      <c r="D25" s="125">
        <f>SUM(D12:D24)</f>
        <v>0</v>
      </c>
      <c r="E25" s="125">
        <f t="shared" si="0"/>
        <v>72</v>
      </c>
      <c r="F25" s="125">
        <f t="shared" si="0"/>
        <v>0</v>
      </c>
      <c r="G25" s="125">
        <f t="shared" si="0"/>
        <v>72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/>
      <c r="N25" s="125">
        <f t="shared" si="0"/>
        <v>0</v>
      </c>
    </row>
    <row r="26" spans="1:14" ht="30.75" customHeight="1">
      <c r="A26" s="60" t="s">
        <v>60</v>
      </c>
      <c r="B26" s="126">
        <f aca="true" t="shared" si="1" ref="B26:N26">B25*B9</f>
        <v>21600</v>
      </c>
      <c r="C26" s="126">
        <f t="shared" si="1"/>
        <v>0</v>
      </c>
      <c r="D26" s="126">
        <f t="shared" si="1"/>
        <v>0</v>
      </c>
      <c r="E26" s="126">
        <f t="shared" si="1"/>
        <v>17280</v>
      </c>
      <c r="F26" s="126">
        <f t="shared" si="1"/>
        <v>0</v>
      </c>
      <c r="G26" s="126">
        <f t="shared" si="1"/>
        <v>17280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61</v>
      </c>
      <c r="B28" s="139">
        <f>ROUNDUP(B26*0.05,2)+ROUNDUP(B26*0.09975,2)</f>
        <v>3234.6</v>
      </c>
      <c r="C28" s="139">
        <f aca="true" t="shared" si="2" ref="C28:N28">ROUNDUP(C26*0.05,2)+ROUNDUP(C26*0.09975,2)</f>
        <v>0</v>
      </c>
      <c r="D28" s="139">
        <f t="shared" si="2"/>
        <v>0</v>
      </c>
      <c r="E28" s="139">
        <f t="shared" si="2"/>
        <v>2587.6800000000003</v>
      </c>
      <c r="F28" s="139">
        <f t="shared" si="2"/>
        <v>0</v>
      </c>
      <c r="G28" s="139">
        <f t="shared" si="2"/>
        <v>2587.6800000000003</v>
      </c>
      <c r="H28" s="139">
        <f t="shared" si="2"/>
        <v>0</v>
      </c>
      <c r="I28" s="139">
        <f t="shared" si="2"/>
        <v>0</v>
      </c>
      <c r="J28" s="139">
        <f t="shared" si="2"/>
        <v>0</v>
      </c>
      <c r="K28" s="139">
        <f t="shared" si="2"/>
        <v>0</v>
      </c>
      <c r="L28" s="139">
        <f t="shared" si="2"/>
        <v>0</v>
      </c>
      <c r="M28" s="139">
        <f t="shared" si="2"/>
        <v>0</v>
      </c>
      <c r="N28" s="139">
        <f t="shared" si="2"/>
        <v>0</v>
      </c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62</v>
      </c>
      <c r="B30" s="127">
        <f>B26+B28</f>
        <v>24834.6</v>
      </c>
      <c r="C30" s="127">
        <f aca="true" t="shared" si="3" ref="C30:N30">C26+C28</f>
        <v>0</v>
      </c>
      <c r="D30" s="127">
        <f t="shared" si="3"/>
        <v>0</v>
      </c>
      <c r="E30" s="127">
        <f t="shared" si="3"/>
        <v>19867.68</v>
      </c>
      <c r="F30" s="127">
        <f t="shared" si="3"/>
        <v>0</v>
      </c>
      <c r="G30" s="127">
        <f>G26+G28</f>
        <v>19867.68</v>
      </c>
      <c r="H30" s="127">
        <f t="shared" si="3"/>
        <v>0</v>
      </c>
      <c r="I30" s="127">
        <f t="shared" si="3"/>
        <v>0</v>
      </c>
      <c r="J30" s="127">
        <f t="shared" si="3"/>
        <v>0</v>
      </c>
      <c r="K30" s="127">
        <f t="shared" si="3"/>
        <v>0</v>
      </c>
      <c r="L30" s="127">
        <f t="shared" si="3"/>
        <v>0</v>
      </c>
      <c r="M30" s="127">
        <f t="shared" si="3"/>
        <v>0</v>
      </c>
      <c r="N30" s="126">
        <f t="shared" si="3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Roman,Gras"Le 30 octobre 2020&amp;C&amp;"Times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="70" zoomScaleNormal="70" zoomScaleSheetLayoutView="100" zoomScalePageLayoutView="50" workbookViewId="0" topLeftCell="A3">
      <selection activeCell="A18" sqref="A18:E18"/>
    </sheetView>
  </sheetViews>
  <sheetFormatPr defaultColWidth="11.421875" defaultRowHeight="12.75"/>
  <cols>
    <col min="1" max="1" width="25.710937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49</v>
      </c>
    </row>
    <row r="2" spans="1:5" ht="18.75">
      <c r="A2" s="107"/>
      <c r="B2" s="107"/>
      <c r="C2" s="107"/>
      <c r="D2" s="107"/>
      <c r="E2" s="92" t="s">
        <v>64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101" t="s">
        <v>0</v>
      </c>
      <c r="B4" s="211" t="str">
        <f>Identification!B4</f>
        <v>R-4058-2018 Ph2 PMF</v>
      </c>
      <c r="C4" s="212"/>
      <c r="D4" s="212"/>
      <c r="E4" s="213"/>
    </row>
    <row r="5" spans="1:5" ht="18" customHeight="1" thickBot="1">
      <c r="A5" s="102" t="s">
        <v>1</v>
      </c>
      <c r="B5" s="214" t="str">
        <f>Identification!B5</f>
        <v>Stratégies Énergétiques et l'AQLPA</v>
      </c>
      <c r="C5" s="214"/>
      <c r="D5" s="214"/>
      <c r="E5" s="215"/>
    </row>
    <row r="6" spans="1:5" ht="25.5" customHeight="1" thickBot="1">
      <c r="A6" s="216" t="s">
        <v>70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 t="s">
        <v>88</v>
      </c>
      <c r="B9" s="223"/>
      <c r="C9" s="223"/>
      <c r="D9" s="223"/>
      <c r="E9" s="224"/>
    </row>
    <row r="10" spans="1:5" ht="19.5" customHeight="1">
      <c r="A10" s="222" t="s">
        <v>89</v>
      </c>
      <c r="B10" s="223"/>
      <c r="C10" s="223"/>
      <c r="D10" s="223"/>
      <c r="E10" s="224"/>
    </row>
    <row r="11" spans="1:5" ht="19.5" customHeight="1">
      <c r="A11" s="222" t="s">
        <v>90</v>
      </c>
      <c r="B11" s="223"/>
      <c r="C11" s="223"/>
      <c r="D11" s="223"/>
      <c r="E11" s="224"/>
    </row>
    <row r="12" spans="1:5" ht="19.5" customHeight="1">
      <c r="A12" s="222" t="s">
        <v>91</v>
      </c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Roman,Gras"Le 30 octobre 2020&amp;C&amp;"Times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SÉ-AQLPA - Études PMF</dc:subject>
  <dc:creator>SÉ-AQLPA</dc:creator>
  <cp:keywords/>
  <dc:description/>
  <cp:lastModifiedBy>nouve</cp:lastModifiedBy>
  <cp:lastPrinted>2015-07-21T14:49:30Z</cp:lastPrinted>
  <dcterms:created xsi:type="dcterms:W3CDTF">2009-06-30T18:48:08Z</dcterms:created>
  <dcterms:modified xsi:type="dcterms:W3CDTF">2020-10-30T18:27:55Z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0x0101008E7380C13F2B44669476CBFD8A88074000AFBBAA81A6D54DD2BA3A36353D07756300D5C6722F71B7CF4098F8F54BFBAD8EFE</vt:lpwstr>
  </property>
  <property fmtid="{D5CDD505-2E9C-101B-9397-08002B2CF9AE}" pid="3" name="Order">
    <vt:lpwstr>5377000.00000000</vt:lpwstr>
  </property>
  <property fmtid="{D5CDD505-2E9C-101B-9397-08002B2CF9AE}" pid="4" name="Phase">
    <vt:lpwstr>2</vt:lpwstr>
  </property>
  <property fmtid="{D5CDD505-2E9C-101B-9397-08002B2CF9AE}" pid="5" name="Sujet">
    <vt:lpwstr>Budget de participation de SÉ-AQLPA - Études PMF</vt:lpwstr>
  </property>
  <property fmtid="{D5CDD505-2E9C-101B-9397-08002B2CF9AE}" pid="6" name="DiffusablesurleWeb">
    <vt:lpwstr>1</vt:lpwstr>
  </property>
  <property fmtid="{D5CDD505-2E9C-101B-9397-08002B2CF9AE}" pid="7" name="Confidentiel">
    <vt:lpwstr>3</vt:lpwstr>
  </property>
  <property fmtid="{D5CDD505-2E9C-101B-9397-08002B2CF9AE}" pid="8" name="Catégoriededocument">
    <vt:lpwstr>4</vt:lpwstr>
  </property>
  <property fmtid="{D5CDD505-2E9C-101B-9397-08002B2CF9AE}" pid="9" name="Accèsrestreint">
    <vt:lpwstr>0</vt:lpwstr>
  </property>
  <property fmtid="{D5CDD505-2E9C-101B-9397-08002B2CF9AE}" pid="10" name="Copiepapierreçue">
    <vt:lpwstr>0</vt:lpwstr>
  </property>
  <property fmtid="{D5CDD505-2E9C-101B-9397-08002B2CF9AE}" pid="11" name="Deposant">
    <vt:lpwstr>100</vt:lpwstr>
  </property>
  <property fmtid="{D5CDD505-2E9C-101B-9397-08002B2CF9AE}" pid="12" name="Projet">
    <vt:lpwstr>551</vt:lpwstr>
  </property>
  <property fmtid="{D5CDD505-2E9C-101B-9397-08002B2CF9AE}" pid="13" name="Anciennomdudocument">
    <vt:lpwstr>RDÉ R4058-2018 HQT 2019-SÉ-AQLPA-FRAIS 2020 10 30 0015 Ph2 PMF Budget TR.xls</vt:lpwstr>
  </property>
  <property fmtid="{D5CDD505-2E9C-101B-9397-08002B2CF9AE}" pid="14" name="Cotedepièce">
    <vt:lpwstr>C-SÉ-AQLPA-0015</vt:lpwstr>
  </property>
  <property fmtid="{D5CDD505-2E9C-101B-9397-08002B2CF9AE}" pid="15" name="Provenance">
    <vt:lpwstr>2</vt:lpwstr>
  </property>
  <property fmtid="{D5CDD505-2E9C-101B-9397-08002B2CF9AE}" pid="16" name="Nombredephaseauprojet">
    <vt:lpwstr>1.00000000000000</vt:lpwstr>
  </property>
  <property fmtid="{D5CDD505-2E9C-101B-9397-08002B2CF9AE}" pid="17" name="Numéroplumitif">
    <vt:lpwstr>0621</vt:lpwstr>
  </property>
  <property fmtid="{D5CDD505-2E9C-101B-9397-08002B2CF9AE}" pid="18" name="Sous-catégorie">
    <vt:lpwstr>24</vt:lpwstr>
  </property>
  <property fmtid="{D5CDD505-2E9C-101B-9397-08002B2CF9AE}" pid="19" name="NonenvoiAlerte">
    <vt:lpwstr>1</vt:lpwstr>
  </property>
  <property fmtid="{D5CDD505-2E9C-101B-9397-08002B2CF9AE}" pid="20" name="Cotedeposant">
    <vt:lpwstr/>
  </property>
  <property fmtid="{D5CDD505-2E9C-101B-9397-08002B2CF9AE}" pid="21" name="Inscritauplumitif">
    <vt:lpwstr>1</vt:lpwstr>
  </property>
  <property fmtid="{D5CDD505-2E9C-101B-9397-08002B2CF9AE}" pid="22" name="Déposant">
    <vt:lpwstr>133</vt:lpwstr>
  </property>
  <property fmtid="{D5CDD505-2E9C-101B-9397-08002B2CF9AE}" pid="23" name="_dlc_DocId">
    <vt:lpwstr>W2HFWTQUJJY6-1046278080-437</vt:lpwstr>
  </property>
  <property fmtid="{D5CDD505-2E9C-101B-9397-08002B2CF9AE}" pid="24" name="_dlc_DocIdItemGuid">
    <vt:lpwstr>1303a80a-b792-4488-9ed1-136698d48a74</vt:lpwstr>
  </property>
  <property fmtid="{D5CDD505-2E9C-101B-9397-08002B2CF9AE}" pid="25" name="_dlc_DocIdUrl">
    <vt:lpwstr>http://s10mtlweb:8081/551/_layouts/15/DocIdRedir.aspx?ID=W2HFWTQUJJY6-1046278080-437, W2HFWTQUJJY6-1046278080-437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C-SÉ-AQLPA-0015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621.000000000000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