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NATDOCS\GRENIERP\"/>
    </mc:Choice>
  </mc:AlternateContent>
  <bookViews>
    <workbookView xWindow="0" yWindow="0" windowWidth="19200" windowHeight="7050" activeTab="2"/>
  </bookViews>
  <sheets>
    <sheet name="Sommaire" sheetId="1" r:id="rId1"/>
    <sheet name="Identification" sheetId="7" r:id="rId2"/>
    <sheet name="Répartition" sheetId="2" r:id="rId3"/>
    <sheet name="Justification" sheetId="6" r:id="rId4"/>
  </sheets>
  <definedNames>
    <definedName name="_xlnm.Print_Titles" localSheetId="0">Sommaire!$2:$5</definedName>
    <definedName name="_xlnm.Print_Area" localSheetId="3">Justification!$A$1:$E$40</definedName>
    <definedName name="_xlnm.Print_Area" localSheetId="2">Répartition!$A$1:$N$30</definedName>
    <definedName name="_xlnm.Print_Area" localSheetId="0">Sommaire!$A:$C</definedName>
  </definedNames>
  <calcPr calcId="162913"/>
</workbook>
</file>

<file path=xl/calcChain.xml><?xml version="1.0" encoding="utf-8"?>
<calcChain xmlns="http://schemas.openxmlformats.org/spreadsheetml/2006/main">
  <c r="C22" i="2" l="1"/>
  <c r="B22" i="2"/>
  <c r="B4" i="6"/>
  <c r="B5" i="6"/>
  <c r="F8" i="2"/>
  <c r="M25" i="2"/>
  <c r="L25" i="2"/>
  <c r="D25" i="2"/>
  <c r="B5" i="2"/>
  <c r="N9" i="2"/>
  <c r="N26" i="2" s="1"/>
  <c r="N30" i="2" s="1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E8" i="2"/>
  <c r="D8" i="2"/>
  <c r="C8" i="2"/>
  <c r="B8" i="2"/>
  <c r="B6" i="2"/>
  <c r="B5" i="1"/>
  <c r="B4" i="1"/>
  <c r="G25" i="2"/>
  <c r="G26" i="2" s="1"/>
  <c r="G30" i="2" s="1"/>
  <c r="C25" i="2"/>
  <c r="C26" i="2" s="1"/>
  <c r="C30" i="2" s="1"/>
  <c r="E25" i="2"/>
  <c r="F25" i="2"/>
  <c r="H25" i="2"/>
  <c r="H26" i="2" s="1"/>
  <c r="H30" i="2" s="1"/>
  <c r="I25" i="2"/>
  <c r="I26" i="2" s="1"/>
  <c r="I30" i="2" s="1"/>
  <c r="J25" i="2"/>
  <c r="K25" i="2"/>
  <c r="N25" i="2"/>
  <c r="B25" i="2"/>
  <c r="L26" i="2"/>
  <c r="L30" i="2"/>
  <c r="B13" i="1"/>
  <c r="K26" i="2" l="1"/>
  <c r="K30" i="2" s="1"/>
  <c r="C15" i="1" s="1"/>
  <c r="B15" i="1"/>
  <c r="F26" i="2"/>
  <c r="F30" i="2" s="1"/>
  <c r="M26" i="2"/>
  <c r="M30" i="2" s="1"/>
  <c r="C17" i="1" s="1"/>
  <c r="J26" i="2"/>
  <c r="J30" i="2" s="1"/>
  <c r="B11" i="1"/>
  <c r="D26" i="2"/>
  <c r="D30" i="2" s="1"/>
  <c r="B26" i="2"/>
  <c r="B30" i="2" s="1"/>
  <c r="B9" i="1"/>
  <c r="C13" i="1"/>
  <c r="B17" i="1"/>
  <c r="E26" i="2"/>
  <c r="E30" i="2" s="1"/>
  <c r="C11" i="1" s="1"/>
  <c r="C9" i="1" l="1"/>
  <c r="B19" i="1"/>
  <c r="C19" i="1"/>
  <c r="C23" i="1" s="1"/>
  <c r="C29" i="1" s="1"/>
  <c r="C33" i="1" s="1"/>
</calcChain>
</file>

<file path=xl/sharedStrings.xml><?xml version="1.0" encoding="utf-8"?>
<sst xmlns="http://schemas.openxmlformats.org/spreadsheetml/2006/main" count="143" uniqueCount="107">
  <si>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</si>
  <si>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</si>
  <si>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</si>
  <si>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</si>
  <si>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</si>
  <si>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</si>
  <si>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</si>
  <si>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</si>
  <si>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</si>
  <si>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</si>
  <si>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</si>
  <si>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</si>
  <si>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</si>
  <si>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</si>
  <si>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</si>
  <si>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</si>
  <si>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</si>
  <si>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</si>
  <si>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</si>
  <si>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</si>
  <si>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</si>
  <si>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</si>
  <si>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</si>
  <si>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</si>
  <si>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</si>
  <si>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</si>
  <si>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</si>
  <si>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</si>
  <si>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</si>
  <si>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</si>
  <si>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</si>
  <si>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</si>
  <si>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</si>
  <si>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</si>
  <si>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</si>
  <si>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</si>
  <si>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</si>
  <si>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</si>
  <si>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</si>
  <si>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</si>
  <si>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</si>
  <si>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</si>
  <si>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</si>
  <si>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</si>
  <si>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</si>
  <si>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</si>
  <si>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</si>
  <si>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</si>
  <si>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</si>
  <si>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</si>
  <si>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</si>
  <si>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</si>
  <si>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</si>
  <si>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</si>
  <si>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</si>
  <si>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</si>
  <si>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</si>
  <si>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</si>
  <si>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</si>
  <si>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</si>
  <si>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</si>
  <si>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</si>
  <si>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</si>
  <si>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</si>
  <si>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</si>
  <si>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</si>
  <si>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</si>
  <si>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</si>
  <si>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</si>
  <si>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</si>
  <si>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</si>
  <si>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</si>
  <si>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</si>
  <si>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</si>
  <si>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</si>
  <si>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</si>
  <si>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</si>
  <si>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</si>
  <si>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R-4070-2018</t>
  </si>
  <si>
    <t>Rio Tinto Alcan inc.</t>
  </si>
  <si>
    <t>Non</t>
  </si>
  <si>
    <t>Pierre D. Grenier</t>
  </si>
  <si>
    <t>Externe</t>
  </si>
  <si>
    <t>Catherine Dagenais</t>
  </si>
  <si>
    <t>Marc Fortin, ing.</t>
  </si>
  <si>
    <t>Interne</t>
  </si>
  <si>
    <t>7.5</t>
  </si>
  <si>
    <t xml:space="preserve">RTA s'en remet à sa Demande d'intervention qui présente tous les enjeux et préoccupations qu'elle entend soumettre </t>
  </si>
  <si>
    <t xml:space="preserve">à la Régie en lien avec les normes FAC-010, FAC-011, PRC-004, PRC-005, PRC-024 et EOP-004, dans leur version </t>
  </si>
  <si>
    <t>révisée.</t>
  </si>
  <si>
    <t xml:space="preserve">Bien que ces enjeux et préoccupations à l'égard de la version antérieure de ces normes soient en partie traités dans le </t>
  </si>
  <si>
    <t xml:space="preserve">Dossier en évocation, il sera nécessaire de poursuivre leur analyse en tenant compte notamment de la décision </t>
  </si>
  <si>
    <t xml:space="preserve">Malgré le Dossier en évocation présentement en attente d'une audience et des dossiers en révision R-4073 et R-4074 </t>
  </si>
  <si>
    <t xml:space="preserve">également en attente d'une audience, RTA constate que le Coordonnateur soumet à la Régie </t>
  </si>
  <si>
    <t xml:space="preserve"> Non</t>
  </si>
  <si>
    <t xml:space="preserve">un ensemble de normes similaires pour adoption, cette fois-ci dans une version révisée, sans considérer l'impact </t>
  </si>
  <si>
    <t>ou la portée de ces dossiers et des décisions antérieures.</t>
  </si>
  <si>
    <t xml:space="preserve">Dans le contexte de l'adoption et de l'application éventuelle de ces normes, la demande d'intervention de RTA visera </t>
  </si>
  <si>
    <t xml:space="preserve">également à mettre l'emphase sur les balises du modèle de fiabilité québécois dans lesquelles le Coordonnateur doit </t>
  </si>
  <si>
    <t>œuvrer pour assurer la fiabilité du transport d'électricité au Québec.</t>
  </si>
  <si>
    <t>D-2018-149 (R-3952-2015) et de la décision à venir dans le dossier R-3996-2016 (phase 2).</t>
  </si>
  <si>
    <t xml:space="preserve">Dans ce budget, RTA prévoit une audience de deux jours. Ce budget ne tient pas compte des frais relatifs à la </t>
  </si>
  <si>
    <t>préparation et à la tenue de la rencontre préparatoire prévue le 25 avril 2019.</t>
  </si>
  <si>
    <t>(Dentons Canada s.e.n.c.r.l.) 1, Place Ville-Marie, 39e étage, Montréal (Québec)</t>
  </si>
  <si>
    <t>(Stantec) 255, rue Racine E., Chicoutimi (Québec)</t>
  </si>
  <si>
    <t>(RTA) 1954, rue Davis, Jonquière (Québec)</t>
  </si>
  <si>
    <t>Stephan Brettschneider, ing.,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</si>
</sst>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164" formatCode="#,##0.0\ _$"/>
    <numFmt numFmtId="165" formatCode="_ * #,##0_)\ &quot;$&quot;_ ;_ * \(#,##0\)\ &quot;$&quot;_ ;_ * &quot;-&quot;??_)\ &quot;$&quot;_ ;_ @_ "/>
  </numFmts>
  <fonts count="37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24994659260841701"/>
        <bgColor indexed="65"/>
      </patternFill>
    </fill>
  </fills>
  <borders count="8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8" fillId="0" borderId="0" xfId="0" applyFont="1" applyAlignment="1" applyProtection="1">
      <alignment horizontal="right"/>
    </xf>
    <xf numFmtId="0" fontId="0" fillId="0" borderId="0" xfId="0" applyAlignment="1" applyProtection="1"/>
    <xf numFmtId="0" fontId="0" fillId="2" borderId="0" xfId="0" applyFill="1" applyProtection="1"/>
    <xf numFmtId="0" fontId="0" fillId="2" borderId="0" xfId="0" applyFill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0" fillId="2" borderId="0" xfId="0" applyFill="1" applyBorder="1" applyAlignment="1"/>
    <xf numFmtId="0" fontId="5" fillId="2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7" fillId="2" borderId="4" xfId="0" applyFont="1" applyFill="1" applyBorder="1" applyAlignment="1" applyProtection="1">
      <alignment horizontal="left" vertical="center" wrapText="1" indent="1"/>
    </xf>
    <xf numFmtId="2" fontId="8" fillId="2" borderId="5" xfId="0" applyNumberFormat="1" applyFont="1" applyFill="1" applyBorder="1" applyAlignment="1" applyProtection="1">
      <alignment horizontal="left" wrapText="1"/>
    </xf>
    <xf numFmtId="2" fontId="8" fillId="2" borderId="6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</xf>
    <xf numFmtId="0" fontId="7" fillId="2" borderId="9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wrapText="1" indent="1"/>
    </xf>
    <xf numFmtId="2" fontId="8" fillId="2" borderId="11" xfId="0" applyNumberFormat="1" applyFont="1" applyFill="1" applyBorder="1" applyAlignment="1" applyProtection="1">
      <alignment horizontal="left" wrapText="1"/>
    </xf>
    <xf numFmtId="44" fontId="13" fillId="3" borderId="12" xfId="0" applyNumberFormat="1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right" vertical="center" wrapText="1" indent="1"/>
    </xf>
    <xf numFmtId="0" fontId="16" fillId="2" borderId="0" xfId="0" applyFont="1" applyFill="1" applyBorder="1" applyAlignment="1" applyProtection="1">
      <alignment horizontal="right" vertical="center" wrapText="1" indent="1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2" fontId="8" fillId="2" borderId="13" xfId="0" applyNumberFormat="1" applyFont="1" applyFill="1" applyBorder="1" applyAlignment="1" applyProtection="1">
      <alignment horizontal="left" wrapText="1"/>
    </xf>
    <xf numFmtId="0" fontId="18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44" fontId="7" fillId="4" borderId="12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/>
    <xf numFmtId="0" fontId="2" fillId="2" borderId="14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 applyProtection="1">
      <alignment vertical="center" wrapText="1"/>
    </xf>
    <xf numFmtId="20" fontId="7" fillId="4" borderId="0" xfId="0" applyNumberFormat="1" applyFont="1" applyFill="1" applyBorder="1" applyAlignment="1" applyProtection="1">
      <alignment horizontal="left" vertical="center"/>
    </xf>
    <xf numFmtId="164" fontId="12" fillId="3" borderId="18" xfId="0" applyNumberFormat="1" applyFont="1" applyFill="1" applyBorder="1" applyAlignment="1" applyProtection="1">
      <alignment horizontal="right" vertical="center" wrapText="1" indent="4"/>
    </xf>
    <xf numFmtId="44" fontId="7" fillId="4" borderId="12" xfId="0" applyNumberFormat="1" applyFont="1" applyFill="1" applyBorder="1" applyAlignment="1" applyProtection="1">
      <alignment vertical="center" wrapText="1"/>
      <protection locked="0"/>
    </xf>
    <xf numFmtId="2" fontId="8" fillId="2" borderId="19" xfId="0" applyNumberFormat="1" applyFont="1" applyFill="1" applyBorder="1" applyAlignment="1" applyProtection="1">
      <alignment horizontal="left" wrapText="1"/>
    </xf>
    <xf numFmtId="0" fontId="10" fillId="3" borderId="20" xfId="0" applyFont="1" applyFill="1" applyBorder="1" applyAlignment="1" applyProtection="1">
      <alignment horizontal="left" vertical="center"/>
    </xf>
    <xf numFmtId="44" fontId="13" fillId="3" borderId="12" xfId="0" applyNumberFormat="1" applyFont="1" applyFill="1" applyBorder="1" applyAlignment="1" applyProtection="1">
      <alignment vertical="center"/>
    </xf>
    <xf numFmtId="0" fontId="0" fillId="0" borderId="0" xfId="0" applyFont="1"/>
    <xf numFmtId="0" fontId="4" fillId="5" borderId="2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5" fillId="0" borderId="0" xfId="0" applyFont="1" applyFill="1"/>
    <xf numFmtId="0" fontId="24" fillId="0" borderId="0" xfId="0" applyFont="1" applyFill="1"/>
    <xf numFmtId="0" fontId="16" fillId="0" borderId="0" xfId="0" applyFont="1" applyFill="1" applyBorder="1" applyProtection="1"/>
    <xf numFmtId="0" fontId="0" fillId="0" borderId="0" xfId="0" applyFont="1" applyFill="1"/>
    <xf numFmtId="0" fontId="29" fillId="0" borderId="22" xfId="0" applyFont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9" fillId="0" borderId="28" xfId="0" applyFont="1" applyBorder="1" applyAlignment="1" applyProtection="1">
      <alignment vertical="center"/>
      <protection locked="0"/>
    </xf>
    <xf numFmtId="20" fontId="7" fillId="4" borderId="29" xfId="0" applyNumberFormat="1" applyFont="1" applyFill="1" applyBorder="1" applyAlignment="1" applyProtection="1">
      <alignment horizontal="left" vertical="center" wrapText="1"/>
    </xf>
    <xf numFmtId="0" fontId="16" fillId="2" borderId="30" xfId="0" applyFont="1" applyFill="1" applyBorder="1" applyAlignment="1" applyProtection="1">
      <alignment horizontal="right" vertical="center" wrapText="1" indent="1"/>
    </xf>
    <xf numFmtId="0" fontId="16" fillId="2" borderId="29" xfId="0" applyFont="1" applyFill="1" applyBorder="1" applyAlignment="1" applyProtection="1">
      <alignment horizontal="right" vertical="center" wrapText="1" indent="1"/>
    </xf>
    <xf numFmtId="0" fontId="16" fillId="6" borderId="31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26" fillId="6" borderId="31" xfId="0" applyFont="1" applyFill="1" applyBorder="1" applyAlignment="1" applyProtection="1">
      <alignment horizontal="center" vertical="center" wrapText="1"/>
    </xf>
    <xf numFmtId="0" fontId="16" fillId="6" borderId="10" xfId="0" applyFont="1" applyFill="1" applyBorder="1" applyAlignment="1" applyProtection="1">
      <alignment horizontal="center" vertical="center" wrapText="1"/>
    </xf>
    <xf numFmtId="0" fontId="16" fillId="2" borderId="33" xfId="0" applyFont="1" applyFill="1" applyBorder="1" applyAlignment="1" applyProtection="1">
      <alignment horizontal="center" vertical="center" wrapText="1"/>
    </xf>
    <xf numFmtId="0" fontId="16" fillId="5" borderId="33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left" vertical="center" wrapText="1"/>
    </xf>
    <xf numFmtId="0" fontId="16" fillId="5" borderId="31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 wrapText="1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 applyProtection="1">
      <alignment horizontal="center" vertical="center" wrapText="1"/>
      <protection locked="0"/>
    </xf>
    <xf numFmtId="0" fontId="29" fillId="0" borderId="35" xfId="0" applyFont="1" applyFill="1" applyBorder="1" applyAlignment="1" applyProtection="1">
      <alignment horizontal="center" vertical="center" wrapText="1"/>
      <protection locked="0"/>
    </xf>
    <xf numFmtId="0" fontId="29" fillId="0" borderId="38" xfId="0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41" xfId="0" applyFont="1" applyBorder="1" applyAlignment="1" applyProtection="1">
      <alignment horizontal="center" vertical="center" wrapText="1"/>
      <protection locked="0"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2" borderId="10" xfId="0" applyFill="1" applyBorder="1" applyAlignment="1" applyProtection="1">
      <alignment horizontal="left"/>
    </xf>
    <xf numFmtId="2" fontId="8" fillId="2" borderId="12" xfId="0" applyNumberFormat="1" applyFont="1" applyFill="1" applyBorder="1" applyAlignment="1" applyProtection="1">
      <alignment horizontal="left" vertical="top" wrapText="1"/>
    </xf>
    <xf numFmtId="2" fontId="8" fillId="2" borderId="0" xfId="0" applyNumberFormat="1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vertical="center" wrapText="1"/>
    </xf>
    <xf numFmtId="44" fontId="13" fillId="3" borderId="43" xfId="0" applyNumberFormat="1" applyFont="1" applyFill="1" applyBorder="1" applyAlignment="1" applyProtection="1">
      <alignment vertical="center" wrapText="1"/>
    </xf>
    <xf numFmtId="41" fontId="30" fillId="0" borderId="44" xfId="0" applyNumberFormat="1" applyFont="1" applyFill="1" applyBorder="1" applyAlignment="1" applyProtection="1">
      <alignment horizontal="left" vertical="center" indent="1"/>
      <protection locked="0"/>
    </xf>
    <xf numFmtId="41" fontId="30" fillId="0" borderId="45" xfId="0" applyNumberFormat="1" applyFont="1" applyFill="1" applyBorder="1" applyAlignment="1" applyProtection="1">
      <alignment horizontal="left" vertical="center" indent="1"/>
      <protection locked="0"/>
    </xf>
    <xf numFmtId="9" fontId="30" fillId="0" borderId="44" xfId="2" applyFont="1" applyBorder="1" applyAlignment="1" applyProtection="1">
      <alignment horizontal="left" vertical="center" indent="1"/>
      <protection locked="0"/>
    </xf>
    <xf numFmtId="0" fontId="25" fillId="0" borderId="45" xfId="0" applyFont="1" applyBorder="1" applyAlignment="1">
      <alignment horizontal="left" vertical="center" indent="1"/>
    </xf>
    <xf numFmtId="0" fontId="28" fillId="0" borderId="0" xfId="0" applyFont="1" applyBorder="1" applyAlignment="1" applyProtection="1">
      <alignment horizontal="right"/>
    </xf>
    <xf numFmtId="20" fontId="7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/>
    <xf numFmtId="0" fontId="31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 vertical="top"/>
    </xf>
    <xf numFmtId="0" fontId="29" fillId="0" borderId="46" xfId="1" applyNumberFormat="1" applyFont="1" applyBorder="1" applyAlignment="1" applyProtection="1">
      <alignment horizontal="center" vertical="center" wrapText="1"/>
      <protection locked="0"/>
    </xf>
    <xf numFmtId="0" fontId="29" fillId="0" borderId="37" xfId="1" applyNumberFormat="1" applyFont="1" applyBorder="1" applyAlignment="1" applyProtection="1">
      <alignment horizontal="center" vertical="center" wrapText="1"/>
      <protection locked="0"/>
    </xf>
    <xf numFmtId="0" fontId="29" fillId="0" borderId="38" xfId="1" applyNumberFormat="1" applyFont="1" applyBorder="1" applyAlignment="1" applyProtection="1">
      <alignment horizontal="center" vertical="center" wrapText="1"/>
      <protection locked="0"/>
    </xf>
    <xf numFmtId="0" fontId="29" fillId="0" borderId="35" xfId="1" applyNumberFormat="1" applyFont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vertical="center" wrapText="1"/>
    </xf>
    <xf numFmtId="0" fontId="2" fillId="2" borderId="48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vertical="center" wrapText="1"/>
    </xf>
    <xf numFmtId="0" fontId="16" fillId="2" borderId="48" xfId="0" applyFont="1" applyFill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Protection="1"/>
    <xf numFmtId="0" fontId="16" fillId="0" borderId="49" xfId="0" applyFont="1" applyBorder="1" applyAlignment="1" applyProtection="1">
      <alignment horizontal="left" vertical="center"/>
    </xf>
    <xf numFmtId="0" fontId="16" fillId="0" borderId="50" xfId="0" applyFont="1" applyBorder="1" applyAlignment="1" applyProtection="1">
      <alignment horizontal="left" vertical="center"/>
    </xf>
    <xf numFmtId="0" fontId="16" fillId="0" borderId="51" xfId="0" applyFont="1" applyBorder="1" applyAlignment="1" applyProtection="1">
      <alignment horizontal="left" vertical="center"/>
    </xf>
    <xf numFmtId="0" fontId="16" fillId="0" borderId="52" xfId="0" applyFont="1" applyBorder="1" applyAlignment="1" applyProtection="1">
      <alignment horizontal="left" vertical="center"/>
    </xf>
    <xf numFmtId="0" fontId="33" fillId="0" borderId="31" xfId="0" applyFont="1" applyFill="1" applyBorder="1" applyAlignment="1" applyProtection="1">
      <alignment horizontal="center" vertical="center" wrapText="1"/>
    </xf>
    <xf numFmtId="0" fontId="34" fillId="0" borderId="0" xfId="0" applyFont="1" applyBorder="1" applyProtection="1"/>
    <xf numFmtId="0" fontId="35" fillId="0" borderId="0" xfId="0" applyFont="1" applyAlignment="1" applyProtection="1">
      <alignment horizontal="right"/>
    </xf>
    <xf numFmtId="41" fontId="35" fillId="0" borderId="53" xfId="0" applyNumberFormat="1" applyFont="1" applyFill="1" applyBorder="1" applyAlignment="1" applyProtection="1">
      <alignment horizontal="left" vertical="center" indent="1"/>
    </xf>
    <xf numFmtId="41" fontId="35" fillId="0" borderId="49" xfId="0" applyNumberFormat="1" applyFont="1" applyFill="1" applyBorder="1" applyAlignment="1" applyProtection="1">
      <alignment horizontal="left" vertical="center" indent="1"/>
    </xf>
    <xf numFmtId="41" fontId="35" fillId="0" borderId="54" xfId="0" applyNumberFormat="1" applyFont="1" applyFill="1" applyBorder="1" applyAlignment="1" applyProtection="1">
      <alignment horizontal="left" vertical="center" indent="1"/>
    </xf>
    <xf numFmtId="41" fontId="35" fillId="0" borderId="51" xfId="0" applyNumberFormat="1" applyFont="1" applyFill="1" applyBorder="1" applyAlignment="1" applyProtection="1">
      <alignment horizontal="left" vertical="center" indent="1"/>
    </xf>
    <xf numFmtId="165" fontId="4" fillId="6" borderId="55" xfId="1" applyNumberFormat="1" applyFont="1" applyFill="1" applyBorder="1" applyAlignment="1" applyProtection="1">
      <alignment vertical="center" wrapText="1"/>
    </xf>
    <xf numFmtId="165" fontId="4" fillId="6" borderId="56" xfId="1" applyNumberFormat="1" applyFont="1" applyFill="1" applyBorder="1" applyAlignment="1" applyProtection="1">
      <alignment vertical="center" wrapText="1"/>
    </xf>
    <xf numFmtId="165" fontId="4" fillId="6" borderId="57" xfId="1" applyNumberFormat="1" applyFont="1" applyFill="1" applyBorder="1" applyAlignment="1" applyProtection="1">
      <alignment vertical="center" wrapText="1"/>
    </xf>
    <xf numFmtId="0" fontId="0" fillId="0" borderId="17" xfId="0" applyFont="1" applyBorder="1" applyProtection="1"/>
    <xf numFmtId="0" fontId="0" fillId="0" borderId="58" xfId="0" applyFont="1" applyBorder="1" applyProtection="1"/>
    <xf numFmtId="0" fontId="0" fillId="0" borderId="43" xfId="0" applyFont="1" applyBorder="1" applyProtection="1"/>
    <xf numFmtId="0" fontId="4" fillId="6" borderId="31" xfId="0" applyFont="1" applyFill="1" applyBorder="1" applyAlignment="1" applyProtection="1">
      <alignment horizontal="center" vertical="center"/>
    </xf>
    <xf numFmtId="44" fontId="4" fillId="6" borderId="31" xfId="0" applyNumberFormat="1" applyFont="1" applyFill="1" applyBorder="1" applyAlignment="1" applyProtection="1">
      <alignment vertical="center"/>
    </xf>
    <xf numFmtId="44" fontId="4" fillId="6" borderId="17" xfId="0" applyNumberFormat="1" applyFont="1" applyFill="1" applyBorder="1" applyAlignment="1" applyProtection="1">
      <alignment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165" fontId="35" fillId="0" borderId="22" xfId="0" applyNumberFormat="1" applyFont="1" applyFill="1" applyBorder="1" applyAlignment="1" applyProtection="1">
      <alignment horizontal="center" vertical="center"/>
      <protection locked="0"/>
    </xf>
    <xf numFmtId="165" fontId="35" fillId="0" borderId="32" xfId="0" applyNumberFormat="1" applyFont="1" applyFill="1" applyBorder="1" applyAlignment="1" applyProtection="1">
      <alignment horizontal="center" vertical="center"/>
      <protection locked="0"/>
    </xf>
    <xf numFmtId="44" fontId="4" fillId="0" borderId="21" xfId="0" applyNumberFormat="1" applyFont="1" applyFill="1" applyBorder="1" applyAlignment="1" applyProtection="1">
      <alignment vertical="center"/>
      <protection locked="0"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5" fontId="4" fillId="0" borderId="32" xfId="0" applyNumberFormat="1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164" fontId="7" fillId="0" borderId="60" xfId="0" applyNumberFormat="1" applyFont="1" applyFill="1" applyBorder="1" applyAlignment="1" applyProtection="1">
      <alignment horizontal="right" vertical="center" wrapText="1" indent="4"/>
    </xf>
    <xf numFmtId="44" fontId="7" fillId="0" borderId="12" xfId="0" applyNumberFormat="1" applyFont="1" applyFill="1" applyBorder="1" applyAlignment="1" applyProtection="1">
      <alignment vertical="center" wrapText="1"/>
    </xf>
    <xf numFmtId="0" fontId="0" fillId="2" borderId="61" xfId="0" applyFill="1" applyBorder="1" applyAlignment="1" applyProtection="1">
      <alignment horizontal="left" indent="1"/>
    </xf>
    <xf numFmtId="0" fontId="0" fillId="2" borderId="20" xfId="0" applyFill="1" applyBorder="1" applyAlignment="1" applyProtection="1">
      <alignment horizontal="left" indent="1"/>
    </xf>
    <xf numFmtId="0" fontId="0" fillId="0" borderId="29" xfId="0" applyBorder="1" applyProtection="1"/>
    <xf numFmtId="0" fontId="16" fillId="0" borderId="0" xfId="0" applyFont="1" applyProtection="1"/>
    <xf numFmtId="44" fontId="13" fillId="3" borderId="12" xfId="0" applyNumberFormat="1" applyFont="1" applyFill="1" applyBorder="1" applyAlignment="1" applyProtection="1">
      <alignment vertical="center" wrapText="1"/>
      <protection locked="0" hidden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0" fontId="2" fillId="5" borderId="17" xfId="0" applyFont="1" applyFill="1" applyBorder="1" applyAlignment="1" applyProtection="1">
      <alignment horizontal="left" vertical="center" wrapText="1"/>
    </xf>
    <xf numFmtId="0" fontId="1" fillId="5" borderId="58" xfId="0" applyFont="1" applyFill="1" applyBorder="1" applyAlignment="1" applyProtection="1">
      <alignment horizontal="left" vertical="center" wrapText="1"/>
    </xf>
    <xf numFmtId="0" fontId="7" fillId="2" borderId="69" xfId="0" applyFont="1" applyFill="1" applyBorder="1" applyAlignment="1" applyProtection="1">
      <alignment horizontal="left" vertical="center" wrapText="1" indent="1"/>
    </xf>
    <xf numFmtId="0" fontId="0" fillId="0" borderId="70" xfId="0" applyBorder="1" applyAlignment="1" applyProtection="1">
      <alignment horizontal="left" vertical="center" wrapText="1" indent="1"/>
    </xf>
    <xf numFmtId="0" fontId="7" fillId="2" borderId="70" xfId="0" applyFont="1" applyFill="1" applyBorder="1" applyAlignment="1" applyProtection="1">
      <alignment horizontal="left" vertical="center" wrapText="1" indent="1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17" fillId="5" borderId="0" xfId="0" applyFont="1" applyFill="1" applyBorder="1" applyAlignment="1" applyProtection="1">
      <alignment horizontal="left" vertical="center" wrapText="1"/>
    </xf>
    <xf numFmtId="0" fontId="29" fillId="0" borderId="29" xfId="0" applyFont="1" applyFill="1" applyBorder="1" applyAlignment="1" applyProtection="1">
      <alignment horizontal="left" vertical="center" wrapText="1"/>
    </xf>
    <xf numFmtId="0" fontId="34" fillId="0" borderId="29" xfId="0" applyFont="1" applyBorder="1" applyProtection="1"/>
    <xf numFmtId="41" fontId="20" fillId="7" borderId="62" xfId="0" applyNumberFormat="1" applyFont="1" applyFill="1" applyBorder="1" applyAlignment="1" applyProtection="1">
      <alignment vertical="center" wrapText="1"/>
    </xf>
    <xf numFmtId="0" fontId="20" fillId="7" borderId="63" xfId="0" applyFont="1" applyFill="1" applyBorder="1" applyAlignment="1" applyProtection="1">
      <alignment vertical="center" wrapText="1"/>
    </xf>
    <xf numFmtId="0" fontId="2" fillId="5" borderId="64" xfId="0" applyFont="1" applyFill="1" applyBorder="1" applyAlignment="1" applyProtection="1">
      <alignment horizontal="left" vertical="center" wrapText="1"/>
    </xf>
    <xf numFmtId="0" fontId="0" fillId="5" borderId="65" xfId="0" applyFill="1" applyBorder="1" applyAlignment="1" applyProtection="1">
      <alignment horizontal="left"/>
    </xf>
    <xf numFmtId="0" fontId="0" fillId="5" borderId="45" xfId="0" applyFill="1" applyBorder="1" applyAlignment="1" applyProtection="1">
      <alignment horizontal="left"/>
    </xf>
    <xf numFmtId="0" fontId="2" fillId="5" borderId="8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1" fontId="20" fillId="7" borderId="46" xfId="0" applyNumberFormat="1" applyFont="1" applyFill="1" applyBorder="1" applyAlignment="1" applyProtection="1">
      <alignment horizontal="left" vertical="center"/>
    </xf>
    <xf numFmtId="0" fontId="0" fillId="7" borderId="66" xfId="0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horizontal="center" vertical="center" wrapText="1"/>
    </xf>
    <xf numFmtId="0" fontId="5" fillId="2" borderId="6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61" xfId="0" applyFont="1" applyFill="1" applyBorder="1" applyAlignment="1" applyProtection="1">
      <alignment horizontal="left"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20" fillId="0" borderId="72" xfId="0" applyFont="1" applyBorder="1" applyAlignment="1" applyProtection="1">
      <alignment vertical="center" wrapText="1"/>
    </xf>
    <xf numFmtId="0" fontId="0" fillId="0" borderId="73" xfId="0" applyBorder="1" applyAlignment="1" applyProtection="1">
      <alignment vertical="center" wrapText="1"/>
    </xf>
    <xf numFmtId="41" fontId="30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3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Border="1" applyProtection="1"/>
    <xf numFmtId="41" fontId="36" fillId="0" borderId="46" xfId="0" applyNumberFormat="1" applyFont="1" applyFill="1" applyBorder="1" applyAlignment="1" applyProtection="1">
      <alignment horizontal="left" vertical="center" indent="1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0" fontId="16" fillId="0" borderId="66" xfId="0" applyFont="1" applyBorder="1" applyAlignment="1" applyProtection="1">
      <alignment horizontal="left" vertical="center"/>
      <protection locked="0"/>
    </xf>
    <xf numFmtId="41" fontId="30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41" fontId="30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41" fontId="3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64" xfId="0" applyFont="1" applyFill="1" applyBorder="1" applyAlignment="1" applyProtection="1">
      <alignment vertical="center" wrapText="1"/>
    </xf>
    <xf numFmtId="0" fontId="20" fillId="0" borderId="65" xfId="0" applyFont="1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20" fontId="23" fillId="4" borderId="0" xfId="0" applyNumberFormat="1" applyFont="1" applyFill="1" applyBorder="1" applyAlignment="1" applyProtection="1">
      <alignment horizontal="left" wrapText="1"/>
    </xf>
    <xf numFmtId="20" fontId="3" fillId="4" borderId="0" xfId="0" applyNumberFormat="1" applyFont="1" applyFill="1" applyBorder="1" applyAlignment="1" applyProtection="1">
      <alignment horizontal="left" wrapText="1"/>
    </xf>
    <xf numFmtId="0" fontId="2" fillId="5" borderId="17" xfId="0" applyFont="1" applyFill="1" applyBorder="1" applyAlignment="1" applyProtection="1">
      <alignment horizontal="center" vertical="center" wrapText="1"/>
    </xf>
    <xf numFmtId="0" fontId="0" fillId="5" borderId="58" xfId="0" applyFill="1" applyBorder="1" applyAlignment="1" applyProtection="1">
      <alignment horizontal="center"/>
    </xf>
    <xf numFmtId="0" fontId="0" fillId="5" borderId="43" xfId="0" applyFill="1" applyBorder="1" applyAlignment="1" applyProtection="1">
      <alignment horizontal="center"/>
    </xf>
    <xf numFmtId="0" fontId="5" fillId="1" borderId="36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5" fontId="4" fillId="2" borderId="30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5" fontId="4" fillId="2" borderId="79" xfId="1" applyNumberFormat="1" applyFont="1" applyFill="1" applyBorder="1" applyAlignment="1" applyProtection="1">
      <alignment horizontal="center" vertical="center" wrapText="1"/>
    </xf>
    <xf numFmtId="165" fontId="4" fillId="2" borderId="34" xfId="1" applyNumberFormat="1" applyFont="1" applyFill="1" applyBorder="1" applyAlignment="1" applyProtection="1">
      <alignment horizontal="center" vertical="center" wrapText="1"/>
    </xf>
    <xf numFmtId="0" fontId="16" fillId="6" borderId="76" xfId="0" applyFont="1" applyFill="1" applyBorder="1" applyAlignment="1" applyProtection="1">
      <alignment horizontal="center" vertical="center" wrapText="1"/>
    </xf>
    <xf numFmtId="0" fontId="16" fillId="6" borderId="77" xfId="0" applyFont="1" applyFill="1" applyBorder="1" applyAlignment="1" applyProtection="1">
      <alignment horizontal="center" vertical="center" wrapText="1"/>
    </xf>
    <xf numFmtId="0" fontId="16" fillId="6" borderId="78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left" vertical="center"/>
      <protection locked="0"/>
    </xf>
    <xf numFmtId="0" fontId="20" fillId="0" borderId="65" xfId="0" applyFont="1" applyFill="1" applyBorder="1" applyAlignment="1" applyProtection="1">
      <alignment horizontal="left" vertical="center"/>
      <protection locked="0"/>
    </xf>
    <xf numFmtId="0" fontId="20" fillId="0" borderId="45" xfId="0" applyFont="1" applyFill="1" applyBorder="1" applyAlignment="1" applyProtection="1">
      <alignment horizontal="left" vertical="center"/>
      <protection locked="0"/>
    </xf>
    <xf numFmtId="41" fontId="36" fillId="0" borderId="80" xfId="0" applyNumberFormat="1" applyFont="1" applyFill="1" applyBorder="1" applyAlignment="1" applyProtection="1">
      <alignment horizontal="left" vertical="center" indent="1"/>
    </xf>
    <xf numFmtId="0" fontId="16" fillId="0" borderId="80" xfId="0" applyFont="1" applyBorder="1" applyAlignment="1" applyProtection="1">
      <alignment horizontal="left" vertical="center"/>
    </xf>
    <xf numFmtId="0" fontId="16" fillId="0" borderId="81" xfId="0" applyFont="1" applyBorder="1" applyAlignment="1" applyProtection="1">
      <alignment horizontal="left" vertical="center"/>
    </xf>
    <xf numFmtId="41" fontId="30" fillId="0" borderId="82" xfId="0" applyNumberFormat="1" applyFont="1" applyFill="1" applyBorder="1" applyAlignment="1" applyProtection="1">
      <alignment horizontal="left" vertical="center" wrapText="1" indent="1"/>
    </xf>
    <xf numFmtId="41" fontId="30" fillId="0" borderId="83" xfId="0" applyNumberFormat="1" applyFont="1" applyFill="1" applyBorder="1" applyAlignment="1" applyProtection="1">
      <alignment horizontal="left" vertical="center" wrapText="1" indent="1"/>
    </xf>
    <xf numFmtId="0" fontId="16" fillId="5" borderId="84" xfId="0" applyFont="1" applyFill="1" applyBorder="1" applyAlignment="1" applyProtection="1">
      <alignment horizontal="left" vertical="center" wrapText="1"/>
    </xf>
    <xf numFmtId="0" fontId="16" fillId="5" borderId="77" xfId="0" applyFont="1" applyFill="1" applyBorder="1" applyAlignment="1" applyProtection="1">
      <alignment horizontal="left" vertical="center" wrapText="1"/>
    </xf>
    <xf numFmtId="0" fontId="16" fillId="5" borderId="85" xfId="0" applyFont="1" applyFill="1" applyBorder="1" applyAlignment="1" applyProtection="1">
      <alignment horizontal="left" vertical="center" wrapText="1"/>
    </xf>
    <xf numFmtId="0" fontId="20" fillId="0" borderId="86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7" xfId="0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72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82550</xdr:rowOff>
    </xdr:from>
    <xdr:to>
      <xdr:col>0</xdr:col>
      <xdr:colOff>1866900</xdr:colOff>
      <xdr:row>2</xdr:row>
      <xdr:rowOff>146050</xdr:rowOff>
    </xdr:to>
    <xdr:pic>
      <xdr:nvPicPr>
        <xdr:cNvPr id="1222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82550"/>
          <a:ext cx="18034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2720975</xdr:colOff>
      <xdr:row>20</xdr:row>
      <xdr:rowOff>41275</xdr:rowOff>
    </xdr:from>
    <xdr:ext cx="184731" cy="264560"/>
    <xdr:sp macro="" textlink="">
      <xdr:nvSpPr>
        <xdr:cNvPr id="4" name="ZoneTexte 3"/>
        <xdr:cNvSpPr txBox="1"/>
      </xdr:nvSpPr>
      <xdr:spPr>
        <a:xfrm>
          <a:off x="2720975" y="49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590550</xdr:colOff>
      <xdr:row>1</xdr:row>
      <xdr:rowOff>704850</xdr:rowOff>
    </xdr:to>
    <xdr:pic>
      <xdr:nvPicPr>
        <xdr:cNvPr id="620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5781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69850</xdr:rowOff>
    </xdr:from>
    <xdr:to>
      <xdr:col>0</xdr:col>
      <xdr:colOff>2127250</xdr:colOff>
      <xdr:row>3</xdr:row>
      <xdr:rowOff>19050</xdr:rowOff>
    </xdr:to>
    <xdr:pic>
      <xdr:nvPicPr>
        <xdr:cNvPr id="2176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9850"/>
          <a:ext cx="209550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6350</xdr:rowOff>
    </xdr:from>
    <xdr:to>
      <xdr:col>1</xdr:col>
      <xdr:colOff>673100</xdr:colOff>
      <xdr:row>2</xdr:row>
      <xdr:rowOff>133350</xdr:rowOff>
    </xdr:to>
    <xdr:pic>
      <xdr:nvPicPr>
        <xdr:cNvPr id="5181" name="Picture 2" descr="Régie nouveau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6350"/>
          <a:ext cx="2463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U104"/>
  <sheetViews>
    <sheetView showGridLines="0" showRowColHeaders="0" topLeftCell="A4" zoomScaleNormal="100" workbookViewId="0">
      <selection activeCell="C101" sqref="C101"/>
    </sheetView>
  </sheetViews>
  <sheetFormatPr baseColWidth="10" defaultColWidth="0.1796875" defaultRowHeight="12.75" customHeight="1" zeroHeight="1" x14ac:dyDescent="0.25"/>
  <cols>
    <col min="1" max="1" width="47.1796875" style="107" customWidth="1"/>
    <col min="2" max="2" width="23.26953125" style="107" customWidth="1"/>
    <col min="3" max="3" width="23.453125" style="107" customWidth="1"/>
    <col min="4" max="4" width="0.26953125" hidden="1" customWidth="1"/>
    <col min="5" max="253" width="0" hidden="1" customWidth="1"/>
    <col min="254" max="254" width="1.453125" hidden="1" customWidth="1"/>
    <col min="255" max="255" width="0.1796875" hidden="1" customWidth="1"/>
  </cols>
  <sheetData>
    <row r="1" spans="1:15" ht="18.75" customHeight="1" x14ac:dyDescent="0.35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 x14ac:dyDescent="0.35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 x14ac:dyDescent="0.25">
      <c r="A3" s="164"/>
      <c r="B3" s="165"/>
      <c r="C3" s="16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 x14ac:dyDescent="0.25">
      <c r="A4" s="5" t="s">
        <v>0</v>
      </c>
      <c r="B4" s="176" t="str">
        <f>Identification!B4</f>
        <v>R-4070-2018</v>
      </c>
      <c r="C4" s="17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 x14ac:dyDescent="0.25">
      <c r="A5" s="86" t="s">
        <v>1</v>
      </c>
      <c r="B5" s="166" t="str">
        <f>Identification!B5</f>
        <v>Rio Tinto Alcan inc.</v>
      </c>
      <c r="C5" s="16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5" customHeight="1" x14ac:dyDescent="0.25">
      <c r="A6" s="168" t="s">
        <v>2</v>
      </c>
      <c r="B6" s="169"/>
      <c r="C6" s="17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 x14ac:dyDescent="0.25">
      <c r="A7" s="180" t="s">
        <v>3</v>
      </c>
      <c r="B7" s="17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 x14ac:dyDescent="0.25">
      <c r="A8" s="181"/>
      <c r="B8" s="179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2" customHeight="1" x14ac:dyDescent="0.25">
      <c r="A9" s="10" t="s">
        <v>6</v>
      </c>
      <c r="B9" s="143">
        <f>Répartition!B25+Répartition!C25+Répartition!D25</f>
        <v>156</v>
      </c>
      <c r="C9" s="144">
        <f>Répartition!B30+Répartition!C30+Répartition!D30</f>
        <v>39780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 x14ac:dyDescent="0.25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2" customHeight="1" x14ac:dyDescent="0.25">
      <c r="A11" s="10" t="s">
        <v>7</v>
      </c>
      <c r="B11" s="143">
        <f>Répartition!E25+Répartition!F25+Répartition!G25+Répartition!H25</f>
        <v>99</v>
      </c>
      <c r="C11" s="144">
        <f>Répartition!E30+Répartition!F30+Répartition!G30+Répartition!H30</f>
        <v>8415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 x14ac:dyDescent="0.25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2" customHeight="1" x14ac:dyDescent="0.25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 x14ac:dyDescent="0.25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2" customHeight="1" x14ac:dyDescent="0.25">
      <c r="A15" s="10" t="s">
        <v>9</v>
      </c>
      <c r="B15" s="143">
        <f>Répartition!K25+Répartition!L25</f>
        <v>115</v>
      </c>
      <c r="C15" s="144">
        <f>Répartition!K30+Répartition!L30</f>
        <v>14950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 x14ac:dyDescent="0.25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2" customHeight="1" x14ac:dyDescent="0.25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 x14ac:dyDescent="0.25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5" customHeight="1" x14ac:dyDescent="0.25">
      <c r="A19" s="38" t="s">
        <v>12</v>
      </c>
      <c r="B19" s="35">
        <f>B9+B11+B13+B15+B17</f>
        <v>370</v>
      </c>
      <c r="C19" s="39">
        <f>C9+C11+C13+C15+C17</f>
        <v>63145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 x14ac:dyDescent="0.25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5" customHeight="1" x14ac:dyDescent="0.25">
      <c r="A21" s="171" t="s">
        <v>13</v>
      </c>
      <c r="B21" s="172"/>
      <c r="C21" s="17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 x14ac:dyDescent="0.25">
      <c r="A22" s="174" t="s">
        <v>14</v>
      </c>
      <c r="B22" s="17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" customHeight="1" x14ac:dyDescent="0.25">
      <c r="A23" s="155" t="s">
        <v>16</v>
      </c>
      <c r="B23" s="156"/>
      <c r="C23" s="27">
        <f>ROUND(0.03*C19,2)</f>
        <v>1894.35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 x14ac:dyDescent="0.25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2" customHeight="1" x14ac:dyDescent="0.25">
      <c r="A25" s="155" t="s">
        <v>18</v>
      </c>
      <c r="B25" s="157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 x14ac:dyDescent="0.25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2" customHeight="1" x14ac:dyDescent="0.25">
      <c r="A27" s="158" t="s">
        <v>62</v>
      </c>
      <c r="B27" s="159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 x14ac:dyDescent="0.25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5" customHeight="1" x14ac:dyDescent="0.25">
      <c r="A29" s="160" t="s">
        <v>21</v>
      </c>
      <c r="B29" s="161"/>
      <c r="C29" s="19">
        <f>C23+C25+C27</f>
        <v>1894.35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 x14ac:dyDescent="0.25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5" customHeight="1" x14ac:dyDescent="0.25">
      <c r="A31" s="162" t="s">
        <v>23</v>
      </c>
      <c r="B31" s="163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 x14ac:dyDescent="0.25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 x14ac:dyDescent="0.25">
      <c r="A33" s="153" t="s">
        <v>54</v>
      </c>
      <c r="B33" s="154"/>
      <c r="C33" s="87">
        <f>C19+C29+C31</f>
        <v>65039.35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hidden="1" customHeight="1" x14ac:dyDescent="0.25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hidden="1" customHeight="1" x14ac:dyDescent="0.25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5" hidden="1" x14ac:dyDescent="0.25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5" hidden="1" x14ac:dyDescent="0.25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5" hidden="1" x14ac:dyDescent="0.25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5" hidden="1" x14ac:dyDescent="0.25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5" hidden="1" x14ac:dyDescent="0.25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5" hidden="1" x14ac:dyDescent="0.25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5" hidden="1" x14ac:dyDescent="0.25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5" hidden="1" x14ac:dyDescent="0.25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5" hidden="1" x14ac:dyDescent="0.25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5" hidden="1" x14ac:dyDescent="0.25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5" hidden="1" x14ac:dyDescent="0.25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5" hidden="1" x14ac:dyDescent="0.25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5" hidden="1" x14ac:dyDescent="0.25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5" hidden="1" x14ac:dyDescent="0.25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5" hidden="1" x14ac:dyDescent="0.25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5" hidden="1" x14ac:dyDescent="0.25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5" hidden="1" x14ac:dyDescent="0.25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5" hidden="1" x14ac:dyDescent="0.25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5" hidden="1" x14ac:dyDescent="0.25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5" hidden="1" x14ac:dyDescent="0.25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5" hidden="1" x14ac:dyDescent="0.25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5" hidden="1" x14ac:dyDescent="0.25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5" hidden="1" x14ac:dyDescent="0.25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5" hidden="1" x14ac:dyDescent="0.25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5" hidden="1" x14ac:dyDescent="0.25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5" hidden="1" x14ac:dyDescent="0.25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5" hidden="1" x14ac:dyDescent="0.25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5" hidden="1" x14ac:dyDescent="0.25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5" hidden="1" x14ac:dyDescent="0.25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5" hidden="1" x14ac:dyDescent="0.25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5" hidden="1" x14ac:dyDescent="0.25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5" hidden="1" x14ac:dyDescent="0.25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5" hidden="1" x14ac:dyDescent="0.25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5" hidden="1" x14ac:dyDescent="0.25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5" hidden="1" x14ac:dyDescent="0.25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5" hidden="1" x14ac:dyDescent="0.25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5" hidden="1" x14ac:dyDescent="0.25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5" hidden="1" x14ac:dyDescent="0.25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5" hidden="1" x14ac:dyDescent="0.25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5" hidden="1" x14ac:dyDescent="0.25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5" hidden="1" x14ac:dyDescent="0.25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5" hidden="1" x14ac:dyDescent="0.25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5" hidden="1" x14ac:dyDescent="0.25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5" hidden="1" x14ac:dyDescent="0.25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5" hidden="1" x14ac:dyDescent="0.25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5" hidden="1" x14ac:dyDescent="0.25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5" hidden="1" x14ac:dyDescent="0.25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5" hidden="1" x14ac:dyDescent="0.25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5" hidden="1" x14ac:dyDescent="0.25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5" hidden="1" x14ac:dyDescent="0.25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5" hidden="1" x14ac:dyDescent="0.25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5" hidden="1" x14ac:dyDescent="0.25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5" hidden="1" x14ac:dyDescent="0.25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5" hidden="1" x14ac:dyDescent="0.25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5" hidden="1" x14ac:dyDescent="0.25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5" hidden="1" x14ac:dyDescent="0.25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5" hidden="1" x14ac:dyDescent="0.25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5" hidden="1" x14ac:dyDescent="0.25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5" hidden="1" x14ac:dyDescent="0.25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5" hidden="1" x14ac:dyDescent="0.25"/>
    <row r="96" spans="1:15" ht="12.5" hidden="1" x14ac:dyDescent="0.25"/>
    <row r="97" spans="1:3" ht="12.5" hidden="1" x14ac:dyDescent="0.25"/>
    <row r="98" spans="1:3" ht="12.5" hidden="1" x14ac:dyDescent="0.25"/>
    <row r="99" spans="1:3" ht="12.75" customHeight="1" x14ac:dyDescent="0.25"/>
    <row r="100" spans="1:3" ht="12.75" customHeight="1" x14ac:dyDescent="0.25"/>
    <row r="101" spans="1:3" ht="30.75" customHeight="1" x14ac:dyDescent="0.25">
      <c r="A101" s="147"/>
      <c r="B101" s="147"/>
      <c r="C101" s="147"/>
    </row>
    <row r="102" spans="1:3" ht="12.75" customHeight="1" x14ac:dyDescent="0.3">
      <c r="A102" s="148" t="s">
        <v>38</v>
      </c>
      <c r="C102" s="148" t="s">
        <v>39</v>
      </c>
    </row>
    <row r="103" spans="1:3" ht="12.75" customHeight="1" x14ac:dyDescent="0.25"/>
    <row r="104" spans="1:3" ht="12.75" customHeight="1" x14ac:dyDescent="0.25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3" right="0.23622047244094491" top="0.39370078740157483" bottom="0.6692913385826772" header="0.19685039370078741" footer="0.31496062992125984"/>
  <pageSetup orientation="portrait" r:id="rId1"/>
  <headerFooter alignWithMargins="0">
    <oddFooter>&amp;L&amp;"Times New Roman,Gras"&amp;8BP / 2009-11-06&amp;C&amp;"Times New Roman,Gras"&amp;8&amp;A&amp;R&amp;"Times New Roman,Gras"&amp;8Page 1 de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topLeftCell="A15" zoomScaleNormal="100" zoomScaleSheetLayoutView="100" workbookViewId="0">
      <selection activeCell="E13" sqref="E13"/>
    </sheetView>
  </sheetViews>
  <sheetFormatPr baseColWidth="10" defaultRowHeight="12.5" x14ac:dyDescent="0.25"/>
  <cols>
    <col min="1" max="1" width="29.26953125" customWidth="1"/>
    <col min="2" max="2" width="15.453125" customWidth="1"/>
    <col min="3" max="3" width="18.453125" customWidth="1"/>
    <col min="4" max="4" width="15.54296875" customWidth="1"/>
    <col min="5" max="5" width="44" customWidth="1"/>
  </cols>
  <sheetData>
    <row r="1" spans="1:6" ht="20" x14ac:dyDescent="0.4">
      <c r="E1" s="95" t="s">
        <v>53</v>
      </c>
      <c r="F1" s="94"/>
    </row>
    <row r="2" spans="1:6" ht="56.25" customHeight="1" x14ac:dyDescent="0.25">
      <c r="E2" s="96" t="s">
        <v>25</v>
      </c>
      <c r="F2" s="94"/>
    </row>
    <row r="3" spans="1:6" ht="27.75" customHeight="1" x14ac:dyDescent="0.25">
      <c r="A3" s="187" t="s">
        <v>61</v>
      </c>
      <c r="B3" s="188"/>
      <c r="C3" s="188"/>
      <c r="D3" s="188"/>
      <c r="E3" s="188"/>
      <c r="F3" s="94"/>
    </row>
    <row r="4" spans="1:6" ht="24" customHeight="1" x14ac:dyDescent="0.25">
      <c r="A4" s="5" t="s">
        <v>0</v>
      </c>
      <c r="B4" s="189" t="s">
        <v>78</v>
      </c>
      <c r="C4" s="190"/>
      <c r="D4" s="190"/>
      <c r="E4" s="191"/>
      <c r="F4" s="94"/>
    </row>
    <row r="5" spans="1:6" ht="19.5" customHeight="1" x14ac:dyDescent="0.25">
      <c r="A5" s="6" t="s">
        <v>1</v>
      </c>
      <c r="B5" s="192" t="s">
        <v>79</v>
      </c>
      <c r="C5" s="193"/>
      <c r="D5" s="193"/>
      <c r="E5" s="194"/>
      <c r="F5" s="94"/>
    </row>
    <row r="6" spans="1:6" ht="15.5" x14ac:dyDescent="0.25">
      <c r="A6" s="195" t="s">
        <v>26</v>
      </c>
      <c r="B6" s="196"/>
      <c r="C6" s="197"/>
      <c r="D6" s="88" t="s">
        <v>80</v>
      </c>
      <c r="E6" s="89"/>
      <c r="F6" s="94"/>
    </row>
    <row r="7" spans="1:6" ht="19.5" customHeight="1" x14ac:dyDescent="0.25">
      <c r="A7" s="195" t="s">
        <v>40</v>
      </c>
      <c r="B7" s="198"/>
      <c r="C7" s="199"/>
      <c r="D7" s="90" t="s">
        <v>94</v>
      </c>
      <c r="E7" s="91"/>
      <c r="F7" s="94"/>
    </row>
    <row r="8" spans="1:6" ht="21.75" customHeight="1" x14ac:dyDescent="0.25">
      <c r="A8" s="182" t="s">
        <v>41</v>
      </c>
      <c r="B8" s="183"/>
      <c r="C8" s="184"/>
      <c r="D8" s="185"/>
      <c r="E8" s="186"/>
      <c r="F8" s="94"/>
    </row>
    <row r="9" spans="1:6" ht="22.5" customHeight="1" x14ac:dyDescent="0.25">
      <c r="A9" s="202" t="s">
        <v>51</v>
      </c>
      <c r="B9" s="203"/>
      <c r="C9" s="203"/>
      <c r="D9" s="203"/>
      <c r="E9" s="204"/>
      <c r="F9" s="94"/>
    </row>
    <row r="10" spans="1:6" ht="24" customHeight="1" x14ac:dyDescent="0.25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 x14ac:dyDescent="0.25">
      <c r="A11" s="47" t="s">
        <v>81</v>
      </c>
      <c r="B11" s="71">
        <v>29</v>
      </c>
      <c r="C11" s="71" t="s">
        <v>82</v>
      </c>
      <c r="D11" s="97">
        <v>255</v>
      </c>
      <c r="E11" s="76" t="s">
        <v>103</v>
      </c>
      <c r="F11" s="94"/>
    </row>
    <row r="12" spans="1:6" ht="30" customHeight="1" x14ac:dyDescent="0.25">
      <c r="A12" s="48" t="s">
        <v>83</v>
      </c>
      <c r="B12" s="72">
        <v>22</v>
      </c>
      <c r="C12" s="72" t="s">
        <v>82</v>
      </c>
      <c r="D12" s="98">
        <v>255</v>
      </c>
      <c r="E12" s="76" t="s">
        <v>103</v>
      </c>
      <c r="F12" s="94"/>
    </row>
    <row r="13" spans="1:6" ht="30" customHeight="1" x14ac:dyDescent="0.25">
      <c r="A13" s="52"/>
      <c r="B13" s="78"/>
      <c r="C13" s="78"/>
      <c r="D13" s="99"/>
      <c r="E13" s="79"/>
      <c r="F13" s="94"/>
    </row>
    <row r="14" spans="1:6" ht="30" customHeight="1" x14ac:dyDescent="0.25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 x14ac:dyDescent="0.25">
      <c r="A15" s="47" t="s">
        <v>84</v>
      </c>
      <c r="B15" s="70">
        <v>27</v>
      </c>
      <c r="C15" s="70" t="s">
        <v>85</v>
      </c>
      <c r="D15" s="100">
        <v>85</v>
      </c>
      <c r="E15" s="76" t="s">
        <v>105</v>
      </c>
      <c r="F15" s="94"/>
    </row>
    <row r="16" spans="1:6" ht="30" customHeight="1" x14ac:dyDescent="0.25">
      <c r="A16" s="48"/>
      <c r="B16" s="72"/>
      <c r="C16" s="72"/>
      <c r="D16" s="98"/>
      <c r="E16" s="77"/>
      <c r="F16" s="94"/>
    </row>
    <row r="17" spans="1:7" ht="30" customHeight="1" x14ac:dyDescent="0.25">
      <c r="A17" s="48"/>
      <c r="B17" s="72"/>
      <c r="C17" s="72"/>
      <c r="D17" s="98"/>
      <c r="E17" s="77"/>
      <c r="F17" s="94"/>
    </row>
    <row r="18" spans="1:7" ht="30" customHeight="1" x14ac:dyDescent="0.25">
      <c r="A18" s="49"/>
      <c r="B18" s="73"/>
      <c r="C18" s="73"/>
      <c r="D18" s="99"/>
      <c r="E18" s="80"/>
      <c r="F18" s="94"/>
    </row>
    <row r="19" spans="1:7" ht="30" customHeight="1" x14ac:dyDescent="0.25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7" ht="30" customHeight="1" x14ac:dyDescent="0.25">
      <c r="A20" s="50"/>
      <c r="B20" s="205" t="s">
        <v>10</v>
      </c>
      <c r="C20" s="205" t="s">
        <v>10</v>
      </c>
      <c r="D20" s="100"/>
      <c r="E20" s="76"/>
      <c r="F20" s="94"/>
    </row>
    <row r="21" spans="1:7" ht="30" customHeight="1" x14ac:dyDescent="0.25">
      <c r="A21" s="56"/>
      <c r="B21" s="206"/>
      <c r="C21" s="206"/>
      <c r="D21" s="99"/>
      <c r="E21" s="79"/>
      <c r="F21" s="94"/>
    </row>
    <row r="22" spans="1:7" ht="30" customHeight="1" x14ac:dyDescent="0.25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7" ht="30" customHeight="1" x14ac:dyDescent="0.25">
      <c r="A23" s="51" t="s">
        <v>106</v>
      </c>
      <c r="B23" s="205" t="s">
        <v>10</v>
      </c>
      <c r="C23" s="74" t="s">
        <v>82</v>
      </c>
      <c r="D23" s="100">
        <v>130</v>
      </c>
      <c r="E23" s="76" t="s">
        <v>104</v>
      </c>
      <c r="F23" s="94"/>
    </row>
    <row r="24" spans="1:7" ht="30" customHeight="1" x14ac:dyDescent="0.25">
      <c r="A24" s="52"/>
      <c r="B24" s="206"/>
      <c r="C24" s="75"/>
      <c r="D24" s="99"/>
      <c r="E24" s="79"/>
      <c r="F24" s="94"/>
    </row>
    <row r="25" spans="1:7" ht="30" customHeight="1" x14ac:dyDescent="0.25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7" ht="30" customHeight="1" x14ac:dyDescent="0.25">
      <c r="A26" s="51"/>
      <c r="B26" s="205" t="s">
        <v>10</v>
      </c>
      <c r="C26" s="74"/>
      <c r="D26" s="100"/>
      <c r="E26" s="76"/>
      <c r="F26" s="94"/>
    </row>
    <row r="27" spans="1:7" ht="30" customHeight="1" x14ac:dyDescent="0.25">
      <c r="A27" s="52"/>
      <c r="B27" s="206"/>
      <c r="C27" s="75"/>
      <c r="D27" s="99"/>
      <c r="E27" s="79"/>
      <c r="F27" s="94"/>
    </row>
    <row r="28" spans="1:7" ht="14" x14ac:dyDescent="0.25">
      <c r="A28" s="57"/>
      <c r="B28" s="34"/>
      <c r="C28" s="34"/>
      <c r="D28" s="34"/>
      <c r="E28" s="93"/>
      <c r="F28" s="94"/>
      <c r="G28" s="94"/>
    </row>
    <row r="29" spans="1:7" x14ac:dyDescent="0.25">
      <c r="A29" s="200" t="s">
        <v>34</v>
      </c>
      <c r="B29" s="201"/>
      <c r="C29" s="201"/>
      <c r="D29" s="201"/>
      <c r="E29" s="201"/>
      <c r="F29" s="94"/>
      <c r="G29" s="94"/>
    </row>
    <row r="30" spans="1:7" x14ac:dyDescent="0.25">
      <c r="A30" s="200" t="s">
        <v>35</v>
      </c>
      <c r="B30" s="201"/>
      <c r="C30" s="201"/>
      <c r="D30" s="201"/>
      <c r="E30" s="201"/>
      <c r="F30" s="94"/>
      <c r="G30" s="94"/>
    </row>
    <row r="31" spans="1:7" x14ac:dyDescent="0.25">
      <c r="F31" s="94"/>
    </row>
    <row r="32" spans="1:7" x14ac:dyDescent="0.25">
      <c r="F32" s="94"/>
    </row>
    <row r="33" spans="6:6" x14ac:dyDescent="0.25">
      <c r="F33" s="94"/>
    </row>
    <row r="34" spans="6:6" x14ac:dyDescent="0.25">
      <c r="F34" s="94"/>
    </row>
    <row r="35" spans="6:6" x14ac:dyDescent="0.25">
      <c r="F35" s="94"/>
    </row>
    <row r="36" spans="6:6" x14ac:dyDescent="0.25">
      <c r="F36" s="94"/>
    </row>
    <row r="37" spans="6:6" x14ac:dyDescent="0.25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8:C8"/>
    <mergeCell ref="D8:E8"/>
    <mergeCell ref="A3:E3"/>
    <mergeCell ref="B4:E4"/>
    <mergeCell ref="B5:E5"/>
    <mergeCell ref="A6:C6"/>
    <mergeCell ref="A7:C7"/>
  </mergeCells>
  <pageMargins left="0.70866141732283472" right="0.70866141732283472" top="0.62992125984251968" bottom="0.74803149606299213" header="0.31496062992125984" footer="0.31496062992125984"/>
  <pageSetup scale="75" orientation="portrait" r:id="rId1"/>
  <headerFooter>
    <oddFooter>&amp;L&amp;"Times New Roman,Gras"BP / 2009-11-06&amp;C&amp;"Times New Roman,Gras"&amp;A&amp;R&amp;"Times New Roman,Gras"Page 2 de 4</oddFooter>
  </headerFooter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47"/>
  <sheetViews>
    <sheetView showGridLines="0" showRowColHeaders="0" tabSelected="1" topLeftCell="A15" zoomScaleNormal="100" zoomScaleSheetLayoutView="100" workbookViewId="0">
      <selection activeCell="A22" sqref="A22"/>
    </sheetView>
  </sheetViews>
  <sheetFormatPr baseColWidth="10" defaultColWidth="11.453125" defaultRowHeight="12.75" customHeight="1" x14ac:dyDescent="0.25"/>
  <cols>
    <col min="1" max="1" width="47.7265625" style="40" customWidth="1"/>
    <col min="2" max="14" width="12.81640625" style="40" customWidth="1"/>
    <col min="15" max="16384" width="11.453125" style="42"/>
  </cols>
  <sheetData>
    <row r="1" spans="1:14" ht="13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 x14ac:dyDescent="0.3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3.15" customHeight="1" x14ac:dyDescent="0.25">
      <c r="A5" s="104" t="s">
        <v>0</v>
      </c>
      <c r="B5" s="115" t="str">
        <f>Identification!B4</f>
        <v>R-4070-2018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3.15" customHeight="1" thickBot="1" x14ac:dyDescent="0.3">
      <c r="A6" s="105" t="s">
        <v>1</v>
      </c>
      <c r="B6" s="117" t="str">
        <f>Identification!B5</f>
        <v>Rio Tinto Alcan inc.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3.15" customHeight="1" thickBot="1" x14ac:dyDescent="0.3">
      <c r="A7" s="64" t="s">
        <v>57</v>
      </c>
      <c r="B7" s="211" t="s">
        <v>46</v>
      </c>
      <c r="C7" s="212"/>
      <c r="D7" s="213"/>
      <c r="E7" s="211" t="s">
        <v>47</v>
      </c>
      <c r="F7" s="212"/>
      <c r="G7" s="212"/>
      <c r="H7" s="213"/>
      <c r="I7" s="211" t="s">
        <v>48</v>
      </c>
      <c r="J7" s="213"/>
      <c r="K7" s="211" t="s">
        <v>64</v>
      </c>
      <c r="L7" s="213"/>
      <c r="M7" s="211" t="s">
        <v>49</v>
      </c>
      <c r="N7" s="213"/>
    </row>
    <row r="8" spans="1:14" ht="42" customHeight="1" thickBot="1" x14ac:dyDescent="0.3">
      <c r="A8" s="65" t="s">
        <v>50</v>
      </c>
      <c r="B8" s="53" t="str">
        <f>Identification!A11</f>
        <v>Pierre D. Grenier</v>
      </c>
      <c r="C8" s="53" t="str">
        <f>Identification!A12</f>
        <v>Catherine Dagenais</v>
      </c>
      <c r="D8" s="53">
        <f>Identification!A13</f>
        <v>0</v>
      </c>
      <c r="E8" s="53" t="str">
        <f>Identification!A15</f>
        <v>Marc Fortin, ing.</v>
      </c>
      <c r="F8" s="41">
        <f>Identification!A16</f>
        <v>0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 t="str">
        <f>Identification!A23</f>
        <v>Stephan Brettschneider, ing., Ph.D.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 x14ac:dyDescent="0.3">
      <c r="A9" s="64" t="s">
        <v>55</v>
      </c>
      <c r="B9" s="119">
        <f>Identification!D11</f>
        <v>255</v>
      </c>
      <c r="C9" s="120">
        <f>Identification!D12</f>
        <v>255</v>
      </c>
      <c r="D9" s="121">
        <f>Identification!D13</f>
        <v>0</v>
      </c>
      <c r="E9" s="119">
        <f>Identification!D15</f>
        <v>85</v>
      </c>
      <c r="F9" s="120">
        <f>Identification!D16</f>
        <v>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130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 x14ac:dyDescent="0.25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 x14ac:dyDescent="0.25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 x14ac:dyDescent="0.25">
      <c r="A12" s="67" t="s">
        <v>59</v>
      </c>
      <c r="B12" s="128">
        <v>5</v>
      </c>
      <c r="C12" s="129">
        <v>5</v>
      </c>
      <c r="D12" s="130"/>
      <c r="E12" s="131">
        <v>5</v>
      </c>
      <c r="F12" s="132"/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 x14ac:dyDescent="0.25">
      <c r="A13" s="67" t="s">
        <v>42</v>
      </c>
      <c r="B13" s="133">
        <v>5</v>
      </c>
      <c r="C13" s="134">
        <v>8</v>
      </c>
      <c r="D13" s="135"/>
      <c r="E13" s="133">
        <v>5</v>
      </c>
      <c r="F13" s="134"/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 x14ac:dyDescent="0.25">
      <c r="A14" s="67" t="s">
        <v>43</v>
      </c>
      <c r="B14" s="133">
        <v>4</v>
      </c>
      <c r="C14" s="134" t="s">
        <v>86</v>
      </c>
      <c r="D14" s="135"/>
      <c r="E14" s="133">
        <v>4</v>
      </c>
      <c r="F14" s="134"/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 x14ac:dyDescent="0.25">
      <c r="A15" s="67" t="s">
        <v>44</v>
      </c>
      <c r="B15" s="133">
        <v>2</v>
      </c>
      <c r="C15" s="134">
        <v>2</v>
      </c>
      <c r="D15" s="135"/>
      <c r="E15" s="133">
        <v>2</v>
      </c>
      <c r="F15" s="134"/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 x14ac:dyDescent="0.25">
      <c r="A16" s="67" t="s">
        <v>73</v>
      </c>
      <c r="B16" s="133">
        <v>20</v>
      </c>
      <c r="C16" s="134">
        <v>20</v>
      </c>
      <c r="D16" s="135"/>
      <c r="E16" s="133">
        <v>35</v>
      </c>
      <c r="F16" s="134"/>
      <c r="G16" s="134"/>
      <c r="H16" s="135"/>
      <c r="I16" s="133"/>
      <c r="J16" s="135"/>
      <c r="K16" s="133">
        <v>100</v>
      </c>
      <c r="L16" s="135"/>
      <c r="M16" s="133"/>
      <c r="N16" s="135"/>
    </row>
    <row r="17" spans="1:14" ht="30.75" customHeight="1" x14ac:dyDescent="0.25">
      <c r="A17" s="67" t="s">
        <v>74</v>
      </c>
      <c r="B17" s="133">
        <v>5</v>
      </c>
      <c r="C17" s="134">
        <v>5</v>
      </c>
      <c r="D17" s="135"/>
      <c r="E17" s="133">
        <v>3</v>
      </c>
      <c r="F17" s="134"/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 x14ac:dyDescent="0.25">
      <c r="A18" s="67" t="s">
        <v>76</v>
      </c>
      <c r="B18" s="133">
        <v>5</v>
      </c>
      <c r="C18" s="134" t="s">
        <v>86</v>
      </c>
      <c r="D18" s="135"/>
      <c r="E18" s="133">
        <v>5</v>
      </c>
      <c r="F18" s="134"/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 x14ac:dyDescent="0.25">
      <c r="A19" s="67" t="s">
        <v>75</v>
      </c>
      <c r="B19" s="133">
        <v>20</v>
      </c>
      <c r="C19" s="134">
        <v>20</v>
      </c>
      <c r="D19" s="135"/>
      <c r="E19" s="133">
        <v>10</v>
      </c>
      <c r="F19" s="134"/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 x14ac:dyDescent="0.25">
      <c r="A20" s="67" t="s">
        <v>69</v>
      </c>
      <c r="B20" s="133">
        <v>0</v>
      </c>
      <c r="C20" s="134">
        <v>0</v>
      </c>
      <c r="D20" s="135"/>
      <c r="E20" s="133">
        <v>0</v>
      </c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 x14ac:dyDescent="0.25">
      <c r="A21" s="67" t="s">
        <v>45</v>
      </c>
      <c r="B21" s="133">
        <v>15</v>
      </c>
      <c r="C21" s="134">
        <v>0</v>
      </c>
      <c r="D21" s="135"/>
      <c r="E21" s="134">
        <v>15</v>
      </c>
      <c r="F21" s="134"/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 x14ac:dyDescent="0.25">
      <c r="A22" s="67" t="s">
        <v>71</v>
      </c>
      <c r="B22" s="133">
        <f>50*0.15</f>
        <v>7.5</v>
      </c>
      <c r="C22" s="133">
        <f>50*0.15</f>
        <v>7.5</v>
      </c>
      <c r="D22" s="135"/>
      <c r="E22" s="133">
        <v>15</v>
      </c>
      <c r="F22" s="134"/>
      <c r="G22" s="134"/>
      <c r="H22" s="135"/>
      <c r="I22" s="133"/>
      <c r="J22" s="135"/>
      <c r="K22" s="133">
        <v>15</v>
      </c>
      <c r="L22" s="135"/>
      <c r="M22" s="133"/>
      <c r="N22" s="135"/>
    </row>
    <row r="23" spans="1:14" ht="30.75" customHeight="1" x14ac:dyDescent="0.25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 x14ac:dyDescent="0.25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 x14ac:dyDescent="0.25">
      <c r="A25" s="60" t="s">
        <v>60</v>
      </c>
      <c r="B25" s="125">
        <f t="shared" ref="B25:N25" si="0">SUM(B12:B24)</f>
        <v>88.5</v>
      </c>
      <c r="C25" s="125">
        <f t="shared" si="0"/>
        <v>67.5</v>
      </c>
      <c r="D25" s="125">
        <f>SUM(D12:D24)</f>
        <v>0</v>
      </c>
      <c r="E25" s="125">
        <f t="shared" si="0"/>
        <v>99</v>
      </c>
      <c r="F25" s="125">
        <f t="shared" si="0"/>
        <v>0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115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 x14ac:dyDescent="0.25">
      <c r="A26" s="60" t="s">
        <v>65</v>
      </c>
      <c r="B26" s="126">
        <f t="shared" ref="B26:N26" si="1">B25*B9</f>
        <v>22567.5</v>
      </c>
      <c r="C26" s="126">
        <f t="shared" si="1"/>
        <v>17212.5</v>
      </c>
      <c r="D26" s="126">
        <f t="shared" si="1"/>
        <v>0</v>
      </c>
      <c r="E26" s="126">
        <f t="shared" si="1"/>
        <v>8415</v>
      </c>
      <c r="F26" s="126">
        <f t="shared" si="1"/>
        <v>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14950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 x14ac:dyDescent="0.25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 x14ac:dyDescent="0.25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 x14ac:dyDescent="0.25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 x14ac:dyDescent="0.35">
      <c r="A30" s="62" t="s">
        <v>67</v>
      </c>
      <c r="B30" s="127">
        <f>B26+B28</f>
        <v>22567.5</v>
      </c>
      <c r="C30" s="127">
        <f t="shared" ref="C30:N30" si="2">C26+C28</f>
        <v>17212.5</v>
      </c>
      <c r="D30" s="127">
        <f t="shared" si="2"/>
        <v>0</v>
      </c>
      <c r="E30" s="127">
        <f t="shared" si="2"/>
        <v>8415</v>
      </c>
      <c r="F30" s="127">
        <f t="shared" si="2"/>
        <v>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14950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3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3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3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3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3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3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3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3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3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3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3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3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3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3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3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3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3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3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3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3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3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3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3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3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3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3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3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3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3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3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3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3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3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3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3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3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3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3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3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3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3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3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3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3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3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3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3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3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3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3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3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3" x14ac:dyDescent="0.3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3" x14ac:dyDescent="0.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3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3" x14ac:dyDescent="0.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3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3" x14ac:dyDescent="0.3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3" x14ac:dyDescent="0.3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3" x14ac:dyDescent="0.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3" x14ac:dyDescent="0.3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3" x14ac:dyDescent="0.3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3" x14ac:dyDescent="0.3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3" x14ac:dyDescent="0.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3" x14ac:dyDescent="0.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3" x14ac:dyDescent="0.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 x14ac:dyDescent="0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 x14ac:dyDescent="0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 x14ac:dyDescent="0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 x14ac:dyDescent="0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 x14ac:dyDescent="0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 x14ac:dyDescent="0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 x14ac:dyDescent="0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 x14ac:dyDescent="0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 x14ac:dyDescent="0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 x14ac:dyDescent="0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 x14ac:dyDescent="0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 x14ac:dyDescent="0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 x14ac:dyDescent="0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 x14ac:dyDescent="0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 x14ac:dyDescent="0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 x14ac:dyDescent="0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 x14ac:dyDescent="0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 x14ac:dyDescent="0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 x14ac:dyDescent="0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 x14ac:dyDescent="0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 x14ac:dyDescent="0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 x14ac:dyDescent="0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 x14ac:dyDescent="0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 x14ac:dyDescent="0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 x14ac:dyDescent="0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 x14ac:dyDescent="0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 x14ac:dyDescent="0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 x14ac:dyDescent="0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 x14ac:dyDescent="0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 x14ac:dyDescent="0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 x14ac:dyDescent="0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 x14ac:dyDescent="0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 x14ac:dyDescent="0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 x14ac:dyDescent="0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 x14ac:dyDescent="0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 x14ac:dyDescent="0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 x14ac:dyDescent="0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 x14ac:dyDescent="0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 x14ac:dyDescent="0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 x14ac:dyDescent="0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 x14ac:dyDescent="0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 x14ac:dyDescent="0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37" right="0.19685039370078741" top="0.31496062992125984" bottom="0.43307086614173229" header="0.19685039370078741" footer="0.31496062992125984"/>
  <pageSetup scale="63" orientation="landscape" r:id="rId1"/>
  <headerFooter alignWithMargins="0">
    <oddFooter>&amp;L&amp;"Times New Roman,Gras"BP / 2009-11-06&amp;C&amp;"Times New Roman,Gras"&amp;A&amp;R&amp;"Times New Roman,Gras"Page 3 de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topLeftCell="A12" zoomScaleNormal="100" zoomScaleSheetLayoutView="100" workbookViewId="0">
      <selection activeCell="A26" sqref="A26:E26"/>
    </sheetView>
  </sheetViews>
  <sheetFormatPr baseColWidth="10" defaultRowHeight="12.5" x14ac:dyDescent="0.25"/>
  <cols>
    <col min="1" max="1" width="25.81640625" style="81" customWidth="1"/>
    <col min="2" max="2" width="13.453125" style="81" customWidth="1"/>
    <col min="3" max="3" width="16.26953125" style="81" customWidth="1"/>
    <col min="4" max="4" width="13.1796875" style="81" customWidth="1"/>
    <col min="5" max="5" width="37.453125" style="82" customWidth="1"/>
  </cols>
  <sheetData>
    <row r="1" spans="1:5" ht="17.5" x14ac:dyDescent="0.35">
      <c r="A1" s="107"/>
      <c r="B1" s="107"/>
      <c r="C1" s="107"/>
      <c r="D1" s="107"/>
      <c r="E1" s="92" t="s">
        <v>53</v>
      </c>
    </row>
    <row r="2" spans="1:5" ht="17.5" x14ac:dyDescent="0.35">
      <c r="A2" s="107"/>
      <c r="B2" s="107"/>
      <c r="C2" s="107"/>
      <c r="D2" s="107"/>
      <c r="E2" s="92" t="s">
        <v>70</v>
      </c>
    </row>
    <row r="3" spans="1:5" ht="14.5" thickBot="1" x14ac:dyDescent="0.3">
      <c r="A3" s="187"/>
      <c r="B3" s="188"/>
      <c r="C3" s="188"/>
      <c r="D3" s="188"/>
      <c r="E3" s="188"/>
    </row>
    <row r="4" spans="1:5" ht="18" customHeight="1" x14ac:dyDescent="0.25">
      <c r="A4" s="101" t="s">
        <v>0</v>
      </c>
      <c r="B4" s="217" t="str">
        <f>Identification!B4</f>
        <v>R-4070-2018</v>
      </c>
      <c r="C4" s="218"/>
      <c r="D4" s="218"/>
      <c r="E4" s="219"/>
    </row>
    <row r="5" spans="1:5" ht="18" customHeight="1" thickBot="1" x14ac:dyDescent="0.3">
      <c r="A5" s="102" t="s">
        <v>1</v>
      </c>
      <c r="B5" s="220" t="str">
        <f>Identification!B5</f>
        <v>Rio Tinto Alcan inc.</v>
      </c>
      <c r="C5" s="220"/>
      <c r="D5" s="220"/>
      <c r="E5" s="221"/>
    </row>
    <row r="6" spans="1:5" ht="25.5" customHeight="1" thickBot="1" x14ac:dyDescent="0.3">
      <c r="A6" s="222" t="s">
        <v>77</v>
      </c>
      <c r="B6" s="223"/>
      <c r="C6" s="223"/>
      <c r="D6" s="223"/>
      <c r="E6" s="224"/>
    </row>
    <row r="7" spans="1:5" ht="19.5" customHeight="1" x14ac:dyDescent="0.25">
      <c r="A7" s="225"/>
      <c r="B7" s="226"/>
      <c r="C7" s="226"/>
      <c r="D7" s="226"/>
      <c r="E7" s="227"/>
    </row>
    <row r="8" spans="1:5" ht="19.5" customHeight="1" x14ac:dyDescent="0.25">
      <c r="A8" s="214" t="s">
        <v>92</v>
      </c>
      <c r="B8" s="215"/>
      <c r="C8" s="215"/>
      <c r="D8" s="215"/>
      <c r="E8" s="216"/>
    </row>
    <row r="9" spans="1:5" ht="19.5" customHeight="1" x14ac:dyDescent="0.25">
      <c r="A9" s="214" t="s">
        <v>93</v>
      </c>
      <c r="B9" s="215"/>
      <c r="C9" s="215"/>
      <c r="D9" s="215"/>
      <c r="E9" s="216"/>
    </row>
    <row r="10" spans="1:5" ht="19.5" customHeight="1" x14ac:dyDescent="0.25">
      <c r="A10" s="214" t="s">
        <v>95</v>
      </c>
      <c r="B10" s="215"/>
      <c r="C10" s="215"/>
      <c r="D10" s="215"/>
      <c r="E10" s="216"/>
    </row>
    <row r="11" spans="1:5" ht="19.5" customHeight="1" x14ac:dyDescent="0.25">
      <c r="A11" s="214" t="s">
        <v>96</v>
      </c>
      <c r="B11" s="215"/>
      <c r="C11" s="215"/>
      <c r="D11" s="215"/>
      <c r="E11" s="216"/>
    </row>
    <row r="12" spans="1:5" ht="19.5" customHeight="1" x14ac:dyDescent="0.25">
      <c r="A12" s="214" t="s">
        <v>87</v>
      </c>
      <c r="B12" s="215"/>
      <c r="C12" s="215"/>
      <c r="D12" s="215"/>
      <c r="E12" s="216"/>
    </row>
    <row r="13" spans="1:5" ht="19.5" customHeight="1" x14ac:dyDescent="0.25">
      <c r="A13" s="214" t="s">
        <v>88</v>
      </c>
      <c r="B13" s="215"/>
      <c r="C13" s="215"/>
      <c r="D13" s="215"/>
      <c r="E13" s="216"/>
    </row>
    <row r="14" spans="1:5" ht="19.5" customHeight="1" x14ac:dyDescent="0.25">
      <c r="A14" s="150" t="s">
        <v>89</v>
      </c>
      <c r="B14" s="151"/>
      <c r="C14" s="151"/>
      <c r="D14" s="151"/>
      <c r="E14" s="152"/>
    </row>
    <row r="15" spans="1:5" ht="19.5" customHeight="1" x14ac:dyDescent="0.25">
      <c r="A15" s="150"/>
      <c r="B15" s="151"/>
      <c r="C15" s="151"/>
      <c r="D15" s="151"/>
      <c r="E15" s="152"/>
    </row>
    <row r="16" spans="1:5" ht="19.5" customHeight="1" x14ac:dyDescent="0.25">
      <c r="A16" s="150" t="s">
        <v>90</v>
      </c>
      <c r="B16" s="151"/>
      <c r="C16" s="151"/>
      <c r="D16" s="151"/>
      <c r="E16" s="152"/>
    </row>
    <row r="17" spans="1:5" ht="19.5" customHeight="1" x14ac:dyDescent="0.25">
      <c r="A17" s="150" t="s">
        <v>91</v>
      </c>
      <c r="B17" s="150"/>
      <c r="C17" s="150"/>
      <c r="D17" s="150"/>
      <c r="E17" s="150"/>
    </row>
    <row r="18" spans="1:5" ht="19.5" customHeight="1" x14ac:dyDescent="0.25">
      <c r="A18" s="150" t="s">
        <v>100</v>
      </c>
      <c r="B18" s="150"/>
      <c r="C18" s="150"/>
      <c r="D18" s="150"/>
      <c r="E18" s="150"/>
    </row>
    <row r="19" spans="1:5" ht="19.5" customHeight="1" x14ac:dyDescent="0.25">
      <c r="A19" s="214"/>
      <c r="B19" s="215"/>
      <c r="C19" s="215"/>
      <c r="D19" s="215"/>
      <c r="E19" s="216"/>
    </row>
    <row r="20" spans="1:5" ht="19.5" customHeight="1" x14ac:dyDescent="0.25">
      <c r="A20" s="150" t="s">
        <v>97</v>
      </c>
      <c r="B20" s="150"/>
      <c r="C20" s="150"/>
      <c r="D20" s="150"/>
      <c r="E20" s="150"/>
    </row>
    <row r="21" spans="1:5" ht="19.5" customHeight="1" x14ac:dyDescent="0.25">
      <c r="A21" s="150" t="s">
        <v>98</v>
      </c>
      <c r="B21" s="150"/>
      <c r="C21" s="150"/>
      <c r="D21" s="150"/>
      <c r="E21" s="150"/>
    </row>
    <row r="22" spans="1:5" ht="19.5" customHeight="1" x14ac:dyDescent="0.25">
      <c r="A22" s="150" t="s">
        <v>99</v>
      </c>
      <c r="B22" s="151"/>
      <c r="C22" s="151"/>
      <c r="D22" s="151"/>
      <c r="E22" s="152"/>
    </row>
    <row r="23" spans="1:5" ht="19.5" customHeight="1" x14ac:dyDescent="0.25">
      <c r="A23" s="214"/>
      <c r="B23" s="215"/>
      <c r="C23" s="215"/>
      <c r="D23" s="215"/>
      <c r="E23" s="216"/>
    </row>
    <row r="24" spans="1:5" ht="19.5" customHeight="1" x14ac:dyDescent="0.25">
      <c r="A24" s="214" t="s">
        <v>101</v>
      </c>
      <c r="B24" s="215"/>
      <c r="C24" s="215"/>
      <c r="D24" s="215"/>
      <c r="E24" s="216"/>
    </row>
    <row r="25" spans="1:5" ht="19.5" customHeight="1" x14ac:dyDescent="0.25">
      <c r="A25" s="214" t="s">
        <v>102</v>
      </c>
      <c r="B25" s="215"/>
      <c r="C25" s="215"/>
      <c r="D25" s="215"/>
      <c r="E25" s="216"/>
    </row>
    <row r="26" spans="1:5" ht="19.5" customHeight="1" x14ac:dyDescent="0.25">
      <c r="A26" s="214"/>
      <c r="B26" s="215"/>
      <c r="C26" s="215"/>
      <c r="D26" s="215"/>
      <c r="E26" s="216"/>
    </row>
    <row r="27" spans="1:5" ht="19.5" customHeight="1" x14ac:dyDescent="0.25">
      <c r="A27" s="214"/>
      <c r="B27" s="215"/>
      <c r="C27" s="215"/>
      <c r="D27" s="215"/>
      <c r="E27" s="216"/>
    </row>
    <row r="28" spans="1:5" ht="19.5" customHeight="1" x14ac:dyDescent="0.25">
      <c r="A28" s="214"/>
      <c r="B28" s="215"/>
      <c r="C28" s="215"/>
      <c r="D28" s="215"/>
      <c r="E28" s="216"/>
    </row>
    <row r="29" spans="1:5" ht="19.5" customHeight="1" x14ac:dyDescent="0.25">
      <c r="A29" s="214"/>
      <c r="B29" s="215"/>
      <c r="C29" s="215"/>
      <c r="D29" s="215"/>
      <c r="E29" s="216"/>
    </row>
    <row r="30" spans="1:5" ht="19.5" customHeight="1" x14ac:dyDescent="0.25">
      <c r="A30" s="214"/>
      <c r="B30" s="215"/>
      <c r="C30" s="215"/>
      <c r="D30" s="215"/>
      <c r="E30" s="216"/>
    </row>
    <row r="31" spans="1:5" ht="19.5" customHeight="1" x14ac:dyDescent="0.25">
      <c r="A31" s="214"/>
      <c r="B31" s="215"/>
      <c r="C31" s="215"/>
      <c r="D31" s="215"/>
      <c r="E31" s="216"/>
    </row>
    <row r="32" spans="1:5" ht="19.5" customHeight="1" x14ac:dyDescent="0.25">
      <c r="A32" s="214"/>
      <c r="B32" s="215"/>
      <c r="C32" s="215"/>
      <c r="D32" s="215"/>
      <c r="E32" s="216"/>
    </row>
    <row r="33" spans="1:5" ht="19.5" customHeight="1" x14ac:dyDescent="0.25">
      <c r="A33" s="214"/>
      <c r="B33" s="215"/>
      <c r="C33" s="215"/>
      <c r="D33" s="215"/>
      <c r="E33" s="216"/>
    </row>
    <row r="34" spans="1:5" ht="19.5" customHeight="1" x14ac:dyDescent="0.25">
      <c r="A34" s="214"/>
      <c r="B34" s="215"/>
      <c r="C34" s="215"/>
      <c r="D34" s="215"/>
      <c r="E34" s="216"/>
    </row>
    <row r="35" spans="1:5" ht="19.5" customHeight="1" x14ac:dyDescent="0.25">
      <c r="A35" s="214"/>
      <c r="B35" s="215"/>
      <c r="C35" s="215"/>
      <c r="D35" s="215"/>
      <c r="E35" s="216"/>
    </row>
    <row r="36" spans="1:5" ht="19.5" customHeight="1" x14ac:dyDescent="0.25">
      <c r="A36" s="214"/>
      <c r="B36" s="215"/>
      <c r="C36" s="215"/>
      <c r="D36" s="215"/>
      <c r="E36" s="216"/>
    </row>
    <row r="37" spans="1:5" ht="19.5" customHeight="1" x14ac:dyDescent="0.25">
      <c r="A37" s="214"/>
      <c r="B37" s="215"/>
      <c r="C37" s="215"/>
      <c r="D37" s="215"/>
      <c r="E37" s="216"/>
    </row>
    <row r="38" spans="1:5" ht="19.5" customHeight="1" x14ac:dyDescent="0.25">
      <c r="A38" s="214"/>
      <c r="B38" s="215"/>
      <c r="C38" s="215"/>
      <c r="D38" s="215"/>
      <c r="E38" s="216"/>
    </row>
    <row r="39" spans="1:5" ht="19.5" customHeight="1" x14ac:dyDescent="0.25">
      <c r="A39" s="214"/>
      <c r="B39" s="215"/>
      <c r="C39" s="215"/>
      <c r="D39" s="215"/>
      <c r="E39" s="216"/>
    </row>
    <row r="40" spans="1:5" ht="19.5" customHeight="1" x14ac:dyDescent="0.25">
      <c r="A40" s="228"/>
      <c r="B40" s="229"/>
      <c r="C40" s="229"/>
      <c r="D40" s="229"/>
      <c r="E40" s="230"/>
    </row>
  </sheetData>
  <sheetProtection sheet="1" objects="1" scenarios="1" selectLockedCells="1"/>
  <mergeCells count="30">
    <mergeCell ref="A39:E39"/>
    <mergeCell ref="A40:E40"/>
    <mergeCell ref="A32:E32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23:E23"/>
    <mergeCell ref="A24:E24"/>
    <mergeCell ref="A25:E25"/>
    <mergeCell ref="A26:E26"/>
    <mergeCell ref="A19:E19"/>
    <mergeCell ref="A9:E9"/>
    <mergeCell ref="A10:E10"/>
    <mergeCell ref="A11:E11"/>
    <mergeCell ref="A12:E12"/>
    <mergeCell ref="A13:E13"/>
    <mergeCell ref="A8:E8"/>
    <mergeCell ref="A3:E3"/>
    <mergeCell ref="B4:E4"/>
    <mergeCell ref="B5:E5"/>
    <mergeCell ref="A6:E6"/>
    <mergeCell ref="A7:E7"/>
  </mergeCells>
  <pageMargins left="0.51181102362204722" right="0.47244094488188981" top="0.62992125984251968" bottom="0.74803149606299213" header="0.31496062992125984" footer="0.31496062992125984"/>
  <pageSetup scale="92" orientation="portrait" r:id="rId1"/>
  <headerFooter scaleWithDoc="0">
    <oddFooter>&amp;L&amp;"Times New Roman,Gras"BP / 2009-11-06&amp;8
&amp;C&amp;"Times New Roman,Gras"&amp;A&amp;R&amp;"Times New Roman,Gras"Page 4 de 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F72C662F90DC654290DBCBC7747ADB9E" ma:contentTypeVersion="0" ma:contentTypeDescription="" ma:contentTypeScope="" ma:versionID="0b125bbe06b70d9013e152c235d9027d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Budget de participation de RTA</Sujet>
    <Confidentiel xmlns="a091097b-8ae3-4832-a2b2-51f9a78aeacd">3</Confidentiel>
    <Projet xmlns="a091097b-8ae3-4832-a2b2-51f9a78aeacd">549</Projet>
    <Provenance xmlns="a091097b-8ae3-4832-a2b2-51f9a78aeacd">2</Provenance>
    <Hidden_UploadedAt xmlns="a091097b-8ae3-4832-a2b2-51f9a78aeacd">2023-01-25T01:38:17+00:00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126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19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17</Catégorie_x0020_de_x0020_document>
    <Date_x0020_de_x0020_confidentialité_x0020_relevée xmlns="a091097b-8ae3-4832-a2b2-51f9a78aeacd" xsi:nil="true"/>
    <Hidden_ApprovedAt xmlns="a091097b-8ae3-4832-a2b2-51f9a78aeacd">2023-01-25T01:38:17+00:00</Hidden_ApprovedAt>
    <Cote_x0020_de_x0020_piéce xmlns="a091097b-8ae3-4832-a2b2-51f9a78aeacd">C-RTA-0003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W2HFWTQUJJY6-634947937-83</_dlc_DocId>
    <_dlc_DocIdUrl xmlns="a84ed267-86d5-4fa1-a3cb-2fed497fe84f">
      <Url>http://s10mtlweb:8081/549/_layouts/15/DocIdRedir.aspx?ID=W2HFWTQUJJY6-634947937-83</Url>
      <Description>W2HFWTQUJJY6-634947937-83</Description>
    </_dlc_DocIdUrl>
  </documentManagement>
</p:properties>
</file>

<file path=customXml/itemProps1.xml><?xml version="1.0" encoding="utf-8"?>
<ds:datastoreItem xmlns:ds="http://schemas.openxmlformats.org/officeDocument/2006/customXml" ds:itemID="{863737CE-0BFB-40B1-9F07-013F25D89BA3}"/>
</file>

<file path=customXml/itemProps2.xml><?xml version="1.0" encoding="utf-8"?>
<ds:datastoreItem xmlns:ds="http://schemas.openxmlformats.org/officeDocument/2006/customXml" ds:itemID="{E2CAA787-4157-45F9-B93A-B39127943815}"/>
</file>

<file path=customXml/itemProps3.xml><?xml version="1.0" encoding="utf-8"?>
<ds:datastoreItem xmlns:ds="http://schemas.openxmlformats.org/officeDocument/2006/customXml" ds:itemID="{79A76001-5CB0-4AB6-9EB1-CBA8751BA955}"/>
</file>

<file path=customXml/itemProps4.xml><?xml version="1.0" encoding="utf-8"?>
<ds:datastoreItem xmlns:ds="http://schemas.openxmlformats.org/officeDocument/2006/customXml" ds:itemID="{7DD1CDFC-81E2-4BB2-8202-459A3E2A3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Sommaire</vt:lpstr>
      <vt:lpstr>Identification</vt:lpstr>
      <vt:lpstr>Répartition</vt:lpstr>
      <vt:lpstr>Justification</vt:lpstr>
      <vt:lpstr>Sommaire!Impression_des_titres</vt:lpstr>
      <vt:lpstr>Justification!Zone_d_impression</vt:lpstr>
      <vt:lpstr>Répartition!Zone_d_impression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RTA</dc:subject>
  <dc:creator>Régie de l'énergie</dc:creator>
  <cp:lastModifiedBy>Grenier, Pierre</cp:lastModifiedBy>
  <cp:lastPrinted>2019-03-06T15:53:49Z</cp:lastPrinted>
  <dcterms:created xsi:type="dcterms:W3CDTF">2009-06-30T18:48:08Z</dcterms:created>
  <dcterms:modified xsi:type="dcterms:W3CDTF">2019-03-06T16:38:46Z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0x010100F6681E3BDF397F418586AC591ADC81BB00F72C662F90DC654290DBCBC7747ADB9E</vt:lpwstr>
  </property>
  <property fmtid="{D5CDD505-2E9C-101B-9397-08002B2CF9AE}" pid="4" name="Order">
    <vt:r8>4238500</vt:r8>
  </property>
  <property fmtid="{D5CDD505-2E9C-101B-9397-08002B2CF9AE}" pid="5" name="_dlc_DocIdItemGuid">
    <vt:lpwstr>c60ca1e1-d8f0-4b2e-b2c0-6899105e900f</vt:lpwstr>
  </property>
</Properties>
</file>