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1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<sst xmlns="http://schemas.openxmlformats.org/spreadsheetml/2006/main" count="278" uniqueCount="198">
  <si>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</si>
  <si>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</si>
  <si>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</si>
  <si>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</si>
  <si>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</si>
  <si>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</si>
  <si>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</si>
  <si>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</si>
  <si>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</si>
  <si>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</si>
  <si>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</si>
  <si>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</si>
  <si>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</si>
  <si>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</si>
  <si>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</si>
  <si>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</si>
  <si>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</si>
  <si>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</si>
  <si>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</si>
  <si>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</si>
  <si>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</si>
  <si>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</si>
  <si>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</si>
  <si>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</si>
  <si>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</si>
  <si>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</si>
  <si>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</si>
  <si>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</si>
  <si>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</si>
  <si>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</si>
  <si>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</si>
  <si>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</si>
  <si>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</si>
  <si>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</si>
  <si>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</si>
  <si>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</si>
  <si>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</si>
  <si>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</si>
  <si>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</si>
  <si>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</si>
  <si>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</si>
  <si>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</si>
  <si>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</si>
  <si>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</si>
  <si>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</si>
  <si>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</si>
  <si>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</si>
  <si>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</si>
  <si>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</si>
  <si>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</si>
  <si>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</si>
  <si>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</si>
  <si>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</si>
  <si>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</si>
  <si>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</si>
  <si>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</si>
  <si>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</si>
  <si>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</si>
  <si>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</si>
  <si>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</si>
  <si>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</si>
  <si>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</si>
  <si>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</si>
  <si>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</si>
  <si>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</si>
  <si>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</si>
  <si>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</si>
  <si>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</si>
  <si>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</si>
  <si>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</si>
  <si>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</si>
  <si>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</si>
  <si>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</si>
  <si>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</si>
  <si>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</si>
  <si>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</si>
  <si>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</si>
  <si>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</si>
  <si>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</si>
  <si>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</si>
  <si>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</si>
  <si>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</si>
  <si>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</si>
  <si>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</si>
  <si>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</si>
  <si>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</si>
  <si>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</si>
  <si>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</si>
  <si>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</si>
  <si>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</si>
  <si>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</si>
  <si>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</si>
  <si>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</si>
  <si>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</si>
  <si>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</si>
  <si>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</si>
  <si>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</si>
  <si>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</si>
  <si>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</si>
  <si>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</si>
  <si>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</si>
  <si>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</si>
  <si>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</si>
  <si>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</si>
  <si>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</si>
  <si>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</si>
  <si>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</si>
  <si>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</si>
  <si>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</si>
  <si>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</si>
  <si>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</si>
  <si>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</si>
  <si>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</si>
  <si>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</si>
  <si>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</si>
  <si>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</si>
  <si>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</si>
  <si>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</si>
  <si>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</si>
  <si>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</si>
  <si>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</si>
  <si>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</si>
  <si>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</si>
  <si>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</si>
  <si>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</si>
  <si>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</si>
  <si>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</si>
  <si>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</si>
  <si>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</si>
  <si>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</si>
  <si>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</si>
  <si>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</si>
  <si>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</si>
  <si>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</si>
  <si>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</si>
  <si>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</si>
  <si>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</si>
  <si>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</si>
  <si>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</si>
  <si>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</si>
  <si>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</si>
  <si>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</si>
  <si>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</si>
  <si>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</si>
  <si>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</si>
  <si>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</si>
  <si>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</si>
  <si>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</si>
  <si>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</si>
  <si>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</si>
  <si>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</si>
  <si>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</si>
  <si>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</si>
  <si>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</si>
  <si>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</si>
  <si>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</si>
  <si>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</si>
  <si>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</si>
  <si>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</si>
  <si>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</si>
  <si>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</si>
  <si>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</si>
  <si>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</si>
  <si>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</si>
  <si>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</si>
  <si>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</si>
  <si>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</si>
  <si>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</si>
  <si>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</si>
  <si>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</si>
  <si>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</si>
  <si>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</si>
  <si>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</si>
  <si>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</si>
  <si>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</si>
  <si>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</si>
  <si>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</si>
  <si>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</si>
  <si>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</si>
  <si>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</si>
  <si>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</si>
  <si>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</si>
  <si>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</si>
  <si>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Union des municipalités du Québec</t>
  </si>
  <si>
    <t>non</t>
  </si>
  <si>
    <t>externe</t>
  </si>
  <si>
    <t>Pierre Prévost</t>
  </si>
  <si>
    <t>7085 avenue Giraud Montréal H1J 2H2</t>
  </si>
  <si>
    <t>Montréal</t>
  </si>
  <si>
    <t>5, Place Ville Marie, bureau 900, Montréal (QC) H3B 2G2</t>
  </si>
  <si>
    <t>5 -10 ans</t>
  </si>
  <si>
    <t>s : Myriam Bisson, 195 606</t>
  </si>
  <si>
    <t>décembre 2018 à février 2019</t>
  </si>
  <si>
    <t>R-4076-2018 ph 1</t>
  </si>
  <si>
    <t>Jean-Philippe Fortin</t>
  </si>
  <si>
    <t>Grace Mahoney</t>
  </si>
  <si>
    <t>0-5 ans</t>
  </si>
  <si>
    <t xml:space="preserve">avril </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</si>
</sst>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6" xfId="0" applyNumberFormat="1" applyFont="1" applyFill="1" applyBorder="1" applyAlignment="1" applyProtection="1">
      <alignment horizontal="right" vertical="center"/>
      <protection/>
    </xf>
    <xf numFmtId="166"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38" xfId="0" applyNumberFormat="1" applyFont="1" applyBorder="1" applyAlignment="1" applyProtection="1">
      <alignment horizontal="right" vertical="center" wrapText="1"/>
      <protection locked="0"/>
    </xf>
    <xf numFmtId="166" fontId="82" fillId="0" borderId="38"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4"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8" fontId="82" fillId="0" borderId="72" xfId="0" applyNumberFormat="1"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1"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5" t="s">
        <v>171</v>
      </c>
      <c r="B4" s="316"/>
      <c r="C4" s="316"/>
      <c r="D4" s="316"/>
      <c r="E4" s="4"/>
      <c r="F4" s="4"/>
      <c r="G4" s="4"/>
      <c r="H4" s="4"/>
      <c r="I4" s="4"/>
      <c r="J4" s="4"/>
      <c r="K4" s="4"/>
      <c r="L4" s="4"/>
      <c r="M4" s="4"/>
      <c r="N4" s="4"/>
      <c r="O4" s="4"/>
      <c r="P4" s="4"/>
    </row>
    <row r="5" spans="1:16" ht="18.75" customHeight="1">
      <c r="A5" s="177" t="s">
        <v>0</v>
      </c>
      <c r="B5" s="186" t="s">
        <v>193</v>
      </c>
      <c r="C5" s="178" t="s">
        <v>16</v>
      </c>
      <c r="D5" s="187" t="s">
        <v>192</v>
      </c>
      <c r="E5" s="4"/>
      <c r="F5" s="4"/>
      <c r="G5" s="4"/>
      <c r="H5" s="4"/>
      <c r="I5" s="4"/>
      <c r="J5" s="4"/>
      <c r="K5" s="4"/>
      <c r="L5" s="4"/>
      <c r="M5" s="4"/>
      <c r="N5" s="4"/>
      <c r="O5" s="4"/>
      <c r="P5" s="4"/>
    </row>
    <row r="6" spans="1:16" ht="18.75" customHeight="1">
      <c r="A6" s="179" t="s">
        <v>1</v>
      </c>
      <c r="B6" s="317" t="s">
        <v>183</v>
      </c>
      <c r="C6" s="318"/>
      <c r="D6" s="319"/>
      <c r="E6" s="4"/>
      <c r="F6" s="4"/>
      <c r="G6" s="4"/>
      <c r="H6" s="4"/>
      <c r="I6" s="4"/>
      <c r="J6" s="4"/>
      <c r="K6" s="4"/>
      <c r="L6" s="4"/>
      <c r="M6" s="4"/>
      <c r="N6" s="4"/>
      <c r="O6" s="4"/>
      <c r="P6" s="4"/>
    </row>
    <row r="7" spans="1:16" ht="18.75" customHeight="1">
      <c r="A7" s="320" t="s">
        <v>96</v>
      </c>
      <c r="B7" s="321"/>
      <c r="C7" s="322"/>
      <c r="D7" s="188" t="s">
        <v>184</v>
      </c>
      <c r="E7" s="4"/>
      <c r="F7" s="4"/>
      <c r="G7" s="4"/>
      <c r="H7" s="4"/>
      <c r="I7" s="4"/>
      <c r="J7" s="4"/>
      <c r="K7" s="4"/>
      <c r="L7" s="4"/>
      <c r="M7" s="4"/>
      <c r="N7" s="4"/>
      <c r="O7" s="4"/>
      <c r="P7" s="4"/>
    </row>
    <row r="8" spans="1:16" ht="18.75" customHeight="1">
      <c r="A8" s="320" t="s">
        <v>170</v>
      </c>
      <c r="B8" s="323"/>
      <c r="C8" s="324"/>
      <c r="D8" s="189"/>
      <c r="E8" s="4"/>
      <c r="F8" s="4"/>
      <c r="G8" s="4"/>
      <c r="H8" s="4"/>
      <c r="I8" s="4"/>
      <c r="J8" s="4"/>
      <c r="K8" s="4"/>
      <c r="L8" s="4"/>
      <c r="M8" s="4"/>
      <c r="N8" s="4"/>
      <c r="O8" s="4"/>
      <c r="P8" s="4"/>
    </row>
    <row r="9" spans="1:16" ht="18.75" customHeight="1">
      <c r="A9" s="325" t="s">
        <v>169</v>
      </c>
      <c r="B9" s="326"/>
      <c r="C9" s="327"/>
      <c r="D9" s="190"/>
      <c r="E9" s="4"/>
      <c r="F9" s="4"/>
      <c r="G9" s="4"/>
      <c r="H9" s="4"/>
      <c r="I9" s="4"/>
      <c r="J9" s="4"/>
      <c r="K9" s="4"/>
      <c r="L9" s="4"/>
      <c r="M9" s="4"/>
      <c r="N9" s="4"/>
      <c r="O9" s="4"/>
      <c r="P9" s="4"/>
    </row>
    <row r="10" spans="1:16" ht="20.25" customHeight="1">
      <c r="A10" s="310" t="s">
        <v>110</v>
      </c>
      <c r="B10" s="311"/>
      <c r="C10" s="311"/>
      <c r="D10" s="31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194</v>
      </c>
      <c r="B12" s="192" t="s">
        <v>190</v>
      </c>
      <c r="C12" s="192" t="s">
        <v>185</v>
      </c>
      <c r="D12" s="193" t="s">
        <v>189</v>
      </c>
      <c r="E12" s="9"/>
      <c r="F12" s="4"/>
      <c r="G12" s="4"/>
      <c r="H12" s="4"/>
      <c r="I12" s="4"/>
      <c r="J12" s="4"/>
      <c r="K12" s="4"/>
      <c r="L12" s="4"/>
      <c r="M12" s="4"/>
      <c r="N12" s="4"/>
      <c r="O12" s="4"/>
      <c r="P12" s="4"/>
    </row>
    <row r="13" spans="1:16" ht="27" customHeight="1">
      <c r="A13" s="194" t="s">
        <v>195</v>
      </c>
      <c r="B13" s="195" t="s">
        <v>196</v>
      </c>
      <c r="C13" s="195" t="s">
        <v>185</v>
      </c>
      <c r="D13" s="196" t="s">
        <v>189</v>
      </c>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186</v>
      </c>
      <c r="B17" s="192">
        <v>25</v>
      </c>
      <c r="C17" s="192" t="s">
        <v>185</v>
      </c>
      <c r="D17" s="193" t="s">
        <v>187</v>
      </c>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3" t="s">
        <v>17</v>
      </c>
      <c r="C22" s="313" t="s">
        <v>17</v>
      </c>
      <c r="D22" s="202"/>
      <c r="E22" s="9"/>
      <c r="F22" s="4"/>
      <c r="G22" s="4"/>
      <c r="H22" s="4"/>
      <c r="I22" s="4"/>
      <c r="J22" s="4"/>
      <c r="K22" s="4"/>
      <c r="L22" s="4"/>
      <c r="M22" s="4"/>
      <c r="N22" s="4"/>
      <c r="O22" s="4"/>
      <c r="P22" s="4"/>
    </row>
    <row r="23" spans="1:16" ht="27" customHeight="1">
      <c r="A23" s="201"/>
      <c r="B23" s="314"/>
      <c r="C23" s="314"/>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3" t="s">
        <v>17</v>
      </c>
      <c r="C25" s="206"/>
      <c r="D25" s="202"/>
      <c r="E25" s="9"/>
      <c r="F25" s="4"/>
      <c r="G25" s="4"/>
      <c r="H25" s="4"/>
      <c r="I25" s="4"/>
      <c r="J25" s="4"/>
      <c r="K25" s="4"/>
      <c r="L25" s="4"/>
      <c r="M25" s="4"/>
      <c r="N25" s="4"/>
      <c r="O25" s="4"/>
      <c r="P25" s="4"/>
    </row>
    <row r="26" spans="1:16" ht="27" customHeight="1">
      <c r="A26" s="205"/>
      <c r="B26" s="314"/>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3" t="s">
        <v>17</v>
      </c>
      <c r="C28" s="206"/>
      <c r="D28" s="193"/>
      <c r="E28" s="9"/>
      <c r="F28" s="4"/>
      <c r="G28" s="4"/>
      <c r="H28" s="4"/>
      <c r="I28" s="4"/>
      <c r="J28" s="4"/>
      <c r="K28" s="4"/>
      <c r="L28" s="4"/>
      <c r="M28" s="4"/>
      <c r="N28" s="4"/>
      <c r="O28" s="4"/>
      <c r="P28" s="4"/>
    </row>
    <row r="29" spans="1:16" ht="27" customHeight="1">
      <c r="A29" s="205"/>
      <c r="B29" s="314"/>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8" t="s">
        <v>99</v>
      </c>
      <c r="B31" s="309"/>
      <c r="C31" s="309"/>
      <c r="D31" s="309"/>
      <c r="E31" s="9"/>
      <c r="F31" s="4"/>
      <c r="G31" s="4"/>
      <c r="H31" s="4"/>
      <c r="I31" s="4"/>
      <c r="J31" s="4"/>
      <c r="K31" s="4"/>
      <c r="L31" s="4"/>
      <c r="M31" s="4"/>
      <c r="N31" s="4"/>
      <c r="O31" s="4"/>
      <c r="P31" s="4"/>
    </row>
    <row r="32" spans="1:16" ht="14.25" customHeight="1">
      <c r="A32" s="308" t="s">
        <v>100</v>
      </c>
      <c r="B32" s="309"/>
      <c r="C32" s="309"/>
      <c r="D32" s="30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5" t="s">
        <v>181</v>
      </c>
      <c r="B3" s="316"/>
      <c r="C3" s="316"/>
      <c r="D3" s="316"/>
      <c r="E3" s="11"/>
      <c r="F3" s="4"/>
      <c r="G3" s="4"/>
      <c r="H3" s="4"/>
      <c r="I3" s="4"/>
      <c r="J3" s="4"/>
      <c r="K3" s="4"/>
      <c r="L3" s="4"/>
      <c r="M3" s="4"/>
      <c r="N3" s="4"/>
      <c r="O3" s="4"/>
      <c r="P3" s="4"/>
    </row>
    <row r="4" spans="1:16" ht="26.25" customHeight="1">
      <c r="A4" s="177" t="s">
        <v>0</v>
      </c>
      <c r="B4" s="127" t="str">
        <f>Identification!B5</f>
        <v>R-4076-2018 ph 1</v>
      </c>
      <c r="C4" s="211" t="s">
        <v>16</v>
      </c>
      <c r="D4" s="128" t="str">
        <f>Identification!D5</f>
        <v>décembre 2018 à février 2019</v>
      </c>
      <c r="E4" s="11"/>
      <c r="F4" s="4"/>
      <c r="G4" s="4"/>
      <c r="H4" s="4"/>
      <c r="I4" s="4"/>
      <c r="J4" s="4"/>
      <c r="K4" s="4"/>
      <c r="L4" s="4"/>
      <c r="M4" s="4"/>
      <c r="N4" s="4"/>
      <c r="O4" s="4"/>
      <c r="P4" s="4"/>
    </row>
    <row r="5" spans="1:16" ht="26.25" customHeight="1">
      <c r="A5" s="179" t="s">
        <v>1</v>
      </c>
      <c r="B5" s="348" t="str">
        <f>Identification!B6:D6</f>
        <v>Union des municipalités du Québec</v>
      </c>
      <c r="C5" s="349"/>
      <c r="D5" s="350"/>
      <c r="E5" s="11"/>
      <c r="F5" s="112"/>
      <c r="G5" s="112"/>
      <c r="H5" s="4"/>
      <c r="I5" s="4"/>
      <c r="J5" s="4"/>
      <c r="K5" s="4"/>
      <c r="L5" s="4"/>
      <c r="M5" s="4"/>
      <c r="N5" s="4"/>
      <c r="O5" s="4"/>
      <c r="P5" s="4"/>
    </row>
    <row r="6" spans="1:16" ht="22.5" customHeight="1">
      <c r="A6" s="361" t="s">
        <v>20</v>
      </c>
      <c r="B6" s="362"/>
      <c r="C6" s="362"/>
      <c r="D6" s="363"/>
      <c r="E6" s="11"/>
      <c r="F6" s="4"/>
      <c r="G6" s="4"/>
      <c r="H6" s="4"/>
      <c r="I6" s="4"/>
      <c r="J6" s="4"/>
      <c r="K6" s="4"/>
      <c r="L6" s="4"/>
      <c r="M6" s="4"/>
      <c r="N6" s="4"/>
      <c r="O6" s="4"/>
      <c r="P6" s="4"/>
    </row>
    <row r="7" spans="1:16" ht="19.5" customHeight="1">
      <c r="A7" s="212" t="s">
        <v>2</v>
      </c>
      <c r="B7" s="360" t="s">
        <v>167</v>
      </c>
      <c r="C7" s="360"/>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5">
        <f>Honoraires!C14</f>
        <v>33.5</v>
      </c>
      <c r="C9" s="305">
        <f>Honoraires!D14</f>
        <v>6</v>
      </c>
      <c r="D9" s="129">
        <f>Honoraires!H14</f>
        <v>7235</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5">
        <f>Honoraires!C20</f>
        <v>40</v>
      </c>
      <c r="C11" s="305">
        <f>Honoraires!D20</f>
        <v>7</v>
      </c>
      <c r="D11" s="129">
        <f>Honoraires!H20</f>
        <v>9400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5">
        <f>Honoraires!C24</f>
        <v>0</v>
      </c>
      <c r="C13" s="305">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5">
        <f>Honoraires!C28</f>
        <v>0</v>
      </c>
      <c r="C15" s="305">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5">
        <f>Honoraires!C30</f>
        <v>0</v>
      </c>
      <c r="C17" s="305">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73.5</v>
      </c>
      <c r="C19" s="247">
        <f>C9+C11+C13+C15+C17</f>
        <v>13</v>
      </c>
      <c r="D19" s="248">
        <f>D9+D11+D13+D15+D17</f>
        <v>16635</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7" t="s">
        <v>63</v>
      </c>
      <c r="B21" s="358"/>
      <c r="C21" s="358"/>
      <c r="D21" s="359"/>
      <c r="E21" s="9"/>
      <c r="F21" s="4"/>
      <c r="G21" s="4"/>
      <c r="H21" s="4"/>
      <c r="I21" s="4"/>
      <c r="J21" s="4"/>
      <c r="K21" s="4"/>
      <c r="L21" s="4"/>
      <c r="M21" s="4"/>
      <c r="N21" s="4"/>
      <c r="O21" s="4"/>
      <c r="P21" s="4"/>
    </row>
    <row r="22" spans="1:16" ht="33" customHeight="1">
      <c r="A22" s="354" t="s">
        <v>21</v>
      </c>
      <c r="B22" s="355"/>
      <c r="C22" s="356"/>
      <c r="D22" s="226" t="s">
        <v>4</v>
      </c>
      <c r="E22" s="4"/>
      <c r="F22" s="4"/>
      <c r="G22" s="4"/>
      <c r="H22" s="4"/>
      <c r="I22" s="4"/>
      <c r="J22" s="4"/>
      <c r="K22" s="4"/>
      <c r="L22" s="4"/>
      <c r="M22" s="4"/>
      <c r="N22" s="4"/>
      <c r="O22" s="4"/>
      <c r="P22" s="4"/>
    </row>
    <row r="23" spans="1:16" ht="19.5" customHeight="1">
      <c r="A23" s="337" t="s">
        <v>22</v>
      </c>
      <c r="B23" s="338"/>
      <c r="C23" s="339"/>
      <c r="D23" s="130">
        <f>ROUND(0.03*D19,2)</f>
        <v>499.05</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7" t="s">
        <v>5</v>
      </c>
      <c r="B25" s="340"/>
      <c r="C25" s="341"/>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42" t="s">
        <v>155</v>
      </c>
      <c r="B27" s="343"/>
      <c r="C27" s="344"/>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34" t="s">
        <v>82</v>
      </c>
      <c r="B29" s="335"/>
      <c r="C29" s="336"/>
      <c r="D29" s="249">
        <f>D23+D25+D27</f>
        <v>499.05</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51" t="s">
        <v>162</v>
      </c>
      <c r="B31" s="352"/>
      <c r="C31" s="353"/>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5" t="s">
        <v>146</v>
      </c>
      <c r="B33" s="346"/>
      <c r="C33" s="347"/>
      <c r="D33" s="250">
        <f>D19+D29+D31</f>
        <v>17134.05</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31" t="s">
        <v>173</v>
      </c>
      <c r="B35" s="332"/>
      <c r="C35" s="333"/>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4" t="s">
        <v>174</v>
      </c>
      <c r="B37" s="239"/>
      <c r="C37" s="210">
        <v>0</v>
      </c>
      <c r="D37" s="251" t="e">
        <f>ROUND((D33-C37)/C37,4)</f>
        <v>#DIV/0!</v>
      </c>
      <c r="E37" s="9"/>
      <c r="F37" s="9"/>
      <c r="G37" s="4"/>
      <c r="H37" s="4"/>
      <c r="I37" s="4"/>
      <c r="J37" s="4"/>
      <c r="K37" s="4"/>
      <c r="L37" s="4"/>
      <c r="M37" s="4"/>
      <c r="N37" s="4"/>
      <c r="O37" s="4"/>
      <c r="P37" s="4"/>
    </row>
    <row r="38" spans="1:16" ht="38.25" customHeight="1">
      <c r="A38" s="328" t="s">
        <v>147</v>
      </c>
      <c r="B38" s="329"/>
      <c r="C38" s="329"/>
      <c r="D38" s="330"/>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9">
      <selection activeCell="E12" sqref="E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5" t="s">
        <v>172</v>
      </c>
      <c r="B3" s="329"/>
      <c r="C3" s="329"/>
      <c r="D3" s="329"/>
      <c r="E3" s="329"/>
      <c r="F3" s="329"/>
      <c r="G3" s="329"/>
      <c r="H3" s="329"/>
      <c r="I3" s="11"/>
      <c r="J3" s="11"/>
      <c r="K3" s="11"/>
      <c r="L3" s="11"/>
      <c r="M3" s="11"/>
      <c r="N3" s="11"/>
      <c r="O3" s="11"/>
      <c r="P3" s="11"/>
      <c r="Q3" s="11"/>
    </row>
    <row r="4" spans="1:17" ht="26.25" customHeight="1">
      <c r="A4" s="156" t="s">
        <v>0</v>
      </c>
      <c r="B4" s="132"/>
      <c r="C4" s="157" t="str">
        <f>Identification!B5</f>
        <v>R-4076-2018 ph 1</v>
      </c>
      <c r="D4" s="381" t="s">
        <v>16</v>
      </c>
      <c r="E4" s="382"/>
      <c r="F4" s="376" t="str">
        <f>Identification!D5</f>
        <v>décembre 2018 à février 2019</v>
      </c>
      <c r="G4" s="377"/>
      <c r="H4" s="378"/>
      <c r="I4" s="11"/>
      <c r="J4" s="11"/>
      <c r="K4" s="11"/>
      <c r="L4" s="11"/>
      <c r="M4" s="11"/>
      <c r="N4" s="11"/>
      <c r="O4" s="11"/>
      <c r="P4" s="11"/>
      <c r="Q4" s="11"/>
    </row>
    <row r="5" spans="1:17" ht="26.25" customHeight="1">
      <c r="A5" s="133" t="s">
        <v>1</v>
      </c>
      <c r="B5" s="134"/>
      <c r="C5" s="348" t="str">
        <f>Identification!B6</f>
        <v>Union des municipalités du Québec</v>
      </c>
      <c r="D5" s="379"/>
      <c r="E5" s="379"/>
      <c r="F5" s="379"/>
      <c r="G5" s="379"/>
      <c r="H5" s="380"/>
      <c r="I5" s="11"/>
      <c r="J5" s="11"/>
      <c r="K5" s="11"/>
      <c r="L5" s="11"/>
      <c r="M5" s="11"/>
      <c r="N5" s="11"/>
      <c r="O5" s="11"/>
      <c r="P5" s="11"/>
      <c r="Q5" s="11"/>
    </row>
    <row r="6" spans="1:17" ht="20.25" customHeight="1">
      <c r="A6" s="240"/>
      <c r="B6" s="389" t="s">
        <v>81</v>
      </c>
      <c r="C6" s="390"/>
      <c r="D6" s="390"/>
      <c r="E6" s="390"/>
      <c r="F6" s="391"/>
      <c r="G6" s="391"/>
      <c r="H6" s="392"/>
      <c r="I6" s="11"/>
      <c r="J6" s="11"/>
      <c r="K6" s="11"/>
      <c r="L6" s="11"/>
      <c r="M6" s="11"/>
      <c r="N6" s="11"/>
      <c r="O6" s="11"/>
      <c r="P6" s="11"/>
      <c r="Q6" s="11"/>
    </row>
    <row r="7" spans="1:17" ht="3.75" customHeight="1">
      <c r="A7" s="145"/>
      <c r="B7" s="146"/>
      <c r="C7" s="393"/>
      <c r="D7" s="394"/>
      <c r="E7" s="135"/>
      <c r="F7" s="135"/>
      <c r="G7" s="135"/>
      <c r="H7" s="136"/>
      <c r="I7" s="11"/>
      <c r="J7" s="11"/>
      <c r="K7" s="11"/>
      <c r="L7" s="11"/>
      <c r="M7" s="11"/>
      <c r="N7" s="11"/>
      <c r="O7" s="11"/>
      <c r="P7" s="11"/>
      <c r="Q7" s="11"/>
    </row>
    <row r="8" spans="1:17" ht="17.25" customHeight="1">
      <c r="A8" s="137" t="s">
        <v>2</v>
      </c>
      <c r="B8" s="147"/>
      <c r="C8" s="387" t="s">
        <v>175</v>
      </c>
      <c r="D8" s="388"/>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2" t="s">
        <v>150</v>
      </c>
      <c r="B10" s="149" t="str">
        <f>Identification!A12</f>
        <v>Jean-Philippe Fortin</v>
      </c>
      <c r="C10" s="252">
        <v>29</v>
      </c>
      <c r="D10" s="252">
        <v>6</v>
      </c>
      <c r="E10" s="253">
        <v>190</v>
      </c>
      <c r="F10" s="172">
        <f>ROUND(((D10*E10)+(C10*E10)),2)</f>
        <v>6650</v>
      </c>
      <c r="G10" s="259"/>
      <c r="H10" s="169">
        <f>ROUND(F10+G10,2)</f>
        <v>6650</v>
      </c>
      <c r="I10" s="11"/>
      <c r="J10" s="11"/>
      <c r="K10" s="11"/>
      <c r="L10" s="11"/>
      <c r="M10" s="11"/>
      <c r="N10" s="11"/>
      <c r="O10" s="11"/>
      <c r="P10" s="11"/>
      <c r="Q10" s="11"/>
    </row>
    <row r="11" spans="1:17" ht="20.25" customHeight="1">
      <c r="A11" s="373"/>
      <c r="B11" s="149" t="str">
        <f>Identification!A13</f>
        <v>Grace Mahoney</v>
      </c>
      <c r="C11" s="254">
        <v>4.5</v>
      </c>
      <c r="D11" s="254"/>
      <c r="E11" s="307">
        <v>130</v>
      </c>
      <c r="F11" s="173">
        <f>ROUND(((D11*E11)+(C11*E11)),2)</f>
        <v>585</v>
      </c>
      <c r="G11" s="260"/>
      <c r="H11" s="170">
        <f>ROUND(F11+G11,2)</f>
        <v>585</v>
      </c>
      <c r="I11" s="11"/>
      <c r="J11" s="11"/>
      <c r="K11" s="11"/>
      <c r="L11" s="11"/>
      <c r="M11" s="11"/>
      <c r="N11" s="11"/>
      <c r="O11" s="11"/>
      <c r="P11" s="11"/>
      <c r="Q11" s="11"/>
    </row>
    <row r="12" spans="1:17" ht="20.25" customHeight="1">
      <c r="A12" s="373"/>
      <c r="B12" s="150">
        <f>Identification!A14</f>
        <v>0</v>
      </c>
      <c r="C12" s="254"/>
      <c r="D12" s="254"/>
      <c r="E12" s="255"/>
      <c r="F12" s="173">
        <f>ROUND(((D12*E12)+(C12*E12)),2)</f>
        <v>0</v>
      </c>
      <c r="G12" s="261"/>
      <c r="H12" s="170">
        <f>ROUND(F12+G12,2)</f>
        <v>0</v>
      </c>
      <c r="I12" s="11"/>
      <c r="J12" s="11"/>
      <c r="K12" s="11"/>
      <c r="L12" s="11"/>
      <c r="M12" s="11"/>
      <c r="N12" s="11"/>
      <c r="O12" s="11"/>
      <c r="P12" s="11"/>
      <c r="Q12" s="11"/>
    </row>
    <row r="13" spans="1:17" ht="20.25" customHeight="1">
      <c r="A13" s="373"/>
      <c r="B13" s="151">
        <f>Identification!A15</f>
        <v>0</v>
      </c>
      <c r="C13" s="256"/>
      <c r="D13" s="256"/>
      <c r="E13" s="257"/>
      <c r="F13" s="168">
        <f>ROUND(((D13*E13)+(C13*E13)),2)</f>
        <v>0</v>
      </c>
      <c r="G13" s="262"/>
      <c r="H13" s="171">
        <f>ROUND(F13+G13,2)</f>
        <v>0</v>
      </c>
      <c r="I13" s="11"/>
      <c r="J13" s="11"/>
      <c r="K13" s="11"/>
      <c r="L13" s="11"/>
      <c r="M13" s="11"/>
      <c r="N13" s="11"/>
      <c r="O13" s="11"/>
      <c r="P13" s="11"/>
      <c r="Q13" s="11"/>
    </row>
    <row r="14" spans="1:17" ht="20.25" customHeight="1">
      <c r="A14" s="374"/>
      <c r="B14" s="160" t="s">
        <v>18</v>
      </c>
      <c r="C14" s="161">
        <f>SUM(C10:C13)</f>
        <v>33.5</v>
      </c>
      <c r="D14" s="161">
        <f>SUM(D10:D13)</f>
        <v>6</v>
      </c>
      <c r="E14" s="370"/>
      <c r="F14" s="162">
        <f>F10+F11+F12+F13</f>
        <v>7235</v>
      </c>
      <c r="G14" s="162">
        <f>G10+G11+G12+G13</f>
        <v>0</v>
      </c>
      <c r="H14" s="163">
        <f>ROUND(F14+G14,2)</f>
        <v>7235</v>
      </c>
      <c r="I14" s="11"/>
      <c r="J14" s="11"/>
      <c r="K14" s="11"/>
      <c r="L14" s="11"/>
      <c r="M14" s="11"/>
      <c r="N14" s="11"/>
      <c r="O14" s="11"/>
      <c r="P14" s="11"/>
      <c r="Q14" s="11"/>
    </row>
    <row r="15" spans="1:17" ht="12.75" customHeight="1">
      <c r="A15" s="375"/>
      <c r="B15" s="164"/>
      <c r="C15" s="176" t="s">
        <v>14</v>
      </c>
      <c r="D15" s="176" t="s">
        <v>19</v>
      </c>
      <c r="E15" s="371"/>
      <c r="F15" s="165" t="s">
        <v>23</v>
      </c>
      <c r="G15" s="165" t="s">
        <v>24</v>
      </c>
      <c r="H15" s="166" t="s">
        <v>25</v>
      </c>
      <c r="I15" s="11"/>
      <c r="J15" s="11"/>
      <c r="K15" s="11"/>
      <c r="L15" s="11"/>
      <c r="M15" s="11"/>
      <c r="N15" s="11"/>
      <c r="O15" s="11"/>
      <c r="P15" s="11"/>
      <c r="Q15" s="11"/>
    </row>
    <row r="16" spans="1:17" ht="20.25" customHeight="1">
      <c r="A16" s="372" t="s">
        <v>151</v>
      </c>
      <c r="B16" s="149" t="str">
        <f>Identification!A17</f>
        <v>Pierre Prévost</v>
      </c>
      <c r="C16" s="252">
        <v>40</v>
      </c>
      <c r="D16" s="252">
        <v>7</v>
      </c>
      <c r="E16" s="253">
        <v>200</v>
      </c>
      <c r="F16" s="172">
        <f>ROUND(((D16*E16)+(C16*E16)),2)</f>
        <v>9400</v>
      </c>
      <c r="G16" s="259"/>
      <c r="H16" s="169">
        <f>ROUND(F16+G16,2)</f>
        <v>9400</v>
      </c>
      <c r="I16" s="11"/>
      <c r="J16" s="11"/>
      <c r="K16" s="11"/>
      <c r="L16" s="11"/>
      <c r="M16" s="11"/>
      <c r="N16" s="11"/>
      <c r="O16" s="11"/>
      <c r="P16" s="11"/>
      <c r="Q16" s="11"/>
    </row>
    <row r="17" spans="1:17" ht="20.25" customHeight="1">
      <c r="A17" s="373"/>
      <c r="B17" s="149">
        <f>Identification!A18</f>
        <v>0</v>
      </c>
      <c r="C17" s="254"/>
      <c r="D17" s="254"/>
      <c r="E17" s="255"/>
      <c r="F17" s="173">
        <f>ROUND(((D17*E17)+(C17*E17)),2)</f>
        <v>0</v>
      </c>
      <c r="G17" s="260"/>
      <c r="H17" s="170">
        <f>ROUND(F17+G17,2)</f>
        <v>0</v>
      </c>
      <c r="I17" s="11"/>
      <c r="J17" s="11"/>
      <c r="K17" s="11"/>
      <c r="L17" s="11"/>
      <c r="M17" s="11"/>
      <c r="N17" s="11"/>
      <c r="O17" s="11"/>
      <c r="P17" s="11"/>
      <c r="Q17" s="11"/>
    </row>
    <row r="18" spans="1:17" ht="20.25" customHeight="1">
      <c r="A18" s="373"/>
      <c r="B18" s="150">
        <f>Identification!A19</f>
        <v>0</v>
      </c>
      <c r="C18" s="254"/>
      <c r="D18" s="254"/>
      <c r="E18" s="255"/>
      <c r="F18" s="173">
        <f>ROUND(((D18*E18)+(C18*E18)),2)</f>
        <v>0</v>
      </c>
      <c r="G18" s="261"/>
      <c r="H18" s="170">
        <f>ROUND(F18+G18,2)</f>
        <v>0</v>
      </c>
      <c r="I18" s="11"/>
      <c r="J18" s="11"/>
      <c r="K18" s="11"/>
      <c r="L18" s="11"/>
      <c r="M18" s="11"/>
      <c r="N18" s="11"/>
      <c r="O18" s="11"/>
      <c r="P18" s="11"/>
      <c r="Q18" s="11"/>
    </row>
    <row r="19" spans="1:17" ht="20.25" customHeight="1">
      <c r="A19" s="373"/>
      <c r="B19" s="151">
        <f>Identification!A20</f>
        <v>0</v>
      </c>
      <c r="C19" s="256"/>
      <c r="D19" s="256"/>
      <c r="E19" s="257"/>
      <c r="F19" s="168">
        <f>ROUND(((D19*E19)+(C19*E19)),2)</f>
        <v>0</v>
      </c>
      <c r="G19" s="262"/>
      <c r="H19" s="171">
        <f>ROUND(F19+G19,2)</f>
        <v>0</v>
      </c>
      <c r="I19" s="11"/>
      <c r="J19" s="11"/>
      <c r="K19" s="11"/>
      <c r="L19" s="11"/>
      <c r="M19" s="11"/>
      <c r="N19" s="11"/>
      <c r="O19" s="11"/>
      <c r="P19" s="11"/>
      <c r="Q19" s="11"/>
    </row>
    <row r="20" spans="1:17" ht="20.25" customHeight="1">
      <c r="A20" s="374"/>
      <c r="B20" s="160" t="s">
        <v>18</v>
      </c>
      <c r="C20" s="161">
        <f>SUM(C16:C19)</f>
        <v>40</v>
      </c>
      <c r="D20" s="161">
        <f>SUM(D16:D19)</f>
        <v>7</v>
      </c>
      <c r="E20" s="370"/>
      <c r="F20" s="162">
        <f>F16+F17+F18+F19</f>
        <v>9400</v>
      </c>
      <c r="G20" s="162">
        <f>G16+G17+G18+G19</f>
        <v>0</v>
      </c>
      <c r="H20" s="163">
        <f>ROUND(F20+G20,2)</f>
        <v>9400</v>
      </c>
      <c r="I20" s="11"/>
      <c r="J20" s="11"/>
      <c r="K20" s="11"/>
      <c r="L20" s="11"/>
      <c r="M20" s="11"/>
      <c r="N20" s="11"/>
      <c r="O20" s="11"/>
      <c r="P20" s="11"/>
      <c r="Q20" s="11"/>
    </row>
    <row r="21" spans="1:17" ht="12.75" customHeight="1">
      <c r="A21" s="375"/>
      <c r="B21" s="164"/>
      <c r="C21" s="176" t="s">
        <v>26</v>
      </c>
      <c r="D21" s="176" t="s">
        <v>27</v>
      </c>
      <c r="E21" s="371"/>
      <c r="F21" s="165" t="s">
        <v>28</v>
      </c>
      <c r="G21" s="165" t="s">
        <v>29</v>
      </c>
      <c r="H21" s="166" t="s">
        <v>30</v>
      </c>
      <c r="I21" s="11"/>
      <c r="J21" s="11"/>
      <c r="K21" s="11"/>
      <c r="L21" s="11"/>
      <c r="M21" s="11"/>
      <c r="N21" s="11"/>
      <c r="O21" s="11"/>
      <c r="P21" s="11"/>
      <c r="Q21" s="11"/>
    </row>
    <row r="22" spans="1:17" ht="20.25" customHeight="1">
      <c r="A22" s="372" t="s">
        <v>178</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73"/>
      <c r="B23" s="159">
        <f>Identification!A23</f>
        <v>0</v>
      </c>
      <c r="C23" s="256"/>
      <c r="D23" s="256"/>
      <c r="E23" s="257"/>
      <c r="F23" s="168">
        <f>ROUND(((D23*E23)+(C23*E23)),2)</f>
        <v>0</v>
      </c>
      <c r="G23" s="263"/>
      <c r="H23" s="171">
        <f>ROUND(F23+G23,2)</f>
        <v>0</v>
      </c>
      <c r="I23" s="11"/>
      <c r="J23" s="11"/>
      <c r="K23" s="11"/>
      <c r="L23" s="11"/>
      <c r="M23" s="11"/>
      <c r="N23" s="11"/>
      <c r="O23" s="11"/>
      <c r="P23" s="11"/>
      <c r="Q23" s="11"/>
    </row>
    <row r="24" spans="1:17" ht="20.25" customHeight="1">
      <c r="A24" s="374"/>
      <c r="B24" s="160" t="s">
        <v>18</v>
      </c>
      <c r="C24" s="174">
        <f>SUM(C22:C23)</f>
        <v>0</v>
      </c>
      <c r="D24" s="174">
        <f>SUM(D22:D23)</f>
        <v>0</v>
      </c>
      <c r="E24" s="370"/>
      <c r="F24" s="162">
        <f>F22+F23</f>
        <v>0</v>
      </c>
      <c r="G24" s="162">
        <f>G22+G23</f>
        <v>0</v>
      </c>
      <c r="H24" s="163">
        <f>ROUND(F24+G24,2)</f>
        <v>0</v>
      </c>
      <c r="I24" s="11"/>
      <c r="J24" s="11"/>
      <c r="K24" s="11"/>
      <c r="L24" s="11"/>
      <c r="M24" s="11"/>
      <c r="N24" s="11"/>
      <c r="O24" s="11"/>
      <c r="P24" s="11"/>
      <c r="Q24" s="11"/>
    </row>
    <row r="25" spans="1:17" ht="12.75" customHeight="1">
      <c r="A25" s="375"/>
      <c r="B25" s="164"/>
      <c r="C25" s="176" t="s">
        <v>33</v>
      </c>
      <c r="D25" s="176" t="s">
        <v>34</v>
      </c>
      <c r="E25" s="371"/>
      <c r="F25" s="165" t="s">
        <v>35</v>
      </c>
      <c r="G25" s="165" t="s">
        <v>36</v>
      </c>
      <c r="H25" s="166" t="s">
        <v>37</v>
      </c>
      <c r="I25" s="11"/>
      <c r="J25" s="11"/>
      <c r="K25" s="11"/>
      <c r="L25" s="11"/>
      <c r="M25" s="11"/>
      <c r="N25" s="11"/>
      <c r="O25" s="11"/>
      <c r="P25" s="11"/>
      <c r="Q25" s="11"/>
    </row>
    <row r="26" spans="1:17" ht="20.25" customHeight="1">
      <c r="A26" s="372"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3"/>
      <c r="B27" s="159">
        <f>Identification!A26</f>
        <v>0</v>
      </c>
      <c r="C27" s="256"/>
      <c r="D27" s="256"/>
      <c r="E27" s="257"/>
      <c r="F27" s="168">
        <f>ROUND(((D27*E27)+(C27*E27)),2)</f>
        <v>0</v>
      </c>
      <c r="G27" s="263"/>
      <c r="H27" s="171">
        <f>ROUND(F27+G27,2)</f>
        <v>0</v>
      </c>
      <c r="I27" s="11"/>
      <c r="J27" s="11"/>
      <c r="K27" s="11"/>
      <c r="L27" s="11"/>
      <c r="M27" s="11"/>
      <c r="N27" s="11"/>
      <c r="O27" s="11"/>
      <c r="P27" s="11"/>
      <c r="Q27" s="11"/>
    </row>
    <row r="28" spans="1:17" ht="20.25" customHeight="1">
      <c r="A28" s="374"/>
      <c r="B28" s="160" t="s">
        <v>18</v>
      </c>
      <c r="C28" s="161">
        <f>SUM(C26:C27)</f>
        <v>0</v>
      </c>
      <c r="D28" s="161">
        <f>SUM(D26:D27)</f>
        <v>0</v>
      </c>
      <c r="E28" s="370"/>
      <c r="F28" s="162">
        <f>F26+F27</f>
        <v>0</v>
      </c>
      <c r="G28" s="162">
        <f>G26+G27</f>
        <v>0</v>
      </c>
      <c r="H28" s="163">
        <f>ROUND(F28+G28,2)</f>
        <v>0</v>
      </c>
      <c r="I28" s="11"/>
      <c r="J28" s="11"/>
      <c r="K28" s="11"/>
      <c r="L28" s="11"/>
      <c r="M28" s="11"/>
      <c r="N28" s="11"/>
      <c r="O28" s="11"/>
      <c r="P28" s="11"/>
      <c r="Q28" s="11"/>
    </row>
    <row r="29" spans="1:17" ht="12.75" customHeight="1">
      <c r="A29" s="375"/>
      <c r="B29" s="164"/>
      <c r="C29" s="176" t="s">
        <v>38</v>
      </c>
      <c r="D29" s="176" t="s">
        <v>39</v>
      </c>
      <c r="E29" s="371"/>
      <c r="F29" s="165" t="s">
        <v>40</v>
      </c>
      <c r="G29" s="165" t="s">
        <v>41</v>
      </c>
      <c r="H29" s="166" t="s">
        <v>42</v>
      </c>
      <c r="I29" s="11"/>
      <c r="J29" s="11"/>
      <c r="K29" s="11"/>
      <c r="L29" s="11"/>
      <c r="M29" s="11"/>
      <c r="N29" s="11"/>
      <c r="O29" s="11"/>
      <c r="P29" s="11"/>
      <c r="Q29" s="11"/>
    </row>
    <row r="30" spans="1:17" ht="20.25" customHeight="1">
      <c r="A30" s="368" t="s">
        <v>180</v>
      </c>
      <c r="B30" s="160">
        <f>Identification!A28</f>
        <v>0</v>
      </c>
      <c r="C30" s="264"/>
      <c r="D30" s="264"/>
      <c r="E30" s="306"/>
      <c r="F30" s="167">
        <f>ROUND(((D30*E30)+(C30*E30)),2)</f>
        <v>0</v>
      </c>
      <c r="G30" s="259"/>
      <c r="H30" s="163">
        <f>ROUND(F30+G30,2)</f>
        <v>0</v>
      </c>
      <c r="I30" s="11"/>
      <c r="J30" s="11"/>
      <c r="K30" s="11"/>
      <c r="L30" s="11"/>
      <c r="M30" s="11"/>
      <c r="N30" s="11"/>
      <c r="O30" s="11"/>
      <c r="P30" s="11"/>
      <c r="Q30" s="11"/>
    </row>
    <row r="31" spans="1:17" ht="12.75" customHeight="1">
      <c r="A31" s="369"/>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5" t="s">
        <v>94</v>
      </c>
      <c r="B32" s="366"/>
      <c r="C32" s="366"/>
      <c r="D32" s="366"/>
      <c r="E32" s="367"/>
      <c r="F32" s="244">
        <f>F14+F20+F24+F28+F30</f>
        <v>16635</v>
      </c>
      <c r="G32" s="244">
        <f>G14+G20+G24+G28+G30</f>
        <v>0</v>
      </c>
      <c r="H32" s="245">
        <f>H14+H20+H24+H28+H30</f>
        <v>16635</v>
      </c>
      <c r="I32" s="11"/>
      <c r="J32" s="11"/>
      <c r="K32" s="11"/>
      <c r="L32" s="11"/>
      <c r="M32" s="11"/>
      <c r="N32" s="11"/>
      <c r="O32" s="11"/>
      <c r="P32" s="11"/>
      <c r="Q32" s="11"/>
    </row>
    <row r="33" spans="1:17" ht="12" customHeight="1">
      <c r="A33" s="385"/>
      <c r="B33" s="386"/>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4"/>
      <c r="C35" s="364"/>
      <c r="D35" s="364"/>
      <c r="E35" s="364"/>
      <c r="F35" s="364"/>
      <c r="G35" s="364"/>
      <c r="H35" s="364"/>
      <c r="I35" s="4"/>
      <c r="J35" s="11"/>
      <c r="K35" s="11"/>
      <c r="L35" s="11"/>
      <c r="M35" s="11"/>
      <c r="N35" s="11"/>
      <c r="O35" s="11"/>
      <c r="P35" s="11"/>
      <c r="Q35" s="11"/>
    </row>
    <row r="36" spans="1:17" ht="48" customHeight="1">
      <c r="A36" s="383" t="s">
        <v>149</v>
      </c>
      <c r="B36" s="384"/>
      <c r="C36" s="384"/>
      <c r="D36" s="384"/>
      <c r="E36" s="384"/>
      <c r="F36" s="384"/>
      <c r="G36" s="384"/>
      <c r="H36" s="384"/>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71"/>
      <c r="G1" s="118" t="s">
        <v>114</v>
      </c>
      <c r="H1" s="4"/>
      <c r="I1" s="4"/>
      <c r="J1" s="4"/>
      <c r="K1" s="4"/>
      <c r="L1" s="4"/>
      <c r="M1" s="4"/>
      <c r="N1" s="4"/>
      <c r="O1" s="4"/>
      <c r="P1" s="4"/>
    </row>
    <row r="2" spans="5:16" ht="22.5" customHeight="1">
      <c r="E2" s="125"/>
      <c r="F2" s="271"/>
      <c r="G2" s="118" t="s">
        <v>112</v>
      </c>
      <c r="H2" s="4"/>
      <c r="I2" s="4"/>
      <c r="J2" s="4"/>
      <c r="K2" s="4"/>
      <c r="L2" s="4"/>
      <c r="M2" s="4"/>
      <c r="N2" s="4"/>
      <c r="O2" s="4"/>
      <c r="P2" s="4"/>
    </row>
    <row r="3" spans="1:16" ht="36.75" customHeight="1">
      <c r="A3" s="399" t="s">
        <v>172</v>
      </c>
      <c r="B3" s="400"/>
      <c r="C3" s="400"/>
      <c r="D3" s="400"/>
      <c r="E3" s="401"/>
      <c r="F3" s="401"/>
      <c r="G3" s="11"/>
      <c r="H3" s="11"/>
      <c r="I3" s="11"/>
      <c r="J3" s="11"/>
      <c r="K3" s="11"/>
      <c r="L3" s="11"/>
      <c r="M3" s="11"/>
      <c r="N3" s="11"/>
      <c r="O3" s="11"/>
      <c r="P3" s="11"/>
    </row>
    <row r="4" spans="1:16" ht="26.25" customHeight="1">
      <c r="A4" s="3" t="s">
        <v>0</v>
      </c>
      <c r="B4" s="127" t="str">
        <f>Identification!B5</f>
        <v>R-4076-2018 ph 1</v>
      </c>
      <c r="C4" s="402" t="s">
        <v>16</v>
      </c>
      <c r="D4" s="403"/>
      <c r="E4" s="404" t="str">
        <f>Identification!D5</f>
        <v>décembre 2018 à février 2019</v>
      </c>
      <c r="F4" s="405"/>
      <c r="G4" s="11"/>
      <c r="H4" s="11"/>
      <c r="I4" s="11"/>
      <c r="J4" s="11"/>
      <c r="K4" s="11"/>
      <c r="L4" s="11"/>
      <c r="M4" s="11"/>
      <c r="N4" s="11"/>
      <c r="O4" s="11"/>
      <c r="P4" s="11"/>
    </row>
    <row r="5" spans="1:16" ht="26.25" customHeight="1">
      <c r="A5" s="10" t="s">
        <v>1</v>
      </c>
      <c r="B5" s="406" t="str">
        <f>Identification!B6:D6</f>
        <v>Union des municipalités du Québec</v>
      </c>
      <c r="C5" s="407"/>
      <c r="D5" s="407"/>
      <c r="E5" s="407"/>
      <c r="F5" s="408"/>
      <c r="G5" s="11"/>
      <c r="H5" s="11"/>
      <c r="I5" s="11"/>
      <c r="J5" s="11"/>
      <c r="K5" s="11"/>
      <c r="L5" s="11"/>
      <c r="M5" s="11"/>
      <c r="N5" s="11"/>
      <c r="O5" s="11"/>
      <c r="P5" s="11"/>
    </row>
    <row r="6" spans="1:16" ht="26.25" customHeight="1">
      <c r="A6" s="18" t="s">
        <v>109</v>
      </c>
      <c r="B6" s="416"/>
      <c r="C6" s="417"/>
      <c r="D6" s="417"/>
      <c r="E6" s="417"/>
      <c r="F6" s="418"/>
      <c r="G6" s="11"/>
      <c r="H6" s="11"/>
      <c r="I6" s="11"/>
      <c r="J6" s="11"/>
      <c r="K6" s="11"/>
      <c r="L6" s="11"/>
      <c r="M6" s="11"/>
      <c r="N6" s="11"/>
      <c r="O6" s="11"/>
      <c r="P6" s="11"/>
    </row>
    <row r="7" spans="1:16" ht="20.25" customHeight="1">
      <c r="A7" s="395" t="s">
        <v>105</v>
      </c>
      <c r="B7" s="396"/>
      <c r="C7" s="396"/>
      <c r="D7" s="396"/>
      <c r="E7" s="397"/>
      <c r="F7" s="39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5"/>
      <c r="D10" s="35">
        <f>ROUND(0.43*C10,2)</f>
        <v>0</v>
      </c>
      <c r="E10" s="266">
        <v>0</v>
      </c>
      <c r="F10" s="36">
        <f>ROUND(D10+E10,2)</f>
        <v>0</v>
      </c>
      <c r="G10" s="11"/>
      <c r="H10" s="11"/>
      <c r="I10" s="11"/>
      <c r="J10" s="11"/>
      <c r="K10" s="11"/>
      <c r="L10" s="11"/>
      <c r="M10" s="11"/>
      <c r="N10" s="11"/>
      <c r="O10" s="11"/>
      <c r="P10" s="11"/>
    </row>
    <row r="11" spans="1:16" ht="27" customHeight="1">
      <c r="A11" s="44" t="s">
        <v>9</v>
      </c>
      <c r="B11" s="409" t="s">
        <v>10</v>
      </c>
      <c r="C11" s="59"/>
      <c r="D11" s="267"/>
      <c r="E11" s="267">
        <v>0</v>
      </c>
      <c r="F11" s="37">
        <f>ROUND(D11+E11,2)</f>
        <v>0</v>
      </c>
      <c r="G11" s="11"/>
      <c r="H11" s="11"/>
      <c r="I11" s="11"/>
      <c r="J11" s="11"/>
      <c r="K11" s="11"/>
      <c r="L11" s="11"/>
      <c r="M11" s="11"/>
      <c r="N11" s="11"/>
      <c r="O11" s="11"/>
      <c r="P11" s="11"/>
    </row>
    <row r="12" spans="1:16" ht="27" customHeight="1">
      <c r="A12" s="44" t="s">
        <v>11</v>
      </c>
      <c r="B12" s="410"/>
      <c r="C12" s="60"/>
      <c r="D12" s="267">
        <v>0</v>
      </c>
      <c r="E12" s="267">
        <v>0</v>
      </c>
      <c r="F12" s="37">
        <f>ROUND(D12+E12,2)</f>
        <v>0</v>
      </c>
      <c r="G12" s="11"/>
      <c r="H12" s="11"/>
      <c r="I12" s="11"/>
      <c r="J12" s="11"/>
      <c r="K12" s="11"/>
      <c r="L12" s="11"/>
      <c r="M12" s="11"/>
      <c r="N12" s="11"/>
      <c r="O12" s="11"/>
      <c r="P12" s="11"/>
    </row>
    <row r="13" spans="1:16" ht="26.25" customHeight="1">
      <c r="A13" s="45" t="s">
        <v>12</v>
      </c>
      <c r="B13" s="411"/>
      <c r="C13" s="61"/>
      <c r="D13" s="257">
        <v>0</v>
      </c>
      <c r="E13" s="257">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6">
        <v>0</v>
      </c>
      <c r="C16" s="268">
        <v>0</v>
      </c>
      <c r="D16" s="35">
        <f>ROUND(B16*C16,2)</f>
        <v>0</v>
      </c>
      <c r="E16" s="266">
        <v>0</v>
      </c>
      <c r="F16" s="36">
        <f>ROUND(D16+E16,2)</f>
        <v>0</v>
      </c>
      <c r="G16" s="15"/>
      <c r="H16" s="15"/>
      <c r="I16" s="15"/>
      <c r="J16" s="15"/>
      <c r="K16" s="15"/>
      <c r="L16" s="15"/>
      <c r="M16" s="15"/>
      <c r="N16" s="15"/>
      <c r="O16" s="15"/>
      <c r="P16" s="15"/>
    </row>
    <row r="17" spans="1:16" ht="33" customHeight="1">
      <c r="A17" s="52" t="s">
        <v>157</v>
      </c>
      <c r="B17" s="267">
        <v>0</v>
      </c>
      <c r="C17" s="269">
        <v>0</v>
      </c>
      <c r="D17" s="53">
        <f>ROUND(B17*C17,2)</f>
        <v>0</v>
      </c>
      <c r="E17" s="267">
        <v>0</v>
      </c>
      <c r="F17" s="37">
        <f>ROUND(D17+E17,2)</f>
        <v>0</v>
      </c>
      <c r="G17" s="15"/>
      <c r="H17" s="15"/>
      <c r="I17" s="15"/>
      <c r="J17" s="15"/>
      <c r="K17" s="15"/>
      <c r="L17" s="15"/>
      <c r="M17" s="15"/>
      <c r="N17" s="15"/>
      <c r="O17" s="15"/>
      <c r="P17" s="15"/>
    </row>
    <row r="18" spans="1:16" ht="33" customHeight="1">
      <c r="A18" s="52" t="s">
        <v>158</v>
      </c>
      <c r="B18" s="267">
        <v>0</v>
      </c>
      <c r="C18" s="269">
        <v>0</v>
      </c>
      <c r="D18" s="54">
        <f>ROUND(B18*C18,2)</f>
        <v>0</v>
      </c>
      <c r="E18" s="267">
        <v>0</v>
      </c>
      <c r="F18" s="37">
        <f>ROUND(D18+E18,2)</f>
        <v>0</v>
      </c>
      <c r="G18" s="15"/>
      <c r="H18" s="15"/>
      <c r="I18" s="15"/>
      <c r="J18" s="15"/>
      <c r="K18" s="15"/>
      <c r="L18" s="15"/>
      <c r="M18" s="15"/>
      <c r="N18" s="15"/>
      <c r="O18" s="15"/>
      <c r="P18" s="15"/>
    </row>
    <row r="19" spans="1:16" ht="33" customHeight="1">
      <c r="A19" s="52" t="s">
        <v>159</v>
      </c>
      <c r="B19" s="267">
        <v>0</v>
      </c>
      <c r="C19" s="269">
        <v>0</v>
      </c>
      <c r="D19" s="54">
        <f>ROUND(B19*C19,2)</f>
        <v>0</v>
      </c>
      <c r="E19" s="267">
        <v>0</v>
      </c>
      <c r="F19" s="37">
        <f>ROUND(D19+E19,2)</f>
        <v>0</v>
      </c>
      <c r="G19" s="15"/>
      <c r="H19" s="15"/>
      <c r="I19" s="15"/>
      <c r="J19" s="15"/>
      <c r="K19" s="15"/>
      <c r="L19" s="15"/>
      <c r="M19" s="15"/>
      <c r="N19" s="15"/>
      <c r="O19" s="15"/>
      <c r="P19" s="15"/>
    </row>
    <row r="20" spans="1:16" ht="33" customHeight="1">
      <c r="A20" s="72" t="s">
        <v>160</v>
      </c>
      <c r="B20" s="267">
        <v>0</v>
      </c>
      <c r="C20" s="270">
        <v>0</v>
      </c>
      <c r="D20" s="55">
        <f>ROUND(B20*C20,2)</f>
        <v>0</v>
      </c>
      <c r="E20" s="115" t="s">
        <v>17</v>
      </c>
      <c r="F20" s="38">
        <f>ROUND(B20*C20,2)</f>
        <v>0</v>
      </c>
      <c r="G20" s="15"/>
      <c r="H20" s="15"/>
      <c r="I20" s="15"/>
      <c r="J20" s="15"/>
      <c r="K20" s="15"/>
      <c r="L20" s="15"/>
      <c r="M20" s="15"/>
      <c r="N20" s="15"/>
      <c r="O20" s="15"/>
      <c r="P20" s="15"/>
    </row>
    <row r="21" spans="1:16" ht="20.25" customHeight="1">
      <c r="A21" s="414" t="s">
        <v>86</v>
      </c>
      <c r="B21" s="415"/>
      <c r="C21" s="41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5" t="s">
        <v>92</v>
      </c>
      <c r="B23" s="396"/>
      <c r="C23" s="396"/>
      <c r="D23" s="396"/>
      <c r="E23" s="397"/>
      <c r="F23" s="398"/>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8">
        <v>0</v>
      </c>
      <c r="D26" s="35">
        <f>ROUND(0.25*C26,2)</f>
        <v>0</v>
      </c>
      <c r="E26" s="266">
        <v>0</v>
      </c>
      <c r="F26" s="36">
        <f>ROUND(D26+E26,2)</f>
        <v>0</v>
      </c>
      <c r="G26" s="11"/>
      <c r="H26" s="11"/>
      <c r="I26" s="11"/>
      <c r="J26" s="11"/>
      <c r="K26" s="11"/>
      <c r="L26" s="11"/>
      <c r="M26" s="11"/>
      <c r="N26" s="11"/>
      <c r="O26" s="11"/>
      <c r="P26" s="11"/>
    </row>
    <row r="27" spans="1:16" ht="20.25" customHeight="1">
      <c r="A27" s="414" t="s">
        <v>87</v>
      </c>
      <c r="B27" s="415"/>
      <c r="C27" s="41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2" t="s">
        <v>161</v>
      </c>
      <c r="B30" s="413"/>
      <c r="C30" s="413"/>
      <c r="D30" s="413"/>
      <c r="E30" s="413"/>
      <c r="F30" s="413"/>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7">
      <selection activeCell="A9" sqref="A9: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72" t="s">
        <v>166</v>
      </c>
      <c r="H2" s="4"/>
      <c r="I2" s="4"/>
      <c r="J2" s="4"/>
      <c r="K2" s="4"/>
      <c r="L2" s="4"/>
      <c r="M2" s="4"/>
      <c r="N2" s="4"/>
      <c r="O2" s="4"/>
      <c r="P2" s="4"/>
    </row>
    <row r="3" spans="1:16" ht="24.75" customHeight="1">
      <c r="A3" s="399" t="s">
        <v>172</v>
      </c>
      <c r="B3" s="400"/>
      <c r="C3" s="400"/>
      <c r="D3" s="400"/>
      <c r="E3" s="401"/>
      <c r="F3" s="401"/>
      <c r="G3" s="401"/>
      <c r="H3" s="11"/>
      <c r="I3" s="4"/>
      <c r="J3" s="4"/>
      <c r="K3" s="4"/>
      <c r="L3" s="4"/>
      <c r="M3" s="4"/>
      <c r="N3" s="4"/>
      <c r="O3" s="4"/>
      <c r="P3" s="4"/>
    </row>
    <row r="4" spans="1:16" ht="26.25" customHeight="1">
      <c r="A4" s="435" t="s">
        <v>0</v>
      </c>
      <c r="B4" s="436"/>
      <c r="C4" s="127" t="str">
        <f>Identification!B5</f>
        <v>R-4076-2018 ph 1</v>
      </c>
      <c r="D4" s="437" t="s">
        <v>16</v>
      </c>
      <c r="E4" s="438"/>
      <c r="F4" s="433" t="str">
        <f>Identification!D5</f>
        <v>décembre 2018 à février 2019</v>
      </c>
      <c r="G4" s="434"/>
      <c r="H4" s="11"/>
      <c r="I4" s="4"/>
      <c r="J4" s="4"/>
      <c r="K4" s="4"/>
      <c r="L4" s="4"/>
      <c r="M4" s="4"/>
      <c r="N4" s="4"/>
      <c r="O4" s="4"/>
      <c r="P4" s="4"/>
    </row>
    <row r="5" spans="1:16" ht="26.25" customHeight="1">
      <c r="A5" s="425" t="s">
        <v>1</v>
      </c>
      <c r="B5" s="426"/>
      <c r="C5" s="427" t="str">
        <f>Identification!B6</f>
        <v>Union des municipalités du Québec</v>
      </c>
      <c r="D5" s="428"/>
      <c r="E5" s="428"/>
      <c r="F5" s="428"/>
      <c r="G5" s="429"/>
      <c r="H5" s="11"/>
      <c r="I5" s="4"/>
      <c r="J5" s="4"/>
      <c r="K5" s="4"/>
      <c r="L5" s="4"/>
      <c r="M5" s="4"/>
      <c r="N5" s="4"/>
      <c r="O5" s="4"/>
      <c r="P5" s="4"/>
    </row>
    <row r="6" spans="1:16" ht="20.25" customHeight="1">
      <c r="A6" s="419" t="s">
        <v>162</v>
      </c>
      <c r="B6" s="420"/>
      <c r="C6" s="420"/>
      <c r="D6" s="420"/>
      <c r="E6" s="420"/>
      <c r="F6" s="420"/>
      <c r="G6" s="421"/>
      <c r="H6" s="11"/>
      <c r="I6" s="4"/>
      <c r="J6" s="4"/>
      <c r="K6" s="4"/>
      <c r="L6" s="4"/>
      <c r="M6" s="4"/>
      <c r="N6" s="4"/>
      <c r="O6" s="4"/>
      <c r="P6" s="4"/>
    </row>
    <row r="7" spans="1:16" ht="3" customHeight="1">
      <c r="A7" s="289"/>
      <c r="B7" s="290"/>
      <c r="C7" s="290"/>
      <c r="D7" s="290"/>
      <c r="E7" s="291"/>
      <c r="F7" s="291"/>
      <c r="G7" s="292"/>
      <c r="H7" s="11"/>
      <c r="I7" s="4"/>
      <c r="J7" s="4"/>
      <c r="K7" s="4"/>
      <c r="L7" s="4"/>
      <c r="M7" s="4"/>
      <c r="N7" s="4"/>
      <c r="O7" s="4"/>
      <c r="P7" s="4"/>
    </row>
    <row r="8" spans="1:16" ht="40.5" customHeight="1">
      <c r="A8" s="293" t="s">
        <v>116</v>
      </c>
      <c r="B8" s="294" t="s">
        <v>117</v>
      </c>
      <c r="C8" s="294" t="s">
        <v>115</v>
      </c>
      <c r="D8" s="295" t="s">
        <v>118</v>
      </c>
      <c r="E8" s="295" t="s">
        <v>31</v>
      </c>
      <c r="F8" s="295" t="s">
        <v>83</v>
      </c>
      <c r="G8" s="296" t="s">
        <v>32</v>
      </c>
      <c r="H8" s="11"/>
      <c r="I8" s="4"/>
      <c r="J8" s="4"/>
      <c r="K8" s="4"/>
      <c r="L8" s="4"/>
      <c r="M8" s="4"/>
      <c r="N8" s="4"/>
      <c r="O8" s="4"/>
      <c r="P8" s="4"/>
    </row>
    <row r="9" spans="1:16" ht="33" customHeight="1">
      <c r="A9" s="273"/>
      <c r="B9" s="274"/>
      <c r="C9" s="275"/>
      <c r="D9" s="276"/>
      <c r="E9" s="277"/>
      <c r="F9" s="277"/>
      <c r="G9" s="278">
        <f>SUM(E9:F9)</f>
        <v>0</v>
      </c>
      <c r="H9" s="11"/>
      <c r="I9" s="4"/>
      <c r="J9" s="4"/>
      <c r="K9" s="4"/>
      <c r="L9" s="4"/>
      <c r="M9" s="4"/>
      <c r="N9" s="4"/>
      <c r="O9" s="4"/>
      <c r="P9" s="4"/>
    </row>
    <row r="10" spans="1:16" ht="33" customHeight="1">
      <c r="A10" s="279"/>
      <c r="B10" s="280"/>
      <c r="C10" s="281"/>
      <c r="D10" s="282"/>
      <c r="E10" s="283"/>
      <c r="F10" s="283"/>
      <c r="G10" s="284">
        <f>SUM(E10:F10)</f>
        <v>0</v>
      </c>
      <c r="H10" s="11"/>
      <c r="I10" s="4"/>
      <c r="J10" s="4"/>
      <c r="K10" s="4"/>
      <c r="L10" s="4"/>
      <c r="M10" s="4"/>
      <c r="N10" s="4"/>
      <c r="O10" s="4"/>
      <c r="P10" s="4"/>
    </row>
    <row r="11" spans="1:16" ht="33" customHeight="1">
      <c r="A11" s="285"/>
      <c r="B11" s="280"/>
      <c r="C11" s="281"/>
      <c r="D11" s="282"/>
      <c r="E11" s="283"/>
      <c r="F11" s="283"/>
      <c r="G11" s="284">
        <f aca="true" t="shared" si="0" ref="G11:G19">SUM(E11:F11)</f>
        <v>0</v>
      </c>
      <c r="H11" s="11"/>
      <c r="I11" s="4"/>
      <c r="J11" s="4"/>
      <c r="K11" s="4"/>
      <c r="L11" s="4"/>
      <c r="M11" s="4"/>
      <c r="N11" s="4"/>
      <c r="O11" s="4"/>
      <c r="P11" s="4"/>
    </row>
    <row r="12" spans="1:16" ht="33" customHeight="1">
      <c r="A12" s="279"/>
      <c r="B12" s="280"/>
      <c r="C12" s="281"/>
      <c r="D12" s="282"/>
      <c r="E12" s="283"/>
      <c r="F12" s="283"/>
      <c r="G12" s="284">
        <f t="shared" si="0"/>
        <v>0</v>
      </c>
      <c r="H12" s="11"/>
      <c r="I12" s="4"/>
      <c r="J12" s="4"/>
      <c r="K12" s="4"/>
      <c r="L12" s="4"/>
      <c r="M12" s="4"/>
      <c r="N12" s="4"/>
      <c r="O12" s="4"/>
      <c r="P12" s="4"/>
    </row>
    <row r="13" spans="1:16" ht="33" customHeight="1">
      <c r="A13" s="285"/>
      <c r="B13" s="286"/>
      <c r="C13" s="287"/>
      <c r="D13" s="288"/>
      <c r="E13" s="283"/>
      <c r="F13" s="283"/>
      <c r="G13" s="284">
        <f t="shared" si="0"/>
        <v>0</v>
      </c>
      <c r="H13" s="11"/>
      <c r="I13" s="4"/>
      <c r="J13" s="4"/>
      <c r="K13" s="4"/>
      <c r="L13" s="4"/>
      <c r="M13" s="4"/>
      <c r="N13" s="4"/>
      <c r="O13" s="4"/>
      <c r="P13" s="4"/>
    </row>
    <row r="14" spans="1:16" ht="33" customHeight="1">
      <c r="A14" s="285"/>
      <c r="B14" s="286"/>
      <c r="C14" s="287"/>
      <c r="D14" s="288"/>
      <c r="E14" s="283"/>
      <c r="F14" s="283"/>
      <c r="G14" s="284">
        <f t="shared" si="0"/>
        <v>0</v>
      </c>
      <c r="H14" s="11"/>
      <c r="I14" s="4"/>
      <c r="J14" s="4"/>
      <c r="K14" s="4"/>
      <c r="L14" s="4"/>
      <c r="M14" s="4"/>
      <c r="N14" s="4"/>
      <c r="O14" s="4"/>
      <c r="P14" s="4"/>
    </row>
    <row r="15" spans="1:16" ht="33" customHeight="1">
      <c r="A15" s="285"/>
      <c r="B15" s="286"/>
      <c r="C15" s="287"/>
      <c r="D15" s="288"/>
      <c r="E15" s="283"/>
      <c r="F15" s="283"/>
      <c r="G15" s="284">
        <f t="shared" si="0"/>
        <v>0</v>
      </c>
      <c r="H15" s="11"/>
      <c r="I15" s="4"/>
      <c r="J15" s="4"/>
      <c r="K15" s="4"/>
      <c r="L15" s="4"/>
      <c r="M15" s="4"/>
      <c r="N15" s="4"/>
      <c r="O15" s="4"/>
      <c r="P15" s="4"/>
    </row>
    <row r="16" spans="1:16" ht="33" customHeight="1">
      <c r="A16" s="285"/>
      <c r="B16" s="286"/>
      <c r="C16" s="287"/>
      <c r="D16" s="288"/>
      <c r="E16" s="283"/>
      <c r="F16" s="283"/>
      <c r="G16" s="284">
        <f t="shared" si="0"/>
        <v>0</v>
      </c>
      <c r="H16" s="11"/>
      <c r="I16" s="4"/>
      <c r="J16" s="4"/>
      <c r="K16" s="4"/>
      <c r="L16" s="4"/>
      <c r="M16" s="4"/>
      <c r="N16" s="4"/>
      <c r="O16" s="4"/>
      <c r="P16" s="4"/>
    </row>
    <row r="17" spans="1:16" ht="33" customHeight="1">
      <c r="A17" s="285"/>
      <c r="B17" s="286"/>
      <c r="C17" s="287"/>
      <c r="D17" s="288"/>
      <c r="E17" s="283"/>
      <c r="F17" s="283"/>
      <c r="G17" s="284">
        <f t="shared" si="0"/>
        <v>0</v>
      </c>
      <c r="H17" s="11"/>
      <c r="I17" s="4"/>
      <c r="J17" s="4"/>
      <c r="K17" s="4"/>
      <c r="L17" s="4"/>
      <c r="M17" s="4"/>
      <c r="N17" s="4"/>
      <c r="O17" s="4"/>
      <c r="P17" s="4"/>
    </row>
    <row r="18" spans="1:16" ht="33" customHeight="1">
      <c r="A18" s="279"/>
      <c r="B18" s="280"/>
      <c r="C18" s="281"/>
      <c r="D18" s="282"/>
      <c r="E18" s="283"/>
      <c r="F18" s="283"/>
      <c r="G18" s="284">
        <f t="shared" si="0"/>
        <v>0</v>
      </c>
      <c r="H18" s="11"/>
      <c r="I18" s="4"/>
      <c r="J18" s="4"/>
      <c r="K18" s="4"/>
      <c r="L18" s="4"/>
      <c r="M18" s="4"/>
      <c r="N18" s="4"/>
      <c r="O18" s="4"/>
      <c r="P18" s="4"/>
    </row>
    <row r="19" spans="1:16" ht="33" customHeight="1">
      <c r="A19" s="285"/>
      <c r="B19" s="286"/>
      <c r="C19" s="287"/>
      <c r="D19" s="288"/>
      <c r="E19" s="283"/>
      <c r="F19" s="283"/>
      <c r="G19" s="284">
        <f t="shared" si="0"/>
        <v>0</v>
      </c>
      <c r="H19" s="11"/>
      <c r="I19" s="4"/>
      <c r="J19" s="4"/>
      <c r="K19" s="4"/>
      <c r="L19" s="4"/>
      <c r="M19" s="4"/>
      <c r="N19" s="4"/>
      <c r="O19" s="4"/>
      <c r="P19" s="4"/>
    </row>
    <row r="20" spans="1:16" ht="28.5" customHeight="1">
      <c r="A20" s="430" t="s">
        <v>168</v>
      </c>
      <c r="B20" s="431"/>
      <c r="C20" s="431"/>
      <c r="D20" s="432"/>
      <c r="E20" s="302">
        <f>SUM(E9:E19)</f>
        <v>0</v>
      </c>
      <c r="F20" s="302">
        <f>SUM(F9:F19)</f>
        <v>0</v>
      </c>
      <c r="G20" s="303">
        <f>SUM(G9:G19)</f>
        <v>0</v>
      </c>
      <c r="H20" s="11"/>
      <c r="I20" s="4"/>
      <c r="J20" s="4"/>
      <c r="K20" s="4"/>
      <c r="L20" s="4"/>
      <c r="M20" s="4"/>
      <c r="N20" s="4"/>
      <c r="O20" s="4"/>
      <c r="P20" s="4"/>
    </row>
    <row r="21" spans="1:16" ht="12" customHeight="1">
      <c r="A21" s="297"/>
      <c r="B21" s="298"/>
      <c r="C21" s="298"/>
      <c r="D21" s="298"/>
      <c r="E21" s="299"/>
      <c r="F21" s="300"/>
      <c r="G21" s="301"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2" t="s">
        <v>108</v>
      </c>
      <c r="B24" s="423"/>
      <c r="C24" s="423"/>
      <c r="D24" s="423"/>
      <c r="E24" s="423"/>
      <c r="F24" s="423"/>
      <c r="G24" s="424"/>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5">
      <selection activeCell="C20" sqref="C20:H20"/>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0" t="s">
        <v>119</v>
      </c>
      <c r="B1" s="461"/>
      <c r="C1" s="461"/>
      <c r="D1" s="461"/>
      <c r="E1" s="461"/>
      <c r="F1" s="461"/>
      <c r="G1" s="461"/>
      <c r="H1" s="461"/>
      <c r="I1" s="461"/>
      <c r="J1" s="461"/>
      <c r="K1" s="94"/>
      <c r="L1" s="94"/>
      <c r="M1" s="94"/>
      <c r="N1" s="94"/>
      <c r="O1" s="94"/>
      <c r="P1" s="94"/>
    </row>
    <row r="2" spans="1:16" ht="18.75" customHeight="1">
      <c r="A2" s="450" t="s">
        <v>0</v>
      </c>
      <c r="B2" s="451"/>
      <c r="C2" s="451"/>
      <c r="D2" s="452" t="str">
        <f>Identification!B5</f>
        <v>R-4076-2018 ph 1</v>
      </c>
      <c r="E2" s="453"/>
      <c r="F2" s="453"/>
      <c r="G2" s="453"/>
      <c r="H2" s="454"/>
      <c r="I2" s="454"/>
      <c r="J2" s="84"/>
      <c r="K2" s="94"/>
      <c r="L2" s="94"/>
      <c r="M2" s="94"/>
      <c r="N2" s="94"/>
      <c r="O2" s="94"/>
      <c r="P2" s="94"/>
    </row>
    <row r="3" spans="1:16" ht="21.75" customHeight="1">
      <c r="A3" s="83" t="s">
        <v>1</v>
      </c>
      <c r="B3" s="83"/>
      <c r="C3" s="95"/>
      <c r="D3" s="452" t="str">
        <f>Identification!B6</f>
        <v>Union des municipalités du Québec</v>
      </c>
      <c r="E3" s="453"/>
      <c r="F3" s="453"/>
      <c r="G3" s="453"/>
      <c r="H3" s="453"/>
      <c r="I3" s="453"/>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63" t="s">
        <v>194</v>
      </c>
      <c r="D5" s="463"/>
      <c r="E5" s="463"/>
      <c r="F5" s="463"/>
      <c r="G5" s="463"/>
      <c r="H5" s="463"/>
      <c r="I5" s="83" t="s">
        <v>144</v>
      </c>
      <c r="J5" s="83"/>
      <c r="K5" s="96"/>
      <c r="L5" s="96"/>
      <c r="M5" s="96"/>
      <c r="N5" s="96"/>
      <c r="O5" s="96"/>
      <c r="P5" s="96"/>
    </row>
    <row r="6" spans="1:16" ht="19.5" customHeight="1">
      <c r="A6" s="95"/>
      <c r="B6" s="95"/>
      <c r="C6" s="441" t="s">
        <v>122</v>
      </c>
      <c r="D6" s="441"/>
      <c r="E6" s="441"/>
      <c r="F6" s="441"/>
      <c r="G6" s="447"/>
      <c r="H6" s="447"/>
      <c r="I6" s="83"/>
      <c r="J6" s="83"/>
      <c r="K6" s="96"/>
      <c r="L6" s="96"/>
      <c r="M6" s="96"/>
      <c r="N6" s="96"/>
      <c r="O6" s="96"/>
      <c r="P6" s="96"/>
    </row>
    <row r="7" spans="1:16" ht="42" customHeight="1">
      <c r="A7" s="78" t="s">
        <v>123</v>
      </c>
      <c r="B7" s="445" t="s">
        <v>124</v>
      </c>
      <c r="C7" s="465"/>
      <c r="D7" s="465"/>
      <c r="E7" s="465"/>
      <c r="F7" s="465"/>
      <c r="G7" s="465"/>
      <c r="H7" s="465"/>
      <c r="I7" s="465"/>
      <c r="J7" s="465"/>
      <c r="K7" s="96"/>
      <c r="L7" s="96"/>
      <c r="M7" s="96"/>
      <c r="N7" s="96"/>
      <c r="O7" s="96"/>
      <c r="P7" s="96"/>
    </row>
    <row r="8" spans="1:16" ht="24" customHeight="1">
      <c r="A8" s="78" t="s">
        <v>125</v>
      </c>
      <c r="B8" s="464" t="s">
        <v>128</v>
      </c>
      <c r="C8" s="445"/>
      <c r="D8" s="445"/>
      <c r="E8" s="445"/>
      <c r="F8" s="445"/>
      <c r="G8" s="445"/>
      <c r="H8" s="445"/>
      <c r="I8" s="445"/>
      <c r="J8" s="445"/>
      <c r="K8" s="98"/>
      <c r="L8" s="96"/>
      <c r="M8" s="96"/>
      <c r="N8" s="96"/>
      <c r="O8" s="96"/>
      <c r="P8" s="96"/>
    </row>
    <row r="9" spans="1:16" ht="24" customHeight="1">
      <c r="A9" s="78" t="s">
        <v>126</v>
      </c>
      <c r="B9" s="464" t="s">
        <v>142</v>
      </c>
      <c r="C9" s="445"/>
      <c r="D9" s="445"/>
      <c r="E9" s="445"/>
      <c r="F9" s="445"/>
      <c r="G9" s="445"/>
      <c r="H9" s="445"/>
      <c r="I9" s="445"/>
      <c r="J9" s="445"/>
      <c r="K9" s="98"/>
      <c r="L9" s="96"/>
      <c r="M9" s="96"/>
      <c r="N9" s="96"/>
      <c r="O9" s="96"/>
      <c r="P9" s="96"/>
    </row>
    <row r="10" spans="1:16" ht="42.75" customHeight="1">
      <c r="A10" s="78" t="s">
        <v>127</v>
      </c>
      <c r="B10" s="464" t="s">
        <v>141</v>
      </c>
      <c r="C10" s="445"/>
      <c r="D10" s="445"/>
      <c r="E10" s="445"/>
      <c r="F10" s="445"/>
      <c r="G10" s="445"/>
      <c r="H10" s="445"/>
      <c r="I10" s="445"/>
      <c r="J10" s="445"/>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5" t="s">
        <v>188</v>
      </c>
      <c r="C12" s="455"/>
      <c r="D12" s="455"/>
      <c r="E12" s="455"/>
      <c r="F12" s="88" t="s">
        <v>130</v>
      </c>
      <c r="G12" s="113"/>
      <c r="H12" s="113"/>
      <c r="I12" s="83"/>
      <c r="J12" s="83"/>
      <c r="K12" s="99"/>
      <c r="L12" s="99"/>
      <c r="M12" s="99"/>
      <c r="N12" s="99"/>
      <c r="O12" s="99"/>
      <c r="P12" s="99"/>
    </row>
    <row r="13" spans="1:16" ht="21" customHeight="1">
      <c r="A13" s="79" t="s">
        <v>131</v>
      </c>
      <c r="B13" s="92">
        <v>9</v>
      </c>
      <c r="C13" s="89" t="s">
        <v>132</v>
      </c>
      <c r="D13" s="114" t="s">
        <v>197</v>
      </c>
      <c r="E13" s="458">
        <v>2019</v>
      </c>
      <c r="F13" s="459"/>
      <c r="G13" s="83"/>
      <c r="H13" s="456"/>
      <c r="I13" s="457"/>
      <c r="J13" s="457"/>
      <c r="K13" s="99"/>
      <c r="L13" s="99"/>
      <c r="M13" s="99"/>
      <c r="N13" s="99"/>
      <c r="O13" s="99"/>
      <c r="P13" s="99"/>
    </row>
    <row r="14" spans="1:16" ht="12.75" customHeight="1">
      <c r="A14" s="101"/>
      <c r="B14" s="126" t="s">
        <v>165</v>
      </c>
      <c r="C14" s="83"/>
      <c r="D14" s="126" t="s">
        <v>163</v>
      </c>
      <c r="E14" s="443" t="s">
        <v>164</v>
      </c>
      <c r="F14" s="444"/>
      <c r="G14" s="83"/>
      <c r="H14" s="441" t="s">
        <v>134</v>
      </c>
      <c r="I14" s="442"/>
      <c r="J14" s="442"/>
      <c r="K14" s="99"/>
      <c r="L14" s="99"/>
      <c r="M14" s="99"/>
      <c r="N14" s="99"/>
      <c r="O14" s="99"/>
      <c r="P14" s="99"/>
    </row>
    <row r="15" spans="1:16" ht="32.25" customHeight="1">
      <c r="A15" s="455" t="s">
        <v>191</v>
      </c>
      <c r="B15" s="455"/>
      <c r="C15" s="455"/>
      <c r="D15" s="455"/>
      <c r="E15" s="455"/>
      <c r="F15" s="88"/>
      <c r="G15" s="83"/>
      <c r="H15" s="83"/>
      <c r="I15" s="83"/>
      <c r="J15" s="83"/>
      <c r="K15" s="99"/>
      <c r="L15" s="99"/>
      <c r="M15" s="99"/>
      <c r="N15" s="99"/>
      <c r="O15" s="99"/>
      <c r="P15" s="99"/>
    </row>
    <row r="16" spans="1:16" ht="17.25" customHeight="1">
      <c r="A16" s="462" t="s">
        <v>135</v>
      </c>
      <c r="B16" s="462"/>
      <c r="C16" s="462"/>
      <c r="D16" s="462"/>
      <c r="E16" s="462"/>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6"/>
      <c r="D20" s="446"/>
      <c r="E20" s="446"/>
      <c r="F20" s="446"/>
      <c r="G20" s="446"/>
      <c r="H20" s="446"/>
      <c r="I20" s="83" t="s">
        <v>144</v>
      </c>
      <c r="J20" s="83"/>
      <c r="K20" s="99"/>
      <c r="L20" s="99"/>
      <c r="M20" s="99"/>
      <c r="N20" s="99"/>
      <c r="O20" s="99"/>
      <c r="P20" s="99"/>
    </row>
    <row r="21" spans="1:16" ht="19.5" customHeight="1">
      <c r="A21" s="95"/>
      <c r="B21" s="95"/>
      <c r="C21" s="441" t="s">
        <v>122</v>
      </c>
      <c r="D21" s="441"/>
      <c r="E21" s="441"/>
      <c r="F21" s="441"/>
      <c r="G21" s="447"/>
      <c r="H21" s="447"/>
      <c r="I21" s="83"/>
      <c r="J21" s="83"/>
      <c r="K21" s="99"/>
      <c r="L21" s="99"/>
      <c r="M21" s="99"/>
      <c r="N21" s="99"/>
      <c r="O21" s="99"/>
      <c r="P21" s="99"/>
    </row>
    <row r="22" spans="1:16" ht="28.5" customHeight="1">
      <c r="A22" s="79" t="s">
        <v>123</v>
      </c>
      <c r="B22" s="83" t="s">
        <v>137</v>
      </c>
      <c r="C22" s="101"/>
      <c r="D22" s="101"/>
      <c r="E22" s="446"/>
      <c r="F22" s="446"/>
      <c r="G22" s="446"/>
      <c r="H22" s="446"/>
      <c r="I22" s="446"/>
      <c r="J22" s="83" t="s">
        <v>138</v>
      </c>
      <c r="K22" s="99"/>
      <c r="L22" s="99"/>
      <c r="M22" s="99"/>
      <c r="N22" s="99"/>
      <c r="O22" s="99"/>
      <c r="P22" s="99"/>
    </row>
    <row r="23" spans="1:16" ht="21.75" customHeight="1">
      <c r="A23" s="101"/>
      <c r="B23" s="81" t="s">
        <v>139</v>
      </c>
      <c r="C23" s="83"/>
      <c r="D23" s="83"/>
      <c r="E23" s="440" t="s">
        <v>143</v>
      </c>
      <c r="F23" s="440"/>
      <c r="G23" s="440"/>
      <c r="H23" s="440"/>
      <c r="I23" s="440"/>
      <c r="J23" s="83"/>
      <c r="K23" s="99"/>
      <c r="L23" s="99"/>
      <c r="M23" s="99"/>
      <c r="N23" s="99"/>
      <c r="O23" s="99"/>
      <c r="P23" s="99"/>
    </row>
    <row r="24" spans="1:16" ht="35.25" customHeight="1">
      <c r="A24" s="93" t="s">
        <v>125</v>
      </c>
      <c r="B24" s="445" t="s">
        <v>140</v>
      </c>
      <c r="C24" s="445"/>
      <c r="D24" s="445"/>
      <c r="E24" s="445"/>
      <c r="F24" s="445"/>
      <c r="G24" s="445"/>
      <c r="H24" s="445"/>
      <c r="I24" s="445"/>
      <c r="J24" s="445"/>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5"/>
      <c r="C26" s="455"/>
      <c r="D26" s="455"/>
      <c r="E26" s="455"/>
      <c r="F26" s="88" t="s">
        <v>130</v>
      </c>
      <c r="G26" s="113"/>
      <c r="H26" s="113"/>
      <c r="I26" s="83"/>
      <c r="J26" s="83"/>
      <c r="K26" s="99"/>
      <c r="L26" s="99"/>
      <c r="M26" s="99"/>
      <c r="N26" s="99"/>
      <c r="O26" s="99"/>
      <c r="P26" s="99"/>
    </row>
    <row r="27" spans="1:16" ht="21" customHeight="1">
      <c r="A27" s="79" t="s">
        <v>131</v>
      </c>
      <c r="B27" s="92"/>
      <c r="C27" s="89" t="s">
        <v>132</v>
      </c>
      <c r="D27" s="114"/>
      <c r="E27" s="458"/>
      <c r="F27" s="459"/>
      <c r="G27" s="83"/>
      <c r="H27" s="448"/>
      <c r="I27" s="449"/>
      <c r="J27" s="449"/>
      <c r="K27" s="99"/>
      <c r="L27" s="99"/>
      <c r="M27" s="99"/>
      <c r="N27" s="99"/>
      <c r="O27" s="99"/>
      <c r="P27" s="99"/>
    </row>
    <row r="28" spans="1:16" ht="12.75" customHeight="1">
      <c r="A28" s="101"/>
      <c r="B28" s="126" t="s">
        <v>165</v>
      </c>
      <c r="C28" s="83"/>
      <c r="D28" s="126" t="s">
        <v>163</v>
      </c>
      <c r="E28" s="443" t="s">
        <v>164</v>
      </c>
      <c r="F28" s="444"/>
      <c r="G28" s="83"/>
      <c r="H28" s="441" t="s">
        <v>134</v>
      </c>
      <c r="I28" s="442"/>
      <c r="J28" s="442"/>
      <c r="K28" s="99"/>
      <c r="L28" s="99"/>
      <c r="M28" s="99"/>
      <c r="N28" s="99"/>
      <c r="O28" s="99"/>
      <c r="P28" s="99"/>
    </row>
    <row r="29" spans="1:16" ht="32.25" customHeight="1">
      <c r="A29" s="439"/>
      <c r="B29" s="439"/>
      <c r="C29" s="439"/>
      <c r="D29" s="439"/>
      <c r="E29" s="439"/>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l'UMQ</dc:subject>
  <dc:creator>Bouthillette, Annie</dc:creator>
  <cp:keywords/>
  <dc:description/>
  <cp:lastModifiedBy>Myriam Bisson</cp:lastModifiedBy>
  <cp:lastPrinted>2018-02-15T15:04:40Z</cp:lastPrinted>
  <dcterms:created xsi:type="dcterms:W3CDTF">2003-06-11T13:22:16Z</dcterms:created>
  <dcterms:modified xsi:type="dcterms:W3CDTF">2019-04-09T19:17:41Z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595</vt:lpwstr>
  </property>
  <property fmtid="{D5CDD505-2E9C-101B-9397-08002B2CF9AE}" pid="11" name="Deposa">
    <vt:lpwstr>109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4322500.00000000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158</vt:lpwstr>
  </property>
  <property fmtid="{D5CDD505-2E9C-101B-9397-08002B2CF9AE}" pid="19" name="Suj">
    <vt:lpwstr>Demande de remboursement de frais de l'UMQ</vt:lpwstr>
  </property>
  <property fmtid="{D5CDD505-2E9C-101B-9397-08002B2CF9AE}" pid="20" name="Numéroplumit">
    <vt:lpwstr>0183</vt:lpwstr>
  </property>
  <property fmtid="{D5CDD505-2E9C-101B-9397-08002B2CF9AE}" pid="21" name="Cotedepiè">
    <vt:lpwstr>C-UMQ-0013</vt:lpwstr>
  </property>
  <property fmtid="{D5CDD505-2E9C-101B-9397-08002B2CF9AE}" pid="22" name="Anciennomdudocume">
    <vt:lpwstr>DPF UMQ R-4076-2018-ph 1-2019-04-08.xls</vt:lpwstr>
  </property>
  <property fmtid="{D5CDD505-2E9C-101B-9397-08002B2CF9AE}" pid="23" name="_dlc_Doc">
    <vt:lpwstr>W2HFWTQUJJY6-1533216479-411</vt:lpwstr>
  </property>
  <property fmtid="{D5CDD505-2E9C-101B-9397-08002B2CF9AE}" pid="24" name="_dlc_DocIdItemGu">
    <vt:lpwstr>d26364e7-6a79-4b97-a3c2-c0b3951edfd5</vt:lpwstr>
  </property>
  <property fmtid="{D5CDD505-2E9C-101B-9397-08002B2CF9AE}" pid="25" name="_dlc_DocIdU">
    <vt:lpwstr>http://s10mtlweb:8081/595/_layouts/15/DocIdRedir.aspx?ID=W2HFWTQUJJY6-1533216479-411, W2HFWTQUJJY6-1533216479-411</vt:lpwstr>
  </property>
  <property fmtid="{D5CDD505-2E9C-101B-9397-08002B2CF9AE}" pid="26" name="display_urn:schemas-microsoft-com:office:office#Edit">
    <vt:lpwstr>Compte système</vt:lpwstr>
  </property>
  <property fmtid="{D5CDD505-2E9C-101B-9397-08002B2CF9AE}" pid="27" name="Cote de pié">
    <vt:lpwstr>C-UMQ-0013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183.000000000000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