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1176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<sst xmlns="http://schemas.openxmlformats.org/spreadsheetml/2006/main" count="279" uniqueCount="196">
  <si>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</si>
  <si>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</si>
  <si>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</si>
  <si>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</si>
  <si>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</si>
  <si>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</si>
  <si>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</si>
  <si>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</si>
  <si>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</si>
  <si>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</si>
  <si>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</si>
  <si>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</si>
  <si>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</si>
  <si>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</si>
  <si>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</si>
  <si>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</si>
  <si>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</si>
  <si>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</si>
  <si>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</si>
  <si>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</si>
  <si>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</si>
  <si>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</si>
  <si>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</si>
  <si>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</si>
  <si>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</si>
  <si>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</si>
  <si>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</si>
  <si>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</si>
  <si>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</si>
  <si>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</si>
  <si>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</si>
  <si>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</si>
  <si>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</si>
  <si>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</si>
  <si>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</si>
  <si>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</si>
  <si>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</si>
  <si>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</si>
  <si>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</si>
  <si>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</si>
  <si>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</si>
  <si>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</si>
  <si>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</si>
  <si>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</si>
  <si>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</si>
  <si>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</si>
  <si>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</si>
  <si>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</si>
  <si>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</si>
  <si>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</si>
  <si>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</si>
  <si>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</si>
  <si>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</si>
  <si>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</si>
  <si>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</si>
  <si>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</si>
  <si>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</si>
  <si>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</si>
  <si>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</si>
  <si>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</si>
  <si>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</si>
  <si>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</si>
  <si>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</si>
  <si>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</si>
  <si>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</si>
  <si>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</si>
  <si>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</si>
  <si>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</si>
  <si>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</si>
  <si>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</si>
  <si>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</si>
  <si>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</si>
  <si>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</si>
  <si>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</si>
  <si>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</si>
  <si>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</si>
  <si>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</si>
  <si>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</si>
  <si>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</si>
  <si>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</si>
  <si>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</si>
  <si>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</si>
  <si>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</si>
  <si>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</si>
  <si>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</si>
  <si>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</si>
  <si>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</si>
  <si>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</si>
  <si>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</si>
  <si>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</si>
  <si>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</si>
  <si>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</si>
  <si>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</si>
  <si>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</si>
  <si>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</si>
  <si>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</si>
  <si>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</si>
  <si>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</si>
  <si>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</si>
  <si>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</si>
  <si>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</si>
  <si>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</si>
  <si>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</si>
  <si>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</si>
  <si>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</si>
  <si>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</si>
  <si>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</si>
  <si>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</si>
  <si>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</si>
  <si>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</si>
  <si>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</si>
  <si>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</si>
  <si>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</si>
  <si>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</si>
  <si>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</si>
  <si>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</si>
  <si>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</si>
  <si>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</si>
  <si>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</si>
  <si>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</si>
  <si>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</si>
  <si>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</si>
  <si>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</si>
  <si>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</si>
  <si>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</si>
  <si>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</si>
  <si>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</si>
  <si>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</si>
  <si>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</si>
  <si>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</si>
  <si>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</si>
  <si>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</si>
  <si>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</si>
  <si>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</si>
  <si>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</si>
  <si>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</si>
  <si>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</si>
  <si>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</si>
  <si>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</si>
  <si>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</si>
  <si>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</si>
  <si>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</si>
  <si>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</si>
  <si>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</si>
  <si>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</si>
  <si>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</si>
  <si>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</si>
  <si>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</si>
  <si>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</si>
  <si>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</si>
  <si>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</si>
  <si>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</si>
  <si>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</si>
  <si>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</si>
  <si>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</si>
  <si>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</si>
  <si>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</si>
  <si>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</si>
  <si>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</si>
  <si>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</si>
  <si>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</si>
  <si>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</si>
  <si>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</si>
  <si>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</si>
  <si>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</si>
  <si>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</si>
  <si>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</si>
  <si>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</si>
  <si>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</si>
  <si>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</si>
  <si>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</si>
  <si>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</si>
  <si>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</si>
  <si>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</si>
  <si>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</si>
  <si>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</si>
  <si>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</si>
  <si>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</si>
  <si>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</si>
  <si>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</si>
  <si>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</si>
  <si>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</si>
  <si>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</si>
  <si>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Non</t>
  </si>
  <si>
    <t>Steve Cadrin</t>
  </si>
  <si>
    <t>plus que 15 ans</t>
  </si>
  <si>
    <t>externe</t>
  </si>
  <si>
    <t>Marcel Paul Raymond</t>
  </si>
  <si>
    <t>110-2200 Harriet-Quimby, St-Laurent, Qc, H4R 0L2</t>
  </si>
  <si>
    <t>Association hôtellerie Québec et Association Restauration Québec</t>
  </si>
  <si>
    <t>2955, rue Jules-Brillant, bureau 301, Laval (Qc), H7P 6B2</t>
  </si>
  <si>
    <t>R-4096-2019</t>
  </si>
  <si>
    <t>Juin 2019 - Février 2020</t>
  </si>
  <si>
    <t>Laval</t>
  </si>
  <si>
    <t>mars</t>
  </si>
  <si>
    <t>Me Steve Cadrin</t>
  </si>
</sst>
</file>

<file path=xl/styles.xml><?xml version="1.0" encoding="utf-8"?>
<styleSheet xmlns="http://schemas.openxmlformats.org/spreadsheetml/2006/main">
  <numFmts count="1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00\ &quot;$&quot;"/>
    <numFmt numFmtId="165" formatCode="#,##0\ _$"/>
    <numFmt numFmtId="166" formatCode="0.0"/>
    <numFmt numFmtId="167" formatCode="#,##0.00\ _$"/>
    <numFmt numFmtId="168" formatCode="yyyy/mm/dd;@"/>
    <numFmt numFmtId="169" formatCode="#,##0.0\ _$"/>
    <numFmt numFmtId="170" formatCode="0.0%"/>
  </numFmts>
  <fonts count="86">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9"/>
      <color indexed="62"/>
      <name val="Times New Roman"/>
      <family val="1"/>
    </font>
    <font>
      <sz val="9"/>
      <color indexed="12"/>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0" borderId="2" applyNumberFormat="0" applyFill="0" applyAlignment="0" applyProtection="0"/>
    <xf numFmtId="0" fontId="0" fillId="27" borderId="3" applyNumberFormat="0" applyFont="0" applyAlignment="0" applyProtection="0"/>
    <xf numFmtId="0" fontId="68" fillId="28" borderId="1" applyNumberFormat="0" applyAlignment="0" applyProtection="0"/>
    <xf numFmtId="0" fontId="6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30" borderId="0" applyNumberFormat="0" applyBorder="0" applyAlignment="0" applyProtection="0"/>
    <xf numFmtId="9" fontId="0" fillId="0" borderId="0" applyFont="0" applyFill="0" applyBorder="0" applyAlignment="0" applyProtection="0"/>
    <xf numFmtId="0" fontId="71" fillId="31" borderId="0" applyNumberFormat="0" applyBorder="0" applyAlignment="0" applyProtection="0"/>
    <xf numFmtId="0" fontId="72" fillId="26" borderId="4"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2" borderId="9" applyNumberFormat="0" applyAlignment="0" applyProtection="0"/>
  </cellStyleXfs>
  <cellXfs count="468">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7"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80"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2" fontId="13" fillId="33" borderId="45"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4" fontId="7" fillId="36" borderId="45" xfId="0" applyNumberFormat="1" applyFont="1" applyFill="1" applyBorder="1" applyAlignment="1" applyProtection="1">
      <alignment horizontal="right" vertical="center"/>
      <protection/>
    </xf>
    <xf numFmtId="164"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4" fontId="7" fillId="36" borderId="20" xfId="0" applyNumberFormat="1" applyFont="1" applyFill="1" applyBorder="1" applyAlignment="1" applyProtection="1">
      <alignment horizontal="right" vertical="center" wrapText="1"/>
      <protection/>
    </xf>
    <xf numFmtId="164" fontId="7" fillId="36" borderId="30" xfId="0" applyNumberFormat="1" applyFont="1" applyFill="1" applyBorder="1" applyAlignment="1" applyProtection="1">
      <alignment horizontal="right" vertical="center" wrapText="1"/>
      <protection/>
    </xf>
    <xf numFmtId="164" fontId="7" fillId="36" borderId="21" xfId="0" applyNumberFormat="1" applyFont="1" applyFill="1" applyBorder="1" applyAlignment="1" applyProtection="1">
      <alignment vertical="center" wrapText="1"/>
      <protection/>
    </xf>
    <xf numFmtId="164" fontId="7" fillId="36" borderId="26" xfId="0" applyNumberFormat="1" applyFont="1" applyFill="1" applyBorder="1" applyAlignment="1" applyProtection="1">
      <alignment vertical="center" wrapText="1"/>
      <protection/>
    </xf>
    <xf numFmtId="164" fontId="7" fillId="36" borderId="27" xfId="0" applyNumberFormat="1" applyFont="1" applyFill="1" applyBorder="1" applyAlignment="1" applyProtection="1">
      <alignment vertical="center" wrapText="1"/>
      <protection/>
    </xf>
    <xf numFmtId="164" fontId="7" fillId="36" borderId="24" xfId="0" applyNumberFormat="1" applyFont="1" applyFill="1" applyBorder="1" applyAlignment="1" applyProtection="1">
      <alignment horizontal="right" vertical="center" wrapText="1"/>
      <protection/>
    </xf>
    <xf numFmtId="164"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59" xfId="0" applyFont="1" applyFill="1" applyBorder="1" applyAlignment="1" applyProtection="1">
      <alignment vertical="center" wrapText="1"/>
      <protection/>
    </xf>
    <xf numFmtId="0" fontId="81" fillId="0" borderId="0" xfId="0" applyFont="1" applyAlignment="1" applyProtection="1">
      <alignment horizontal="right"/>
      <protection/>
    </xf>
    <xf numFmtId="41" fontId="82" fillId="0" borderId="24" xfId="0" applyNumberFormat="1" applyFont="1" applyFill="1" applyBorder="1" applyAlignment="1" applyProtection="1">
      <alignment horizontal="left" vertical="center" indent="1"/>
      <protection locked="0"/>
    </xf>
    <xf numFmtId="41" fontId="82" fillId="0" borderId="25" xfId="0" applyNumberFormat="1" applyFont="1" applyFill="1" applyBorder="1" applyAlignment="1" applyProtection="1">
      <alignment horizontal="left" vertical="center" indent="1"/>
      <protection locked="0"/>
    </xf>
    <xf numFmtId="0" fontId="82" fillId="0" borderId="60" xfId="0" applyFont="1" applyFill="1" applyBorder="1" applyAlignment="1" applyProtection="1">
      <alignment horizontal="left" vertical="center" indent="1"/>
      <protection locked="0"/>
    </xf>
    <xf numFmtId="9" fontId="82" fillId="0" borderId="61" xfId="0" applyNumberFormat="1" applyFont="1" applyBorder="1" applyAlignment="1" applyProtection="1">
      <alignment horizontal="left" vertical="center" indent="1"/>
      <protection locked="0"/>
    </xf>
    <xf numFmtId="0" fontId="82" fillId="0" borderId="62" xfId="0" applyFont="1" applyBorder="1" applyAlignment="1" applyProtection="1">
      <alignment horizontal="left" vertical="center" indent="1"/>
      <protection locked="0"/>
    </xf>
    <xf numFmtId="0" fontId="82" fillId="0" borderId="19" xfId="0" applyFont="1" applyBorder="1" applyAlignment="1" applyProtection="1">
      <alignment vertical="center"/>
      <protection locked="0"/>
    </xf>
    <xf numFmtId="0" fontId="82" fillId="0" borderId="24" xfId="0" applyFont="1" applyBorder="1" applyAlignment="1" applyProtection="1">
      <alignment horizontal="center" vertical="center" wrapText="1"/>
      <protection locked="0"/>
    </xf>
    <xf numFmtId="0" fontId="82" fillId="0" borderId="25" xfId="0" applyFont="1" applyFill="1" applyBorder="1" applyAlignment="1" applyProtection="1">
      <alignment horizontal="left" vertical="center" wrapText="1" indent="1"/>
      <protection locked="0"/>
    </xf>
    <xf numFmtId="0" fontId="82" fillId="0" borderId="32" xfId="0" applyFont="1" applyBorder="1" applyAlignment="1" applyProtection="1">
      <alignment vertical="center"/>
      <protection locked="0"/>
    </xf>
    <xf numFmtId="0" fontId="82" fillId="0" borderId="35" xfId="0" applyFont="1" applyBorder="1" applyAlignment="1" applyProtection="1">
      <alignment horizontal="center" vertical="center" wrapText="1"/>
      <protection locked="0"/>
    </xf>
    <xf numFmtId="0" fontId="82" fillId="0" borderId="26" xfId="0" applyFont="1" applyFill="1" applyBorder="1" applyAlignment="1" applyProtection="1">
      <alignment horizontal="left" vertical="center" wrapText="1" indent="1"/>
      <protection locked="0"/>
    </xf>
    <xf numFmtId="0" fontId="82" fillId="0" borderId="28" xfId="0" applyFont="1" applyBorder="1" applyAlignment="1" applyProtection="1">
      <alignment vertical="center"/>
      <protection locked="0"/>
    </xf>
    <xf numFmtId="0" fontId="82" fillId="0" borderId="30" xfId="0" applyFont="1" applyBorder="1" applyAlignment="1" applyProtection="1">
      <alignment horizontal="center" vertical="center" wrapText="1"/>
      <protection locked="0"/>
    </xf>
    <xf numFmtId="0" fontId="82" fillId="0" borderId="27" xfId="0" applyFont="1" applyFill="1" applyBorder="1" applyAlignment="1" applyProtection="1">
      <alignment horizontal="left" vertical="center" wrapText="1" indent="1"/>
      <protection locked="0"/>
    </xf>
    <xf numFmtId="0" fontId="82" fillId="0" borderId="39" xfId="0" applyFont="1" applyBorder="1" applyAlignment="1" applyProtection="1">
      <alignment vertical="center"/>
      <protection locked="0"/>
    </xf>
    <xf numFmtId="0" fontId="82" fillId="0" borderId="13" xfId="0" applyFont="1" applyBorder="1" applyAlignment="1" applyProtection="1">
      <alignment vertical="center"/>
      <protection locked="0"/>
    </xf>
    <xf numFmtId="0" fontId="82" fillId="0" borderId="47" xfId="0" applyFont="1" applyFill="1" applyBorder="1" applyAlignment="1" applyProtection="1">
      <alignment horizontal="left" vertical="center" wrapText="1" indent="1"/>
      <protection locked="0"/>
    </xf>
    <xf numFmtId="0" fontId="82" fillId="0" borderId="60" xfId="0" applyFont="1" applyFill="1" applyBorder="1" applyAlignment="1" applyProtection="1">
      <alignment horizontal="left" vertical="center" wrapText="1" indent="1"/>
      <protection locked="0"/>
    </xf>
    <xf numFmtId="0" fontId="82" fillId="0" borderId="12" xfId="0" applyFont="1" applyBorder="1" applyAlignment="1" applyProtection="1">
      <alignment vertical="center"/>
      <protection locked="0"/>
    </xf>
    <xf numFmtId="0" fontId="82" fillId="0" borderId="17" xfId="0" applyFont="1" applyBorder="1" applyAlignment="1" applyProtection="1">
      <alignment vertical="center"/>
      <protection locked="0"/>
    </xf>
    <xf numFmtId="0" fontId="82" fillId="0" borderId="24" xfId="0" applyFont="1" applyFill="1" applyBorder="1" applyAlignment="1" applyProtection="1">
      <alignment horizontal="center" vertical="center" wrapText="1"/>
      <protection locked="0"/>
    </xf>
    <xf numFmtId="0" fontId="82" fillId="0" borderId="63" xfId="0" applyFont="1" applyFill="1" applyBorder="1" applyAlignment="1" applyProtection="1">
      <alignment horizontal="center" vertical="center" wrapText="1"/>
      <protection locked="0"/>
    </xf>
    <xf numFmtId="0" fontId="82" fillId="0" borderId="62" xfId="0" applyFont="1" applyFill="1" applyBorder="1" applyAlignment="1" applyProtection="1">
      <alignment horizontal="left" vertical="center" wrapText="1" indent="1"/>
      <protection locked="0"/>
    </xf>
    <xf numFmtId="44" fontId="83" fillId="0" borderId="48" xfId="0" applyNumberFormat="1" applyFont="1" applyBorder="1" applyAlignment="1" applyProtection="1">
      <alignment vertical="center" wrapText="1"/>
      <protection locked="0"/>
    </xf>
    <xf numFmtId="44" fontId="83"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4" fontId="13" fillId="38" borderId="16" xfId="0" applyNumberFormat="1" applyFont="1" applyFill="1" applyBorder="1" applyAlignment="1" applyProtection="1">
      <alignment horizontal="right" wrapText="1"/>
      <protection/>
    </xf>
    <xf numFmtId="164" fontId="14" fillId="40" borderId="20" xfId="0" applyNumberFormat="1" applyFont="1" applyFill="1" applyBorder="1" applyAlignment="1" applyProtection="1">
      <alignment horizontal="right" vertical="center"/>
      <protection/>
    </xf>
    <xf numFmtId="164"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69" fontId="27" fillId="40" borderId="70"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0" fontId="14" fillId="40" borderId="18" xfId="50" applyNumberFormat="1" applyFont="1" applyFill="1" applyBorder="1" applyAlignment="1" applyProtection="1">
      <alignment horizontal="right" vertical="center" wrapText="1" indent="1"/>
      <protection/>
    </xf>
    <xf numFmtId="4" fontId="84" fillId="0" borderId="71" xfId="0" applyNumberFormat="1" applyFont="1" applyFill="1" applyBorder="1" applyAlignment="1" applyProtection="1">
      <alignment horizontal="right" vertical="center" wrapText="1" indent="2"/>
      <protection locked="0"/>
    </xf>
    <xf numFmtId="44" fontId="84" fillId="0" borderId="71" xfId="0" applyNumberFormat="1" applyFont="1" applyBorder="1" applyAlignment="1" applyProtection="1">
      <alignment vertical="center" wrapText="1"/>
      <protection locked="0"/>
    </xf>
    <xf numFmtId="4" fontId="84" fillId="0" borderId="72" xfId="0" applyNumberFormat="1" applyFont="1" applyFill="1" applyBorder="1" applyAlignment="1" applyProtection="1">
      <alignment horizontal="right" vertical="center" wrapText="1" indent="2"/>
      <protection locked="0"/>
    </xf>
    <xf numFmtId="44" fontId="84" fillId="0" borderId="72" xfId="0" applyNumberFormat="1" applyFont="1" applyBorder="1" applyAlignment="1" applyProtection="1">
      <alignment vertical="center" wrapText="1"/>
      <protection locked="0"/>
    </xf>
    <xf numFmtId="4" fontId="84" fillId="0" borderId="63" xfId="0" applyNumberFormat="1" applyFont="1" applyFill="1" applyBorder="1" applyAlignment="1" applyProtection="1">
      <alignment horizontal="right" vertical="center" wrapText="1" indent="2"/>
      <protection locked="0"/>
    </xf>
    <xf numFmtId="44" fontId="84" fillId="0" borderId="63" xfId="0" applyNumberFormat="1" applyFont="1" applyBorder="1" applyAlignment="1" applyProtection="1">
      <alignment vertical="center" wrapText="1"/>
      <protection locked="0"/>
    </xf>
    <xf numFmtId="0" fontId="81" fillId="0" borderId="0" xfId="0" applyFont="1" applyBorder="1" applyAlignment="1" applyProtection="1">
      <alignment horizontal="right"/>
      <protection/>
    </xf>
    <xf numFmtId="164" fontId="84" fillId="0" borderId="20" xfId="0" applyNumberFormat="1" applyFont="1" applyBorder="1" applyAlignment="1" applyProtection="1">
      <alignment horizontal="right" vertical="center" wrapText="1"/>
      <protection locked="0"/>
    </xf>
    <xf numFmtId="164" fontId="84" fillId="0" borderId="73" xfId="0" applyNumberFormat="1" applyFont="1" applyBorder="1" applyAlignment="1" applyProtection="1">
      <alignment vertical="center" wrapText="1"/>
      <protection locked="0"/>
    </xf>
    <xf numFmtId="164" fontId="84" fillId="0" borderId="35" xfId="0" applyNumberFormat="1" applyFont="1" applyBorder="1" applyAlignment="1" applyProtection="1">
      <alignment horizontal="right" vertical="center" wrapText="1"/>
      <protection locked="0"/>
    </xf>
    <xf numFmtId="164" fontId="84" fillId="0" borderId="63" xfId="0" applyNumberFormat="1" applyFont="1" applyBorder="1" applyAlignment="1" applyProtection="1">
      <alignment horizontal="right" vertical="center" wrapText="1"/>
      <protection locked="0"/>
    </xf>
    <xf numFmtId="164" fontId="84" fillId="0" borderId="63" xfId="0" applyNumberFormat="1" applyFont="1" applyBorder="1" applyAlignment="1" applyProtection="1">
      <alignment vertical="center" wrapText="1"/>
      <protection locked="0"/>
    </xf>
    <xf numFmtId="4" fontId="84" fillId="0" borderId="20" xfId="0" applyNumberFormat="1" applyFont="1" applyFill="1" applyBorder="1" applyAlignment="1" applyProtection="1">
      <alignment horizontal="right" vertical="center" wrapText="1" indent="2"/>
      <protection locked="0"/>
    </xf>
    <xf numFmtId="165" fontId="84" fillId="0" borderId="24" xfId="0" applyNumberFormat="1" applyFont="1" applyFill="1" applyBorder="1" applyAlignment="1" applyProtection="1">
      <alignment horizontal="center" vertical="center" wrapText="1"/>
      <protection locked="0"/>
    </xf>
    <xf numFmtId="44" fontId="84" fillId="0" borderId="24" xfId="0" applyNumberFormat="1" applyFont="1" applyBorder="1" applyAlignment="1" applyProtection="1">
      <alignment vertical="center" wrapText="1"/>
      <protection locked="0"/>
    </xf>
    <xf numFmtId="44" fontId="84" fillId="0" borderId="35" xfId="0" applyNumberFormat="1" applyFont="1" applyBorder="1" applyAlignment="1" applyProtection="1">
      <alignment vertical="center" wrapText="1"/>
      <protection locked="0"/>
    </xf>
    <xf numFmtId="165" fontId="84" fillId="0" borderId="20" xfId="0" applyNumberFormat="1" applyFont="1" applyFill="1" applyBorder="1" applyAlignment="1" applyProtection="1">
      <alignment horizontal="center" vertical="center" wrapText="1"/>
      <protection locked="0"/>
    </xf>
    <xf numFmtId="165" fontId="84" fillId="0" borderId="35" xfId="0" applyNumberFormat="1" applyFont="1" applyFill="1" applyBorder="1" applyAlignment="1" applyProtection="1">
      <alignment horizontal="center" vertical="center" wrapText="1"/>
      <protection locked="0"/>
    </xf>
    <xf numFmtId="165" fontId="84" fillId="0" borderId="63" xfId="0" applyNumberFormat="1" applyFont="1" applyFill="1" applyBorder="1" applyAlignment="1" applyProtection="1">
      <alignment horizontal="center" vertical="center" wrapText="1"/>
      <protection locked="0"/>
    </xf>
    <xf numFmtId="0" fontId="85" fillId="0" borderId="0" xfId="0" applyFont="1" applyFill="1" applyAlignment="1" applyProtection="1">
      <alignment/>
      <protection/>
    </xf>
    <xf numFmtId="0" fontId="81" fillId="0" borderId="0" xfId="0" applyFont="1" applyAlignment="1" applyProtection="1">
      <alignment horizontal="right" vertical="center"/>
      <protection/>
    </xf>
    <xf numFmtId="168" fontId="84" fillId="0" borderId="12" xfId="0" applyNumberFormat="1" applyFont="1" applyBorder="1" applyAlignment="1" applyProtection="1">
      <alignment horizontal="center" vertical="center"/>
      <protection locked="0"/>
    </xf>
    <xf numFmtId="166" fontId="84" fillId="0" borderId="24" xfId="0" applyNumberFormat="1" applyFont="1" applyBorder="1" applyAlignment="1" applyProtection="1">
      <alignment horizontal="center" vertical="center"/>
      <protection locked="0"/>
    </xf>
    <xf numFmtId="0" fontId="84" fillId="0" borderId="24" xfId="0" applyFont="1" applyBorder="1" applyAlignment="1" applyProtection="1">
      <alignment horizontal="left" vertical="center" wrapText="1" indent="1"/>
      <protection locked="0"/>
    </xf>
    <xf numFmtId="0" fontId="84" fillId="0" borderId="46" xfId="0" applyFont="1" applyBorder="1" applyAlignment="1" applyProtection="1">
      <alignment horizontal="left" vertical="center" indent="1"/>
      <protection locked="0"/>
    </xf>
    <xf numFmtId="44" fontId="84" fillId="0" borderId="46" xfId="0" applyNumberFormat="1" applyFont="1" applyBorder="1" applyAlignment="1" applyProtection="1">
      <alignment horizontal="center" vertical="center"/>
      <protection locked="0"/>
    </xf>
    <xf numFmtId="44" fontId="84" fillId="0" borderId="25" xfId="0" applyNumberFormat="1" applyFont="1" applyBorder="1" applyAlignment="1" applyProtection="1">
      <alignment horizontal="center" vertical="center"/>
      <protection/>
    </xf>
    <xf numFmtId="168" fontId="84" fillId="0" borderId="53" xfId="0" applyNumberFormat="1" applyFont="1" applyBorder="1" applyAlignment="1" applyProtection="1">
      <alignment horizontal="center" vertical="center"/>
      <protection locked="0"/>
    </xf>
    <xf numFmtId="166" fontId="84" fillId="0" borderId="34" xfId="0" applyNumberFormat="1" applyFont="1" applyBorder="1" applyAlignment="1" applyProtection="1">
      <alignment horizontal="center" vertical="center"/>
      <protection locked="0"/>
    </xf>
    <xf numFmtId="0" fontId="84" fillId="0" borderId="34" xfId="0" applyFont="1" applyBorder="1" applyAlignment="1" applyProtection="1">
      <alignment horizontal="left" vertical="center" wrapText="1" indent="1"/>
      <protection locked="0"/>
    </xf>
    <xf numFmtId="0" fontId="84" fillId="0" borderId="54" xfId="0" applyFont="1" applyBorder="1" applyAlignment="1" applyProtection="1">
      <alignment horizontal="left" vertical="center" indent="1"/>
      <protection locked="0"/>
    </xf>
    <xf numFmtId="43" fontId="84" fillId="0" borderId="54" xfId="0" applyNumberFormat="1" applyFont="1" applyBorder="1" applyAlignment="1" applyProtection="1">
      <alignment horizontal="center" vertical="center"/>
      <protection locked="0"/>
    </xf>
    <xf numFmtId="43" fontId="84" fillId="0" borderId="11" xfId="0" applyNumberFormat="1" applyFont="1" applyBorder="1" applyAlignment="1" applyProtection="1">
      <alignment horizontal="center" vertical="center"/>
      <protection/>
    </xf>
    <xf numFmtId="168" fontId="84" fillId="0" borderId="32" xfId="0" applyNumberFormat="1" applyFont="1" applyBorder="1" applyAlignment="1" applyProtection="1">
      <alignment horizontal="center" vertical="center"/>
      <protection locked="0"/>
    </xf>
    <xf numFmtId="166" fontId="84" fillId="0" borderId="35" xfId="0" applyNumberFormat="1" applyFont="1" applyBorder="1" applyAlignment="1" applyProtection="1">
      <alignment horizontal="center" vertical="center"/>
      <protection locked="0"/>
    </xf>
    <xf numFmtId="0" fontId="84" fillId="0" borderId="35" xfId="0" applyFont="1" applyBorder="1" applyAlignment="1" applyProtection="1">
      <alignment horizontal="left" vertical="center" wrapText="1" indent="1"/>
      <protection locked="0"/>
    </xf>
    <xf numFmtId="0" fontId="84"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4" fontId="13" fillId="41" borderId="15" xfId="0" applyNumberFormat="1" applyFont="1" applyFill="1" applyBorder="1" applyAlignment="1">
      <alignment horizontal="right" vertical="center"/>
    </xf>
    <xf numFmtId="16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7" fontId="7" fillId="36" borderId="23" xfId="0" applyNumberFormat="1" applyFont="1" applyFill="1" applyBorder="1" applyAlignment="1" applyProtection="1">
      <alignment horizontal="right" vertical="center" wrapText="1" indent="4"/>
      <protection/>
    </xf>
    <xf numFmtId="0" fontId="84" fillId="42" borderId="20" xfId="0" applyFont="1" applyFill="1" applyBorder="1" applyAlignment="1" applyProtection="1">
      <alignment horizontal="right" vertical="center"/>
      <protection locked="0"/>
    </xf>
    <xf numFmtId="44" fontId="84" fillId="0" borderId="63" xfId="0" applyNumberFormat="1" applyFont="1" applyFill="1" applyBorder="1" applyAlignment="1" applyProtection="1">
      <alignment horizontal="center" vertical="center" wrapText="1"/>
      <protection locked="0"/>
    </xf>
    <xf numFmtId="0" fontId="39" fillId="0" borderId="19" xfId="0" applyFont="1" applyBorder="1" applyAlignment="1" applyProtection="1">
      <alignment vertical="center"/>
      <protection locked="0"/>
    </xf>
    <xf numFmtId="0" fontId="40" fillId="0" borderId="24" xfId="0" applyFont="1" applyBorder="1" applyAlignment="1" applyProtection="1">
      <alignment horizontal="center" vertical="center" wrapText="1"/>
      <protection locked="0"/>
    </xf>
    <xf numFmtId="0" fontId="40" fillId="0" borderId="25" xfId="0" applyFont="1" applyFill="1" applyBorder="1" applyAlignment="1" applyProtection="1">
      <alignment horizontal="left" vertical="center" wrapText="1" indent="1"/>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0" fontId="84" fillId="0" borderId="15" xfId="0" applyFont="1" applyFill="1" applyBorder="1" applyAlignment="1" applyProtection="1">
      <alignment horizontal="left" vertical="center" wrapText="1"/>
      <protection/>
    </xf>
    <xf numFmtId="0" fontId="85" fillId="0" borderId="15" xfId="0" applyFont="1" applyBorder="1" applyAlignment="1" applyProtection="1">
      <alignment/>
      <protection/>
    </xf>
    <xf numFmtId="41" fontId="82" fillId="0" borderId="74" xfId="0" applyNumberFormat="1" applyFont="1" applyFill="1" applyBorder="1" applyAlignment="1" applyProtection="1">
      <alignment horizontal="left" vertical="center" wrapText="1" indent="1"/>
      <protection locked="0"/>
    </xf>
    <xf numFmtId="41" fontId="82" fillId="0" borderId="75" xfId="0" applyNumberFormat="1" applyFont="1" applyFill="1" applyBorder="1" applyAlignment="1" applyProtection="1">
      <alignment horizontal="left" vertical="center" wrapText="1" indent="1"/>
      <protection locked="0"/>
    </xf>
    <xf numFmtId="41" fontId="82" fillId="0" borderId="60"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4" fillId="0" borderId="14" xfId="0" applyFont="1" applyBorder="1" applyAlignment="1" applyProtection="1">
      <alignment vertical="center" wrapText="1"/>
      <protection locked="0"/>
    </xf>
    <xf numFmtId="0" fontId="85" fillId="0" borderId="15" xfId="0" applyFont="1" applyBorder="1" applyAlignment="1">
      <alignment wrapText="1"/>
    </xf>
    <xf numFmtId="0" fontId="85"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41"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2"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2" fillId="38" borderId="39"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41"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41" fontId="22" fillId="36" borderId="54"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6" xfId="0" applyFont="1" applyFill="1" applyBorder="1" applyAlignment="1">
      <alignment vertical="center"/>
    </xf>
    <xf numFmtId="0" fontId="22" fillId="36" borderId="62"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84" fillId="0" borderId="0" xfId="0" applyFont="1" applyFill="1" applyBorder="1" applyAlignment="1" applyProtection="1">
      <alignment horizontal="left" vertical="center" wrapText="1"/>
      <protection/>
    </xf>
    <xf numFmtId="0" fontId="85" fillId="0" borderId="0" xfId="0" applyFont="1" applyBorder="1" applyAlignment="1" applyProtection="1">
      <alignment wrapText="1"/>
      <protection/>
    </xf>
    <xf numFmtId="0" fontId="85"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4"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0" xfId="0" applyFont="1" applyFill="1" applyBorder="1" applyAlignment="1">
      <alignment vertical="center"/>
    </xf>
    <xf numFmtId="44" fontId="7" fillId="33" borderId="81" xfId="47" applyFont="1" applyFill="1" applyBorder="1" applyAlignment="1">
      <alignment horizontal="center" vertical="center" wrapText="1"/>
    </xf>
    <xf numFmtId="0" fontId="0" fillId="0" borderId="70"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59"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41" fontId="82" fillId="0" borderId="79" xfId="0" applyNumberFormat="1" applyFont="1" applyFill="1" applyBorder="1" applyAlignment="1" applyProtection="1">
      <alignment vertical="center" wrapText="1"/>
      <protection locked="0"/>
    </xf>
    <xf numFmtId="0" fontId="82" fillId="0" borderId="76" xfId="0" applyFont="1" applyBorder="1" applyAlignment="1" applyProtection="1">
      <alignment vertical="center" wrapText="1"/>
      <protection locked="0"/>
    </xf>
    <xf numFmtId="0" fontId="82" fillId="0" borderId="62"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8"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8"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8" xfId="0" applyFont="1" applyFill="1" applyBorder="1" applyAlignment="1" applyProtection="1">
      <alignment/>
      <protection locked="0"/>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tabSelected="1" zoomScalePageLayoutView="0" workbookViewId="0" topLeftCell="A1">
      <selection activeCell="A6" sqref="A6"/>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84" t="s">
        <v>113</v>
      </c>
      <c r="E2" s="5"/>
      <c r="F2" s="5"/>
      <c r="G2" s="5"/>
      <c r="H2" s="5"/>
      <c r="I2" s="5"/>
      <c r="J2" s="5"/>
      <c r="K2" s="5"/>
      <c r="L2" s="5"/>
      <c r="M2" s="5"/>
      <c r="N2" s="5"/>
      <c r="O2" s="5"/>
      <c r="P2" s="5"/>
    </row>
    <row r="3" spans="4:16" ht="18.75" customHeight="1">
      <c r="D3" s="184" t="s">
        <v>110</v>
      </c>
      <c r="E3" s="4"/>
      <c r="F3" s="4"/>
      <c r="G3" s="4"/>
      <c r="H3" s="4"/>
      <c r="I3" s="4"/>
      <c r="J3" s="4"/>
      <c r="K3" s="4"/>
      <c r="L3" s="4"/>
      <c r="M3" s="4"/>
      <c r="N3" s="4"/>
      <c r="O3" s="4"/>
      <c r="P3" s="4"/>
    </row>
    <row r="4" spans="1:16" ht="42.75" customHeight="1">
      <c r="A4" s="317" t="s">
        <v>170</v>
      </c>
      <c r="B4" s="318"/>
      <c r="C4" s="318"/>
      <c r="D4" s="318"/>
      <c r="E4" s="4"/>
      <c r="F4" s="4"/>
      <c r="G4" s="4"/>
      <c r="H4" s="4"/>
      <c r="I4" s="4"/>
      <c r="J4" s="4"/>
      <c r="K4" s="4"/>
      <c r="L4" s="4"/>
      <c r="M4" s="4"/>
      <c r="N4" s="4"/>
      <c r="O4" s="4"/>
      <c r="P4" s="4"/>
    </row>
    <row r="5" spans="1:16" ht="18.75" customHeight="1">
      <c r="A5" s="176" t="s">
        <v>0</v>
      </c>
      <c r="B5" s="185" t="s">
        <v>191</v>
      </c>
      <c r="C5" s="177" t="s">
        <v>16</v>
      </c>
      <c r="D5" s="186" t="s">
        <v>192</v>
      </c>
      <c r="E5" s="4"/>
      <c r="F5" s="4"/>
      <c r="G5" s="4"/>
      <c r="H5" s="4"/>
      <c r="I5" s="4"/>
      <c r="J5" s="4"/>
      <c r="K5" s="4"/>
      <c r="L5" s="4"/>
      <c r="M5" s="4"/>
      <c r="N5" s="4"/>
      <c r="O5" s="4"/>
      <c r="P5" s="4"/>
    </row>
    <row r="6" spans="1:16" ht="18.75" customHeight="1">
      <c r="A6" s="178" t="s">
        <v>1</v>
      </c>
      <c r="B6" s="319" t="s">
        <v>189</v>
      </c>
      <c r="C6" s="320"/>
      <c r="D6" s="321"/>
      <c r="E6" s="4"/>
      <c r="F6" s="4"/>
      <c r="G6" s="4"/>
      <c r="H6" s="4"/>
      <c r="I6" s="4"/>
      <c r="J6" s="4"/>
      <c r="K6" s="4"/>
      <c r="L6" s="4"/>
      <c r="M6" s="4"/>
      <c r="N6" s="4"/>
      <c r="O6" s="4"/>
      <c r="P6" s="4"/>
    </row>
    <row r="7" spans="1:16" ht="18.75" customHeight="1">
      <c r="A7" s="322" t="s">
        <v>96</v>
      </c>
      <c r="B7" s="323"/>
      <c r="C7" s="324"/>
      <c r="D7" s="187" t="s">
        <v>183</v>
      </c>
      <c r="E7" s="4"/>
      <c r="F7" s="4"/>
      <c r="G7" s="4"/>
      <c r="H7" s="4"/>
      <c r="I7" s="4"/>
      <c r="J7" s="4"/>
      <c r="K7" s="4"/>
      <c r="L7" s="4"/>
      <c r="M7" s="4"/>
      <c r="N7" s="4"/>
      <c r="O7" s="4"/>
      <c r="P7" s="4"/>
    </row>
    <row r="8" spans="1:16" ht="18.75" customHeight="1">
      <c r="A8" s="322" t="s">
        <v>169</v>
      </c>
      <c r="B8" s="325"/>
      <c r="C8" s="326"/>
      <c r="D8" s="188">
        <v>0</v>
      </c>
      <c r="E8" s="4"/>
      <c r="F8" s="4"/>
      <c r="G8" s="4"/>
      <c r="H8" s="4"/>
      <c r="I8" s="4"/>
      <c r="J8" s="4"/>
      <c r="K8" s="4"/>
      <c r="L8" s="4"/>
      <c r="M8" s="4"/>
      <c r="N8" s="4"/>
      <c r="O8" s="4"/>
      <c r="P8" s="4"/>
    </row>
    <row r="9" spans="1:16" ht="18.75" customHeight="1">
      <c r="A9" s="327" t="s">
        <v>168</v>
      </c>
      <c r="B9" s="328"/>
      <c r="C9" s="329"/>
      <c r="D9" s="189"/>
      <c r="E9" s="4"/>
      <c r="F9" s="4"/>
      <c r="G9" s="4"/>
      <c r="H9" s="4"/>
      <c r="I9" s="4"/>
      <c r="J9" s="4"/>
      <c r="K9" s="4"/>
      <c r="L9" s="4"/>
      <c r="M9" s="4"/>
      <c r="N9" s="4"/>
      <c r="O9" s="4"/>
      <c r="P9" s="4"/>
    </row>
    <row r="10" spans="1:16" ht="20.25" customHeight="1">
      <c r="A10" s="312" t="s">
        <v>109</v>
      </c>
      <c r="B10" s="313"/>
      <c r="C10" s="313"/>
      <c r="D10" s="314"/>
      <c r="E10" s="9"/>
      <c r="F10" s="4"/>
      <c r="G10" s="4"/>
      <c r="H10" s="4"/>
      <c r="I10" s="4"/>
      <c r="J10" s="4"/>
      <c r="K10" s="4"/>
      <c r="L10" s="4"/>
      <c r="M10" s="4"/>
      <c r="N10" s="4"/>
      <c r="O10" s="4"/>
      <c r="P10" s="4"/>
    </row>
    <row r="11" spans="1:16" ht="20.25" customHeight="1">
      <c r="A11" s="179" t="s">
        <v>49</v>
      </c>
      <c r="B11" s="180" t="s">
        <v>97</v>
      </c>
      <c r="C11" s="180" t="s">
        <v>98</v>
      </c>
      <c r="D11" s="181" t="s">
        <v>15</v>
      </c>
      <c r="E11" s="9"/>
      <c r="F11" s="4"/>
      <c r="G11" s="4"/>
      <c r="H11" s="4"/>
      <c r="I11" s="4"/>
      <c r="J11" s="4"/>
      <c r="K11" s="4"/>
      <c r="L11" s="4"/>
      <c r="M11" s="4"/>
      <c r="N11" s="4"/>
      <c r="O11" s="4"/>
      <c r="P11" s="4"/>
    </row>
    <row r="12" spans="1:16" ht="27" customHeight="1">
      <c r="A12" s="190" t="s">
        <v>184</v>
      </c>
      <c r="B12" s="191" t="s">
        <v>185</v>
      </c>
      <c r="C12" s="191" t="s">
        <v>186</v>
      </c>
      <c r="D12" s="192" t="s">
        <v>190</v>
      </c>
      <c r="E12" s="9"/>
      <c r="F12" s="4"/>
      <c r="G12" s="4"/>
      <c r="H12" s="4"/>
      <c r="I12" s="4"/>
      <c r="J12" s="4"/>
      <c r="K12" s="4"/>
      <c r="L12" s="4"/>
      <c r="M12" s="4"/>
      <c r="N12" s="4"/>
      <c r="O12" s="4"/>
      <c r="P12" s="4"/>
    </row>
    <row r="13" spans="1:16" ht="27" customHeight="1">
      <c r="A13" s="193"/>
      <c r="B13" s="194"/>
      <c r="C13" s="194"/>
      <c r="D13" s="195"/>
      <c r="E13" s="9"/>
      <c r="F13" s="4"/>
      <c r="G13" s="4"/>
      <c r="H13" s="4"/>
      <c r="I13" s="4"/>
      <c r="J13" s="4"/>
      <c r="K13" s="4"/>
      <c r="L13" s="4"/>
      <c r="M13" s="4"/>
      <c r="N13" s="4"/>
      <c r="O13" s="4"/>
      <c r="P13" s="4"/>
    </row>
    <row r="14" spans="1:16" ht="27" customHeight="1">
      <c r="A14" s="193"/>
      <c r="B14" s="194"/>
      <c r="C14" s="194"/>
      <c r="D14" s="195"/>
      <c r="E14" s="9"/>
      <c r="F14" s="4"/>
      <c r="G14" s="4"/>
      <c r="H14" s="4"/>
      <c r="I14" s="4"/>
      <c r="J14" s="4"/>
      <c r="K14" s="4"/>
      <c r="L14" s="4"/>
      <c r="M14" s="4"/>
      <c r="N14" s="4"/>
      <c r="O14" s="4"/>
      <c r="P14" s="4"/>
    </row>
    <row r="15" spans="1:16" ht="27" customHeight="1">
      <c r="A15" s="196"/>
      <c r="B15" s="197"/>
      <c r="C15" s="197"/>
      <c r="D15" s="198"/>
      <c r="E15" s="9"/>
      <c r="F15" s="4"/>
      <c r="G15" s="4"/>
      <c r="H15" s="4"/>
      <c r="I15" s="4"/>
      <c r="J15" s="4"/>
      <c r="K15" s="4"/>
      <c r="L15" s="4"/>
      <c r="M15" s="4"/>
      <c r="N15" s="4"/>
      <c r="O15" s="4"/>
      <c r="P15" s="4"/>
    </row>
    <row r="16" spans="1:16" ht="20.25" customHeight="1">
      <c r="A16" s="182" t="s">
        <v>50</v>
      </c>
      <c r="B16" s="180" t="s">
        <v>97</v>
      </c>
      <c r="C16" s="180" t="s">
        <v>98</v>
      </c>
      <c r="D16" s="181" t="s">
        <v>15</v>
      </c>
      <c r="E16" s="9"/>
      <c r="F16" s="4"/>
      <c r="G16" s="4"/>
      <c r="H16" s="4"/>
      <c r="I16" s="4"/>
      <c r="J16" s="4"/>
      <c r="K16" s="4"/>
      <c r="L16" s="4"/>
      <c r="M16" s="4"/>
      <c r="N16" s="4"/>
      <c r="O16" s="4"/>
      <c r="P16" s="4"/>
    </row>
    <row r="17" spans="1:16" ht="27" customHeight="1">
      <c r="A17" s="307" t="s">
        <v>187</v>
      </c>
      <c r="B17" s="308" t="s">
        <v>185</v>
      </c>
      <c r="C17" s="308" t="s">
        <v>186</v>
      </c>
      <c r="D17" s="309" t="s">
        <v>188</v>
      </c>
      <c r="E17" s="9"/>
      <c r="F17" s="4"/>
      <c r="G17" s="4"/>
      <c r="H17" s="4"/>
      <c r="I17" s="4"/>
      <c r="J17" s="4"/>
      <c r="K17" s="4"/>
      <c r="L17" s="4"/>
      <c r="M17" s="4"/>
      <c r="N17" s="4"/>
      <c r="O17" s="4"/>
      <c r="P17" s="4"/>
    </row>
    <row r="18" spans="1:16" ht="27" customHeight="1">
      <c r="A18" s="193"/>
      <c r="B18" s="194"/>
      <c r="C18" s="194"/>
      <c r="D18" s="195"/>
      <c r="E18" s="9"/>
      <c r="F18" s="4"/>
      <c r="G18" s="4"/>
      <c r="H18" s="4"/>
      <c r="I18" s="4"/>
      <c r="J18" s="4"/>
      <c r="K18" s="4"/>
      <c r="L18" s="4"/>
      <c r="M18" s="4"/>
      <c r="N18" s="4"/>
      <c r="O18" s="4"/>
      <c r="P18" s="4"/>
    </row>
    <row r="19" spans="1:16" ht="27" customHeight="1">
      <c r="A19" s="193"/>
      <c r="B19" s="194"/>
      <c r="C19" s="194"/>
      <c r="D19" s="195"/>
      <c r="E19" s="9"/>
      <c r="F19" s="4"/>
      <c r="G19" s="4"/>
      <c r="H19" s="4"/>
      <c r="I19" s="4"/>
      <c r="J19" s="4"/>
      <c r="K19" s="4"/>
      <c r="L19" s="4"/>
      <c r="M19" s="4"/>
      <c r="N19" s="4"/>
      <c r="O19" s="4"/>
      <c r="P19" s="4"/>
    </row>
    <row r="20" spans="1:16" ht="27" customHeight="1">
      <c r="A20" s="196"/>
      <c r="B20" s="197"/>
      <c r="C20" s="197"/>
      <c r="D20" s="198"/>
      <c r="E20" s="9"/>
      <c r="F20" s="4"/>
      <c r="G20" s="4"/>
      <c r="H20" s="4"/>
      <c r="I20" s="4"/>
      <c r="J20" s="4"/>
      <c r="K20" s="4"/>
      <c r="L20" s="4"/>
      <c r="M20" s="4"/>
      <c r="N20" s="4"/>
      <c r="O20" s="4"/>
      <c r="P20" s="4"/>
    </row>
    <row r="21" spans="1:16" ht="20.25" customHeight="1">
      <c r="A21" s="183" t="s">
        <v>51</v>
      </c>
      <c r="B21" s="180" t="s">
        <v>97</v>
      </c>
      <c r="C21" s="180" t="s">
        <v>98</v>
      </c>
      <c r="D21" s="181" t="s">
        <v>15</v>
      </c>
      <c r="E21" s="9"/>
      <c r="F21" s="4"/>
      <c r="G21" s="4"/>
      <c r="H21" s="4"/>
      <c r="I21" s="4"/>
      <c r="J21" s="4"/>
      <c r="K21" s="4"/>
      <c r="L21" s="4"/>
      <c r="M21" s="4"/>
      <c r="N21" s="4"/>
      <c r="O21" s="4"/>
      <c r="P21" s="4"/>
    </row>
    <row r="22" spans="1:16" ht="27" customHeight="1">
      <c r="A22" s="199"/>
      <c r="B22" s="315" t="s">
        <v>17</v>
      </c>
      <c r="C22" s="315" t="s">
        <v>17</v>
      </c>
      <c r="D22" s="201"/>
      <c r="E22" s="9"/>
      <c r="F22" s="4"/>
      <c r="G22" s="4"/>
      <c r="H22" s="4"/>
      <c r="I22" s="4"/>
      <c r="J22" s="4"/>
      <c r="K22" s="4"/>
      <c r="L22" s="4"/>
      <c r="M22" s="4"/>
      <c r="N22" s="4"/>
      <c r="O22" s="4"/>
      <c r="P22" s="4"/>
    </row>
    <row r="23" spans="1:16" ht="27" customHeight="1">
      <c r="A23" s="200"/>
      <c r="B23" s="316"/>
      <c r="C23" s="316"/>
      <c r="D23" s="202"/>
      <c r="E23" s="9"/>
      <c r="F23" s="4"/>
      <c r="G23" s="4"/>
      <c r="H23" s="4"/>
      <c r="I23" s="4"/>
      <c r="J23" s="4"/>
      <c r="K23" s="4"/>
      <c r="L23" s="4"/>
      <c r="M23" s="4"/>
      <c r="N23" s="4"/>
      <c r="O23" s="4"/>
      <c r="P23" s="4"/>
    </row>
    <row r="24" spans="1:16" ht="19.5" customHeight="1">
      <c r="A24" s="183" t="s">
        <v>95</v>
      </c>
      <c r="B24" s="180" t="s">
        <v>97</v>
      </c>
      <c r="C24" s="180" t="s">
        <v>98</v>
      </c>
      <c r="D24" s="181" t="s">
        <v>15</v>
      </c>
      <c r="E24" s="9"/>
      <c r="F24" s="4"/>
      <c r="G24" s="4"/>
      <c r="H24" s="4"/>
      <c r="I24" s="4"/>
      <c r="J24" s="4"/>
      <c r="K24" s="4"/>
      <c r="L24" s="4"/>
      <c r="M24" s="4"/>
      <c r="N24" s="4"/>
      <c r="O24" s="4"/>
      <c r="P24" s="4"/>
    </row>
    <row r="25" spans="1:16" ht="27" customHeight="1">
      <c r="A25" s="203"/>
      <c r="B25" s="315" t="s">
        <v>17</v>
      </c>
      <c r="C25" s="205"/>
      <c r="D25" s="201"/>
      <c r="E25" s="9"/>
      <c r="F25" s="4"/>
      <c r="G25" s="4"/>
      <c r="H25" s="4"/>
      <c r="I25" s="4"/>
      <c r="J25" s="4"/>
      <c r="K25" s="4"/>
      <c r="L25" s="4"/>
      <c r="M25" s="4"/>
      <c r="N25" s="4"/>
      <c r="O25" s="4"/>
      <c r="P25" s="4"/>
    </row>
    <row r="26" spans="1:16" ht="27" customHeight="1">
      <c r="A26" s="204"/>
      <c r="B26" s="316"/>
      <c r="C26" s="206"/>
      <c r="D26" s="207"/>
      <c r="E26" s="9"/>
      <c r="F26" s="4"/>
      <c r="G26" s="4"/>
      <c r="H26" s="4"/>
      <c r="I26" s="4"/>
      <c r="J26" s="4"/>
      <c r="K26" s="4"/>
      <c r="L26" s="4"/>
      <c r="M26" s="4"/>
      <c r="N26" s="4"/>
      <c r="O26" s="4"/>
      <c r="P26" s="4"/>
    </row>
    <row r="27" spans="1:16" ht="20.25" customHeight="1">
      <c r="A27" s="183" t="s">
        <v>52</v>
      </c>
      <c r="B27" s="180" t="s">
        <v>97</v>
      </c>
      <c r="C27" s="180" t="s">
        <v>98</v>
      </c>
      <c r="D27" s="181" t="s">
        <v>15</v>
      </c>
      <c r="E27" s="9"/>
      <c r="F27" s="4"/>
      <c r="G27" s="4"/>
      <c r="H27" s="4"/>
      <c r="I27" s="4"/>
      <c r="J27" s="4"/>
      <c r="K27" s="4"/>
      <c r="L27" s="4"/>
      <c r="M27" s="4"/>
      <c r="N27" s="4"/>
      <c r="O27" s="4"/>
      <c r="P27" s="4"/>
    </row>
    <row r="28" spans="1:16" ht="27" customHeight="1">
      <c r="A28" s="203"/>
      <c r="B28" s="315" t="s">
        <v>17</v>
      </c>
      <c r="C28" s="205"/>
      <c r="D28" s="192"/>
      <c r="E28" s="9"/>
      <c r="F28" s="4"/>
      <c r="G28" s="4"/>
      <c r="H28" s="4"/>
      <c r="I28" s="4"/>
      <c r="J28" s="4"/>
      <c r="K28" s="4"/>
      <c r="L28" s="4"/>
      <c r="M28" s="4"/>
      <c r="N28" s="4"/>
      <c r="O28" s="4"/>
      <c r="P28" s="4"/>
    </row>
    <row r="29" spans="1:16" ht="27" customHeight="1">
      <c r="A29" s="204"/>
      <c r="B29" s="316"/>
      <c r="C29" s="206"/>
      <c r="D29" s="198"/>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10" t="s">
        <v>99</v>
      </c>
      <c r="B31" s="311"/>
      <c r="C31" s="311"/>
      <c r="D31" s="311"/>
      <c r="E31" s="9"/>
      <c r="F31" s="4"/>
      <c r="G31" s="4"/>
      <c r="H31" s="4"/>
      <c r="I31" s="4"/>
      <c r="J31" s="4"/>
      <c r="K31" s="4"/>
      <c r="L31" s="4"/>
      <c r="M31" s="4"/>
      <c r="N31" s="4"/>
      <c r="O31" s="4"/>
      <c r="P31" s="4"/>
    </row>
    <row r="32" spans="1:16" ht="14.25" customHeight="1">
      <c r="A32" s="310" t="s">
        <v>100</v>
      </c>
      <c r="B32" s="311"/>
      <c r="C32" s="311"/>
      <c r="D32" s="311"/>
      <c r="E32" s="9"/>
      <c r="F32" s="4"/>
      <c r="G32" s="4"/>
      <c r="H32" s="4"/>
      <c r="I32" s="4"/>
      <c r="J32" s="4"/>
      <c r="K32" s="4"/>
      <c r="L32" s="4"/>
      <c r="M32" s="4"/>
      <c r="N32" s="4"/>
      <c r="O32" s="4"/>
      <c r="P32" s="4"/>
    </row>
    <row r="33" spans="1:16" ht="17.25" customHeight="1" hidden="1">
      <c r="A33" s="75" t="s">
        <v>112</v>
      </c>
      <c r="B33" s="73"/>
      <c r="C33" s="72"/>
      <c r="D33" s="72"/>
      <c r="E33" s="9"/>
      <c r="F33" s="4"/>
      <c r="G33" s="4"/>
      <c r="H33" s="4"/>
      <c r="I33" s="4"/>
      <c r="J33" s="4"/>
      <c r="K33" s="4"/>
      <c r="L33" s="4"/>
      <c r="M33" s="4"/>
      <c r="N33" s="4"/>
      <c r="O33" s="4"/>
      <c r="P33" s="4"/>
    </row>
    <row r="34" spans="1:16" ht="17.25" customHeight="1" hidden="1">
      <c r="A34" s="76" t="s">
        <v>113</v>
      </c>
      <c r="B34" s="74"/>
      <c r="C34" s="72"/>
      <c r="D34" s="72"/>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spans="1:16" ht="12.75" hidden="1">
      <c r="A100" s="104"/>
      <c r="B100" s="104"/>
      <c r="C100" s="104"/>
      <c r="D100" s="104"/>
      <c r="E100" s="9"/>
      <c r="F100" s="4"/>
      <c r="G100" s="4"/>
      <c r="H100" s="4"/>
      <c r="I100" s="4"/>
      <c r="J100" s="4"/>
      <c r="K100" s="4"/>
      <c r="L100" s="4"/>
      <c r="M100" s="4"/>
      <c r="N100" s="4"/>
      <c r="O100" s="4"/>
      <c r="P100" s="4"/>
    </row>
    <row r="101" spans="1:16" ht="12.75" hidden="1">
      <c r="A101" s="104"/>
      <c r="B101" s="104"/>
      <c r="C101" s="104"/>
      <c r="D101" s="104"/>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4:D4"/>
    <mergeCell ref="B6:D6"/>
    <mergeCell ref="A7:C7"/>
    <mergeCell ref="A8:C8"/>
    <mergeCell ref="A9:C9"/>
    <mergeCell ref="B25:B26"/>
    <mergeCell ref="A32:D32"/>
    <mergeCell ref="A31:D31"/>
    <mergeCell ref="A10:D10"/>
    <mergeCell ref="B22:B23"/>
    <mergeCell ref="C22:C23"/>
    <mergeCell ref="B28:B2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16">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4" t="s">
        <v>113</v>
      </c>
      <c r="E1" s="116"/>
      <c r="F1" s="4"/>
      <c r="G1" s="4"/>
      <c r="H1" s="4"/>
      <c r="I1" s="4"/>
      <c r="J1" s="4"/>
      <c r="K1" s="4"/>
      <c r="L1" s="4"/>
      <c r="M1" s="4"/>
      <c r="N1" s="4"/>
      <c r="O1" s="4"/>
      <c r="P1" s="4"/>
    </row>
    <row r="2" spans="4:16" ht="22.5" customHeight="1">
      <c r="D2" s="184" t="s">
        <v>144</v>
      </c>
      <c r="E2" s="11"/>
      <c r="F2" s="4"/>
      <c r="G2" s="4"/>
      <c r="H2" s="4"/>
      <c r="I2" s="4"/>
      <c r="J2" s="4"/>
      <c r="K2" s="4"/>
      <c r="L2" s="4"/>
      <c r="M2" s="4"/>
      <c r="N2" s="4"/>
      <c r="O2" s="4"/>
      <c r="P2" s="4"/>
    </row>
    <row r="3" spans="1:16" ht="42" customHeight="1">
      <c r="A3" s="317" t="s">
        <v>180</v>
      </c>
      <c r="B3" s="318"/>
      <c r="C3" s="318"/>
      <c r="D3" s="318"/>
      <c r="E3" s="11"/>
      <c r="F3" s="4"/>
      <c r="G3" s="4"/>
      <c r="H3" s="4"/>
      <c r="I3" s="4"/>
      <c r="J3" s="4"/>
      <c r="K3" s="4"/>
      <c r="L3" s="4"/>
      <c r="M3" s="4"/>
      <c r="N3" s="4"/>
      <c r="O3" s="4"/>
      <c r="P3" s="4"/>
    </row>
    <row r="4" spans="1:16" ht="26.25" customHeight="1">
      <c r="A4" s="176" t="s">
        <v>0</v>
      </c>
      <c r="B4" s="126" t="str">
        <f>Identification!B5</f>
        <v>R-4096-2019</v>
      </c>
      <c r="C4" s="210" t="s">
        <v>16</v>
      </c>
      <c r="D4" s="127" t="str">
        <f>Identification!D5</f>
        <v>Juin 2019 - Février 2020</v>
      </c>
      <c r="E4" s="11"/>
      <c r="F4" s="4"/>
      <c r="G4" s="4"/>
      <c r="H4" s="4"/>
      <c r="I4" s="4"/>
      <c r="J4" s="4"/>
      <c r="K4" s="4"/>
      <c r="L4" s="4"/>
      <c r="M4" s="4"/>
      <c r="N4" s="4"/>
      <c r="O4" s="4"/>
      <c r="P4" s="4"/>
    </row>
    <row r="5" spans="1:16" ht="26.25" customHeight="1">
      <c r="A5" s="178" t="s">
        <v>1</v>
      </c>
      <c r="B5" s="350" t="str">
        <f>Identification!B6:D6</f>
        <v>Association hôtellerie Québec et Association Restauration Québec</v>
      </c>
      <c r="C5" s="351"/>
      <c r="D5" s="352"/>
      <c r="E5" s="11"/>
      <c r="F5" s="111"/>
      <c r="G5" s="111"/>
      <c r="H5" s="4"/>
      <c r="I5" s="4"/>
      <c r="J5" s="4"/>
      <c r="K5" s="4"/>
      <c r="L5" s="4"/>
      <c r="M5" s="4"/>
      <c r="N5" s="4"/>
      <c r="O5" s="4"/>
      <c r="P5" s="4"/>
    </row>
    <row r="6" spans="1:16" ht="22.5" customHeight="1">
      <c r="A6" s="363" t="s">
        <v>20</v>
      </c>
      <c r="B6" s="364"/>
      <c r="C6" s="364"/>
      <c r="D6" s="365"/>
      <c r="E6" s="11"/>
      <c r="F6" s="4"/>
      <c r="G6" s="4"/>
      <c r="H6" s="4"/>
      <c r="I6" s="4"/>
      <c r="J6" s="4"/>
      <c r="K6" s="4"/>
      <c r="L6" s="4"/>
      <c r="M6" s="4"/>
      <c r="N6" s="4"/>
      <c r="O6" s="4"/>
      <c r="P6" s="4"/>
    </row>
    <row r="7" spans="1:16" ht="19.5" customHeight="1">
      <c r="A7" s="211" t="s">
        <v>2</v>
      </c>
      <c r="B7" s="362" t="s">
        <v>166</v>
      </c>
      <c r="C7" s="362"/>
      <c r="D7" s="212" t="s">
        <v>3</v>
      </c>
      <c r="E7" s="9"/>
      <c r="F7" s="4"/>
      <c r="G7" s="4"/>
      <c r="H7" s="4"/>
      <c r="I7" s="4"/>
      <c r="J7" s="4"/>
      <c r="K7" s="4"/>
      <c r="L7" s="4"/>
      <c r="M7" s="4"/>
      <c r="N7" s="4"/>
      <c r="O7" s="4"/>
      <c r="P7" s="4"/>
    </row>
    <row r="8" spans="1:16" ht="15.75" customHeight="1">
      <c r="A8" s="213"/>
      <c r="B8" s="214" t="s">
        <v>56</v>
      </c>
      <c r="C8" s="214" t="s">
        <v>57</v>
      </c>
      <c r="D8" s="215" t="s">
        <v>59</v>
      </c>
      <c r="E8" s="9"/>
      <c r="F8" s="4"/>
      <c r="G8" s="4"/>
      <c r="H8" s="4"/>
      <c r="I8" s="4"/>
      <c r="J8" s="4"/>
      <c r="K8" s="4"/>
      <c r="L8" s="4"/>
      <c r="M8" s="4"/>
      <c r="N8" s="4"/>
      <c r="O8" s="4"/>
      <c r="P8" s="4"/>
    </row>
    <row r="9" spans="1:16" ht="18" customHeight="1">
      <c r="A9" s="216" t="s">
        <v>149</v>
      </c>
      <c r="B9" s="304">
        <f>Honoraires!C14</f>
        <v>110</v>
      </c>
      <c r="C9" s="304">
        <f>Honoraires!D14</f>
        <v>34</v>
      </c>
      <c r="D9" s="128">
        <f>Honoraires!H14</f>
        <v>36720</v>
      </c>
      <c r="E9" s="9"/>
      <c r="F9" s="4"/>
      <c r="G9" s="4"/>
      <c r="H9" s="4"/>
      <c r="I9" s="4"/>
      <c r="J9" s="4"/>
      <c r="K9" s="4"/>
      <c r="L9" s="4"/>
      <c r="M9" s="4"/>
      <c r="N9" s="4"/>
      <c r="O9" s="4"/>
      <c r="P9" s="4"/>
    </row>
    <row r="10" spans="1:16" ht="10.5" customHeight="1">
      <c r="A10" s="217"/>
      <c r="B10" s="1" t="s">
        <v>65</v>
      </c>
      <c r="C10" s="1" t="s">
        <v>66</v>
      </c>
      <c r="D10" s="2" t="s">
        <v>67</v>
      </c>
      <c r="E10" s="9"/>
      <c r="F10" s="4"/>
      <c r="G10" s="4"/>
      <c r="H10" s="4"/>
      <c r="I10" s="4"/>
      <c r="J10" s="4"/>
      <c r="K10" s="4"/>
      <c r="L10" s="4"/>
      <c r="M10" s="4"/>
      <c r="N10" s="4"/>
      <c r="O10" s="4"/>
      <c r="P10" s="4"/>
    </row>
    <row r="11" spans="1:16" ht="18" customHeight="1">
      <c r="A11" s="216" t="s">
        <v>150</v>
      </c>
      <c r="B11" s="304">
        <f>Honoraires!C20</f>
        <v>257</v>
      </c>
      <c r="C11" s="304">
        <f>Honoraires!D20</f>
        <v>34</v>
      </c>
      <c r="D11" s="128">
        <f>Honoraires!H20</f>
        <v>58200</v>
      </c>
      <c r="E11" s="9"/>
      <c r="F11" s="4"/>
      <c r="G11" s="4"/>
      <c r="H11" s="4"/>
      <c r="I11" s="4"/>
      <c r="J11" s="4"/>
      <c r="K11" s="4"/>
      <c r="L11" s="4"/>
      <c r="M11" s="4"/>
      <c r="N11" s="4"/>
      <c r="O11" s="4"/>
      <c r="P11" s="4"/>
    </row>
    <row r="12" spans="1:16" ht="10.5" customHeight="1">
      <c r="A12" s="217"/>
      <c r="B12" s="1" t="s">
        <v>68</v>
      </c>
      <c r="C12" s="1" t="s">
        <v>69</v>
      </c>
      <c r="D12" s="2" t="s">
        <v>70</v>
      </c>
      <c r="E12" s="9"/>
      <c r="F12" s="4"/>
      <c r="G12" s="4"/>
      <c r="H12" s="4"/>
      <c r="I12" s="4"/>
      <c r="J12" s="4"/>
      <c r="K12" s="4"/>
      <c r="L12" s="4"/>
      <c r="M12" s="4"/>
      <c r="N12" s="4"/>
      <c r="O12" s="4"/>
      <c r="P12" s="4"/>
    </row>
    <row r="13" spans="1:16" ht="18" customHeight="1">
      <c r="A13" s="216" t="s">
        <v>151</v>
      </c>
      <c r="B13" s="304">
        <f>Honoraires!C24</f>
        <v>0</v>
      </c>
      <c r="C13" s="304">
        <f>Honoraires!D24</f>
        <v>0</v>
      </c>
      <c r="D13" s="128">
        <f>Honoraires!H24</f>
        <v>0</v>
      </c>
      <c r="E13" s="9"/>
      <c r="F13" s="4"/>
      <c r="G13" s="4"/>
      <c r="H13" s="4"/>
      <c r="I13" s="4"/>
      <c r="J13" s="4"/>
      <c r="K13" s="4"/>
      <c r="L13" s="4"/>
      <c r="M13" s="4"/>
      <c r="N13" s="4"/>
      <c r="O13" s="4"/>
      <c r="P13" s="4"/>
    </row>
    <row r="14" spans="1:16" ht="10.5" customHeight="1">
      <c r="A14" s="217"/>
      <c r="B14" s="1" t="s">
        <v>71</v>
      </c>
      <c r="C14" s="1" t="s">
        <v>72</v>
      </c>
      <c r="D14" s="2" t="s">
        <v>73</v>
      </c>
      <c r="E14" s="9"/>
      <c r="F14" s="4"/>
      <c r="G14" s="4"/>
      <c r="H14" s="4"/>
      <c r="I14" s="4"/>
      <c r="J14" s="4"/>
      <c r="K14" s="4"/>
      <c r="L14" s="4"/>
      <c r="M14" s="4"/>
      <c r="N14" s="4"/>
      <c r="O14" s="4"/>
      <c r="P14" s="4"/>
    </row>
    <row r="15" spans="1:16" ht="18" customHeight="1">
      <c r="A15" s="216" t="s">
        <v>152</v>
      </c>
      <c r="B15" s="304">
        <f>Honoraires!C28</f>
        <v>0</v>
      </c>
      <c r="C15" s="304">
        <f>Honoraires!D28</f>
        <v>0</v>
      </c>
      <c r="D15" s="128">
        <f>Honoraires!H28</f>
        <v>0</v>
      </c>
      <c r="E15" s="9"/>
      <c r="F15" s="4"/>
      <c r="G15" s="4"/>
      <c r="H15" s="4"/>
      <c r="I15" s="4"/>
      <c r="J15" s="4"/>
      <c r="K15" s="4"/>
      <c r="L15" s="4"/>
      <c r="M15" s="4"/>
      <c r="N15" s="4"/>
      <c r="O15" s="4"/>
      <c r="P15" s="4"/>
    </row>
    <row r="16" spans="1:16" ht="10.5" customHeight="1">
      <c r="A16" s="217"/>
      <c r="B16" s="1" t="s">
        <v>74</v>
      </c>
      <c r="C16" s="1" t="s">
        <v>75</v>
      </c>
      <c r="D16" s="2" t="s">
        <v>76</v>
      </c>
      <c r="E16" s="9"/>
      <c r="F16" s="4"/>
      <c r="G16" s="4"/>
      <c r="H16" s="4"/>
      <c r="I16" s="4"/>
      <c r="J16" s="4"/>
      <c r="K16" s="4"/>
      <c r="L16" s="4"/>
      <c r="M16" s="4"/>
      <c r="N16" s="4"/>
      <c r="O16" s="4"/>
      <c r="P16" s="4"/>
    </row>
    <row r="17" spans="1:16" ht="18" customHeight="1">
      <c r="A17" s="216" t="s">
        <v>153</v>
      </c>
      <c r="B17" s="304">
        <f>Honoraires!C30</f>
        <v>0</v>
      </c>
      <c r="C17" s="304">
        <f>Honoraires!D30</f>
        <v>0</v>
      </c>
      <c r="D17" s="128">
        <f>Honoraires!H30</f>
        <v>0</v>
      </c>
      <c r="E17" s="9"/>
      <c r="F17" s="4"/>
      <c r="G17" s="4"/>
      <c r="H17" s="4"/>
      <c r="I17" s="4"/>
      <c r="J17" s="4"/>
      <c r="K17" s="4"/>
      <c r="L17" s="4"/>
      <c r="M17" s="4"/>
      <c r="N17" s="4"/>
      <c r="O17" s="4"/>
      <c r="P17" s="4"/>
    </row>
    <row r="18" spans="1:16" ht="10.5" customHeight="1">
      <c r="A18" s="218"/>
      <c r="B18" s="130" t="s">
        <v>77</v>
      </c>
      <c r="C18" s="130" t="s">
        <v>78</v>
      </c>
      <c r="D18" s="118" t="s">
        <v>79</v>
      </c>
      <c r="E18" s="9"/>
      <c r="F18" s="4"/>
      <c r="G18" s="4"/>
      <c r="H18" s="4"/>
      <c r="I18" s="4"/>
      <c r="J18" s="4"/>
      <c r="K18" s="4"/>
      <c r="L18" s="4"/>
      <c r="M18" s="4"/>
      <c r="N18" s="4"/>
      <c r="O18" s="4"/>
      <c r="P18" s="4"/>
    </row>
    <row r="19" spans="1:16" ht="22.5" customHeight="1">
      <c r="A19" s="245" t="s">
        <v>80</v>
      </c>
      <c r="B19" s="246">
        <f>B9+B11+B13+B15+B17</f>
        <v>367</v>
      </c>
      <c r="C19" s="246">
        <f>C9+C11+C13+C15+C17</f>
        <v>68</v>
      </c>
      <c r="D19" s="247">
        <f>D9+D11+D13+D15+D17</f>
        <v>94920</v>
      </c>
      <c r="E19" s="9"/>
      <c r="F19" s="4"/>
      <c r="G19" s="4"/>
      <c r="H19" s="4"/>
      <c r="I19" s="4"/>
      <c r="J19" s="4"/>
      <c r="K19" s="4"/>
      <c r="L19" s="4"/>
      <c r="M19" s="4"/>
      <c r="N19" s="4"/>
      <c r="O19" s="4"/>
      <c r="P19" s="4"/>
    </row>
    <row r="20" spans="1:16" ht="16.5" customHeight="1">
      <c r="A20" s="119"/>
      <c r="B20" s="120" t="s">
        <v>60</v>
      </c>
      <c r="C20" s="120" t="s">
        <v>61</v>
      </c>
      <c r="D20" s="121" t="s">
        <v>62</v>
      </c>
      <c r="E20" s="9"/>
      <c r="F20" s="4"/>
      <c r="G20" s="4"/>
      <c r="H20" s="4"/>
      <c r="I20" s="4"/>
      <c r="J20" s="4"/>
      <c r="K20" s="4"/>
      <c r="L20" s="4"/>
      <c r="M20" s="4"/>
      <c r="N20" s="4"/>
      <c r="O20" s="4"/>
      <c r="P20" s="4"/>
    </row>
    <row r="21" spans="1:16" ht="22.5" customHeight="1">
      <c r="A21" s="359" t="s">
        <v>63</v>
      </c>
      <c r="B21" s="360"/>
      <c r="C21" s="360"/>
      <c r="D21" s="361"/>
      <c r="E21" s="9"/>
      <c r="F21" s="4"/>
      <c r="G21" s="4"/>
      <c r="H21" s="4"/>
      <c r="I21" s="4"/>
      <c r="J21" s="4"/>
      <c r="K21" s="4"/>
      <c r="L21" s="4"/>
      <c r="M21" s="4"/>
      <c r="N21" s="4"/>
      <c r="O21" s="4"/>
      <c r="P21" s="4"/>
    </row>
    <row r="22" spans="1:16" ht="33" customHeight="1">
      <c r="A22" s="356" t="s">
        <v>21</v>
      </c>
      <c r="B22" s="357"/>
      <c r="C22" s="358"/>
      <c r="D22" s="225" t="s">
        <v>4</v>
      </c>
      <c r="E22" s="4"/>
      <c r="F22" s="4"/>
      <c r="G22" s="4"/>
      <c r="H22" s="4"/>
      <c r="I22" s="4"/>
      <c r="J22" s="4"/>
      <c r="K22" s="4"/>
      <c r="L22" s="4"/>
      <c r="M22" s="4"/>
      <c r="N22" s="4"/>
      <c r="O22" s="4"/>
      <c r="P22" s="4"/>
    </row>
    <row r="23" spans="1:16" ht="19.5" customHeight="1">
      <c r="A23" s="339" t="s">
        <v>22</v>
      </c>
      <c r="B23" s="340"/>
      <c r="C23" s="341"/>
      <c r="D23" s="129">
        <f>ROUND(0.03*D19,2)</f>
        <v>2847.6</v>
      </c>
      <c r="E23" s="4"/>
      <c r="F23" s="4"/>
      <c r="G23" s="4"/>
      <c r="H23" s="4"/>
      <c r="I23" s="4"/>
      <c r="J23" s="4"/>
      <c r="K23" s="4"/>
      <c r="L23" s="4"/>
      <c r="M23" s="4"/>
      <c r="N23" s="4"/>
      <c r="O23" s="4"/>
      <c r="P23" s="4"/>
    </row>
    <row r="24" spans="1:16" ht="10.5" customHeight="1">
      <c r="A24" s="219"/>
      <c r="B24" s="220"/>
      <c r="C24" s="221"/>
      <c r="D24" s="2" t="s">
        <v>93</v>
      </c>
      <c r="E24" s="4"/>
      <c r="F24" s="4"/>
      <c r="G24" s="4"/>
      <c r="H24" s="4"/>
      <c r="I24" s="4"/>
      <c r="J24" s="4"/>
      <c r="K24" s="4"/>
      <c r="L24" s="4"/>
      <c r="M24" s="4"/>
      <c r="N24" s="4"/>
      <c r="O24" s="4"/>
      <c r="P24" s="4"/>
    </row>
    <row r="25" spans="1:16" ht="19.5" customHeight="1">
      <c r="A25" s="339" t="s">
        <v>5</v>
      </c>
      <c r="B25" s="342"/>
      <c r="C25" s="343"/>
      <c r="D25" s="128">
        <f>'Dépenses '!F21</f>
        <v>0</v>
      </c>
      <c r="E25" s="4"/>
      <c r="F25" s="4"/>
      <c r="G25" s="4"/>
      <c r="H25" s="4"/>
      <c r="I25" s="4"/>
      <c r="J25" s="4"/>
      <c r="K25" s="4"/>
      <c r="L25" s="4"/>
      <c r="M25" s="4"/>
      <c r="N25" s="4"/>
      <c r="O25" s="4"/>
      <c r="P25" s="4"/>
    </row>
    <row r="26" spans="1:16" ht="10.5" customHeight="1">
      <c r="A26" s="219"/>
      <c r="B26" s="220"/>
      <c r="C26" s="221"/>
      <c r="D26" s="2" t="s">
        <v>101</v>
      </c>
      <c r="E26" s="9"/>
      <c r="F26" s="9"/>
      <c r="G26" s="4"/>
      <c r="H26" s="4"/>
      <c r="I26" s="4"/>
      <c r="J26" s="4"/>
      <c r="K26" s="4"/>
      <c r="L26" s="4"/>
      <c r="M26" s="4"/>
      <c r="N26" s="4"/>
      <c r="O26" s="4"/>
      <c r="P26" s="4"/>
    </row>
    <row r="27" spans="1:16" ht="19.5" customHeight="1">
      <c r="A27" s="344" t="s">
        <v>154</v>
      </c>
      <c r="B27" s="345"/>
      <c r="C27" s="346"/>
      <c r="D27" s="128">
        <f>'Dépenses '!F27</f>
        <v>0</v>
      </c>
      <c r="E27" s="9"/>
      <c r="F27" s="4"/>
      <c r="G27" s="4"/>
      <c r="H27" s="4"/>
      <c r="I27" s="4"/>
      <c r="J27" s="4"/>
      <c r="K27" s="4"/>
      <c r="L27" s="4"/>
      <c r="M27" s="4"/>
      <c r="N27" s="4"/>
      <c r="O27" s="4"/>
      <c r="P27" s="4"/>
    </row>
    <row r="28" spans="1:16" ht="10.5" customHeight="1">
      <c r="A28" s="222"/>
      <c r="B28" s="223"/>
      <c r="C28" s="224"/>
      <c r="D28" s="118" t="s">
        <v>102</v>
      </c>
      <c r="E28" s="9"/>
      <c r="F28" s="9"/>
      <c r="G28" s="4"/>
      <c r="H28" s="4"/>
      <c r="I28" s="4"/>
      <c r="J28" s="4"/>
      <c r="K28" s="4"/>
      <c r="L28" s="4"/>
      <c r="M28" s="4"/>
      <c r="N28" s="4"/>
      <c r="O28" s="4"/>
      <c r="P28" s="4"/>
    </row>
    <row r="29" spans="1:16" ht="22.5" customHeight="1">
      <c r="A29" s="336" t="s">
        <v>82</v>
      </c>
      <c r="B29" s="337"/>
      <c r="C29" s="338"/>
      <c r="D29" s="248">
        <f>D23+D25+D27</f>
        <v>2847.6</v>
      </c>
      <c r="E29" s="9"/>
      <c r="F29" s="4"/>
      <c r="G29" s="4"/>
      <c r="H29" s="4"/>
      <c r="I29" s="4"/>
      <c r="J29" s="4"/>
      <c r="K29" s="4"/>
      <c r="L29" s="4"/>
      <c r="M29" s="4"/>
      <c r="N29" s="4"/>
      <c r="O29" s="4"/>
      <c r="P29" s="4"/>
    </row>
    <row r="30" spans="1:16" ht="10.5" customHeight="1">
      <c r="A30" s="226"/>
      <c r="B30" s="227"/>
      <c r="C30" s="228"/>
      <c r="D30" s="229" t="s">
        <v>64</v>
      </c>
      <c r="E30" s="33"/>
      <c r="F30" s="33"/>
      <c r="G30" s="90"/>
      <c r="H30" s="90"/>
      <c r="I30" s="90"/>
      <c r="J30" s="90"/>
      <c r="K30" s="90"/>
      <c r="L30" s="90"/>
      <c r="M30" s="90"/>
      <c r="N30" s="90"/>
      <c r="O30" s="90"/>
      <c r="P30" s="90"/>
    </row>
    <row r="31" spans="1:16" ht="22.5" customHeight="1">
      <c r="A31" s="353" t="s">
        <v>161</v>
      </c>
      <c r="B31" s="354"/>
      <c r="C31" s="355"/>
      <c r="D31" s="248">
        <f>'Séances de travail'!G20</f>
        <v>1600</v>
      </c>
      <c r="E31" s="33"/>
      <c r="F31" s="33"/>
      <c r="G31" s="90"/>
      <c r="H31" s="90"/>
      <c r="I31" s="90"/>
      <c r="J31" s="90"/>
      <c r="K31" s="90"/>
      <c r="L31" s="90"/>
      <c r="M31" s="90"/>
      <c r="N31" s="90"/>
      <c r="O31" s="90"/>
      <c r="P31" s="90"/>
    </row>
    <row r="32" spans="1:16" ht="10.5" customHeight="1">
      <c r="A32" s="226"/>
      <c r="B32" s="227"/>
      <c r="C32" s="228"/>
      <c r="D32" s="230" t="s">
        <v>103</v>
      </c>
      <c r="E32" s="33"/>
      <c r="F32" s="33"/>
      <c r="G32" s="90"/>
      <c r="H32" s="90"/>
      <c r="I32" s="90"/>
      <c r="J32" s="90"/>
      <c r="K32" s="90"/>
      <c r="L32" s="90"/>
      <c r="M32" s="90"/>
      <c r="N32" s="90"/>
      <c r="O32" s="90"/>
      <c r="P32" s="90"/>
    </row>
    <row r="33" spans="1:16" ht="22.5" customHeight="1">
      <c r="A33" s="347" t="s">
        <v>145</v>
      </c>
      <c r="B33" s="348"/>
      <c r="C33" s="349"/>
      <c r="D33" s="249">
        <f>D19+D29+D31</f>
        <v>99367.6</v>
      </c>
      <c r="E33" s="9"/>
      <c r="F33" s="4"/>
      <c r="G33" s="4"/>
      <c r="H33" s="4"/>
      <c r="I33" s="4"/>
      <c r="J33" s="4"/>
      <c r="K33" s="4"/>
      <c r="L33" s="4"/>
      <c r="M33" s="4"/>
      <c r="N33" s="4"/>
      <c r="O33" s="4"/>
      <c r="P33" s="4"/>
    </row>
    <row r="34" spans="1:16" ht="12" customHeight="1">
      <c r="A34" s="231"/>
      <c r="B34" s="232"/>
      <c r="C34" s="233"/>
      <c r="D34" s="230" t="s">
        <v>85</v>
      </c>
      <c r="E34" s="9"/>
      <c r="F34" s="9"/>
      <c r="G34" s="4"/>
      <c r="H34" s="4"/>
      <c r="I34" s="4"/>
      <c r="J34" s="4"/>
      <c r="K34" s="4"/>
      <c r="L34" s="4"/>
      <c r="M34" s="4"/>
      <c r="N34" s="4"/>
      <c r="O34" s="4"/>
      <c r="P34" s="4"/>
    </row>
    <row r="35" spans="1:16" ht="22.5" customHeight="1">
      <c r="A35" s="333" t="s">
        <v>172</v>
      </c>
      <c r="B35" s="334"/>
      <c r="C35" s="335"/>
      <c r="D35" s="208"/>
      <c r="E35" s="9"/>
      <c r="F35" s="4"/>
      <c r="G35" s="4"/>
      <c r="H35" s="4"/>
      <c r="I35" s="4"/>
      <c r="J35" s="4"/>
      <c r="K35" s="4"/>
      <c r="L35" s="4"/>
      <c r="M35" s="4"/>
      <c r="N35" s="4"/>
      <c r="O35" s="4"/>
      <c r="P35" s="4"/>
    </row>
    <row r="36" spans="1:16" ht="13.5" customHeight="1">
      <c r="A36" s="234"/>
      <c r="B36" s="235"/>
      <c r="C36" s="236"/>
      <c r="D36" s="237" t="s">
        <v>88</v>
      </c>
      <c r="E36" s="9"/>
      <c r="F36" s="9"/>
      <c r="G36" s="4"/>
      <c r="H36" s="4"/>
      <c r="I36" s="4"/>
      <c r="J36" s="4"/>
      <c r="K36" s="4"/>
      <c r="L36" s="4"/>
      <c r="M36" s="4"/>
      <c r="N36" s="4"/>
      <c r="O36" s="4"/>
      <c r="P36" s="4"/>
    </row>
    <row r="37" spans="1:16" ht="22.5" customHeight="1">
      <c r="A37" s="303" t="s">
        <v>173</v>
      </c>
      <c r="B37" s="238"/>
      <c r="C37" s="209">
        <v>91865.7</v>
      </c>
      <c r="D37" s="250">
        <f>ROUND((D33-C37)/C37,4)</f>
        <v>0.082</v>
      </c>
      <c r="E37" s="9"/>
      <c r="F37" s="9"/>
      <c r="G37" s="4"/>
      <c r="H37" s="4"/>
      <c r="I37" s="4"/>
      <c r="J37" s="4"/>
      <c r="K37" s="4"/>
      <c r="L37" s="4"/>
      <c r="M37" s="4"/>
      <c r="N37" s="4"/>
      <c r="O37" s="4"/>
      <c r="P37" s="4"/>
    </row>
    <row r="38" spans="1:16" ht="38.25" customHeight="1">
      <c r="A38" s="330" t="s">
        <v>146</v>
      </c>
      <c r="B38" s="331"/>
      <c r="C38" s="331"/>
      <c r="D38" s="332"/>
      <c r="E38" s="9"/>
      <c r="F38" s="4"/>
      <c r="G38" s="4"/>
      <c r="H38" s="4"/>
      <c r="I38" s="4"/>
      <c r="J38" s="4"/>
      <c r="K38" s="4"/>
      <c r="L38" s="4"/>
      <c r="M38" s="4"/>
      <c r="N38" s="4"/>
      <c r="O38" s="4"/>
      <c r="P38" s="4"/>
    </row>
    <row r="39" spans="1:16" ht="36.75" customHeight="1" hidden="1">
      <c r="A39" s="104"/>
      <c r="B39" s="104"/>
      <c r="C39" s="104"/>
      <c r="D39" s="104"/>
      <c r="E39" s="9"/>
      <c r="F39" s="4"/>
      <c r="G39" s="4"/>
      <c r="H39" s="4"/>
      <c r="I39" s="4"/>
      <c r="J39" s="4"/>
      <c r="K39" s="4"/>
      <c r="L39" s="4"/>
      <c r="M39" s="4"/>
      <c r="N39" s="4"/>
      <c r="O39" s="4"/>
      <c r="P39" s="4"/>
    </row>
    <row r="40" spans="1:16" ht="22.5" customHeight="1" hidden="1">
      <c r="A40" s="105"/>
      <c r="B40" s="104"/>
      <c r="C40" s="104"/>
      <c r="D40" s="104"/>
      <c r="E40" s="9"/>
      <c r="F40" s="4"/>
      <c r="G40" s="4"/>
      <c r="H40" s="4"/>
      <c r="I40" s="4"/>
      <c r="J40" s="4"/>
      <c r="K40" s="4"/>
      <c r="L40" s="4"/>
      <c r="M40" s="4"/>
      <c r="N40" s="4"/>
      <c r="O40" s="4"/>
      <c r="P40" s="4"/>
    </row>
    <row r="41" spans="1:16" ht="12.75" hidden="1">
      <c r="A41" s="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zoomScalePageLayoutView="0" workbookViewId="0" topLeftCell="A16">
      <selection activeCell="D10" sqref="D10"/>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1"/>
      <c r="C1" s="151"/>
      <c r="D1" s="151"/>
      <c r="E1" s="151"/>
      <c r="F1" s="152"/>
      <c r="G1" s="153"/>
      <c r="H1" s="257" t="s">
        <v>113</v>
      </c>
      <c r="I1" s="4"/>
      <c r="J1" s="4"/>
      <c r="K1" s="4"/>
      <c r="L1" s="4"/>
      <c r="M1" s="4"/>
      <c r="N1" s="4"/>
      <c r="O1" s="4"/>
      <c r="P1" s="4"/>
      <c r="Q1" s="4"/>
    </row>
    <row r="2" spans="2:17" ht="22.5" customHeight="1">
      <c r="B2" s="151"/>
      <c r="C2" s="151"/>
      <c r="D2" s="151"/>
      <c r="E2" s="151"/>
      <c r="F2" s="154"/>
      <c r="G2" s="153"/>
      <c r="H2" s="257" t="s">
        <v>3</v>
      </c>
      <c r="I2" s="4"/>
      <c r="J2" s="4"/>
      <c r="K2" s="4"/>
      <c r="L2" s="4"/>
      <c r="M2" s="4"/>
      <c r="N2" s="4"/>
      <c r="O2" s="4"/>
      <c r="P2" s="4"/>
      <c r="Q2" s="4"/>
    </row>
    <row r="3" spans="1:17" ht="36.75" customHeight="1">
      <c r="A3" s="317" t="s">
        <v>171</v>
      </c>
      <c r="B3" s="331"/>
      <c r="C3" s="331"/>
      <c r="D3" s="331"/>
      <c r="E3" s="331"/>
      <c r="F3" s="331"/>
      <c r="G3" s="331"/>
      <c r="H3" s="331"/>
      <c r="I3" s="11"/>
      <c r="J3" s="11"/>
      <c r="K3" s="11"/>
      <c r="L3" s="11"/>
      <c r="M3" s="11"/>
      <c r="N3" s="11"/>
      <c r="O3" s="11"/>
      <c r="P3" s="11"/>
      <c r="Q3" s="11"/>
    </row>
    <row r="4" spans="1:17" ht="26.25" customHeight="1">
      <c r="A4" s="155" t="s">
        <v>0</v>
      </c>
      <c r="B4" s="131"/>
      <c r="C4" s="156" t="str">
        <f>Identification!B5</f>
        <v>R-4096-2019</v>
      </c>
      <c r="D4" s="383" t="s">
        <v>16</v>
      </c>
      <c r="E4" s="384"/>
      <c r="F4" s="378" t="str">
        <f>Identification!D5</f>
        <v>Juin 2019 - Février 2020</v>
      </c>
      <c r="G4" s="379"/>
      <c r="H4" s="380"/>
      <c r="I4" s="11"/>
      <c r="J4" s="11"/>
      <c r="K4" s="11"/>
      <c r="L4" s="11"/>
      <c r="M4" s="11"/>
      <c r="N4" s="11"/>
      <c r="O4" s="11"/>
      <c r="P4" s="11"/>
      <c r="Q4" s="11"/>
    </row>
    <row r="5" spans="1:17" ht="26.25" customHeight="1">
      <c r="A5" s="132" t="s">
        <v>1</v>
      </c>
      <c r="B5" s="133"/>
      <c r="C5" s="350" t="str">
        <f>Identification!B6</f>
        <v>Association hôtellerie Québec et Association Restauration Québec</v>
      </c>
      <c r="D5" s="381"/>
      <c r="E5" s="381"/>
      <c r="F5" s="381"/>
      <c r="G5" s="381"/>
      <c r="H5" s="382"/>
      <c r="I5" s="11"/>
      <c r="J5" s="11"/>
      <c r="K5" s="11"/>
      <c r="L5" s="11"/>
      <c r="M5" s="11"/>
      <c r="N5" s="11"/>
      <c r="O5" s="11"/>
      <c r="P5" s="11"/>
      <c r="Q5" s="11"/>
    </row>
    <row r="6" spans="1:17" ht="20.25" customHeight="1">
      <c r="A6" s="239"/>
      <c r="B6" s="391" t="s">
        <v>81</v>
      </c>
      <c r="C6" s="392"/>
      <c r="D6" s="392"/>
      <c r="E6" s="392"/>
      <c r="F6" s="393"/>
      <c r="G6" s="393"/>
      <c r="H6" s="394"/>
      <c r="I6" s="11"/>
      <c r="J6" s="11"/>
      <c r="K6" s="11"/>
      <c r="L6" s="11"/>
      <c r="M6" s="11"/>
      <c r="N6" s="11"/>
      <c r="O6" s="11"/>
      <c r="P6" s="11"/>
      <c r="Q6" s="11"/>
    </row>
    <row r="7" spans="1:17" ht="3.75" customHeight="1">
      <c r="A7" s="144"/>
      <c r="B7" s="145"/>
      <c r="C7" s="395"/>
      <c r="D7" s="396"/>
      <c r="E7" s="134"/>
      <c r="F7" s="134"/>
      <c r="G7" s="134"/>
      <c r="H7" s="135"/>
      <c r="I7" s="11"/>
      <c r="J7" s="11"/>
      <c r="K7" s="11"/>
      <c r="L7" s="11"/>
      <c r="M7" s="11"/>
      <c r="N7" s="11"/>
      <c r="O7" s="11"/>
      <c r="P7" s="11"/>
      <c r="Q7" s="11"/>
    </row>
    <row r="8" spans="1:17" ht="17.25" customHeight="1">
      <c r="A8" s="136" t="s">
        <v>2</v>
      </c>
      <c r="B8" s="146"/>
      <c r="C8" s="389" t="s">
        <v>174</v>
      </c>
      <c r="D8" s="390"/>
      <c r="E8" s="137" t="s">
        <v>147</v>
      </c>
      <c r="F8" s="137" t="s">
        <v>31</v>
      </c>
      <c r="G8" s="137" t="s">
        <v>83</v>
      </c>
      <c r="H8" s="138" t="s">
        <v>32</v>
      </c>
      <c r="I8" s="11"/>
      <c r="J8" s="11"/>
      <c r="K8" s="11"/>
      <c r="L8" s="11"/>
      <c r="M8" s="11"/>
      <c r="N8" s="11"/>
      <c r="O8" s="11"/>
      <c r="P8" s="11"/>
      <c r="Q8" s="11"/>
    </row>
    <row r="9" spans="1:17" ht="14.25" customHeight="1">
      <c r="A9" s="139"/>
      <c r="B9" s="147"/>
      <c r="C9" s="140" t="s">
        <v>175</v>
      </c>
      <c r="D9" s="141" t="s">
        <v>176</v>
      </c>
      <c r="E9" s="142"/>
      <c r="F9" s="142"/>
      <c r="G9" s="142"/>
      <c r="H9" s="143"/>
      <c r="I9" s="11"/>
      <c r="J9" s="11"/>
      <c r="K9" s="11"/>
      <c r="L9" s="11"/>
      <c r="M9" s="11"/>
      <c r="N9" s="11"/>
      <c r="O9" s="11"/>
      <c r="P9" s="11"/>
      <c r="Q9" s="11"/>
    </row>
    <row r="10" spans="1:17" ht="20.25" customHeight="1">
      <c r="A10" s="374" t="s">
        <v>149</v>
      </c>
      <c r="B10" s="148" t="str">
        <f>Identification!A12</f>
        <v>Steve Cadrin</v>
      </c>
      <c r="C10" s="251">
        <v>110</v>
      </c>
      <c r="D10" s="251">
        <v>34</v>
      </c>
      <c r="E10" s="252">
        <v>255</v>
      </c>
      <c r="F10" s="171">
        <f>ROUND(((D10*E10)+(C10*E10)),2)</f>
        <v>36720</v>
      </c>
      <c r="G10" s="258"/>
      <c r="H10" s="168">
        <f>ROUND(F10+G10,2)</f>
        <v>36720</v>
      </c>
      <c r="I10" s="11"/>
      <c r="J10" s="11"/>
      <c r="K10" s="11"/>
      <c r="L10" s="11"/>
      <c r="M10" s="11"/>
      <c r="N10" s="11"/>
      <c r="O10" s="11"/>
      <c r="P10" s="11"/>
      <c r="Q10" s="11"/>
    </row>
    <row r="11" spans="1:17" ht="20.25" customHeight="1">
      <c r="A11" s="375"/>
      <c r="B11" s="148">
        <f>Identification!A13</f>
        <v>0</v>
      </c>
      <c r="C11" s="253"/>
      <c r="D11" s="253"/>
      <c r="E11" s="254"/>
      <c r="F11" s="172">
        <f>ROUND(((D11*E11)+(C11*E11)),2)</f>
        <v>0</v>
      </c>
      <c r="G11" s="259"/>
      <c r="H11" s="169">
        <f>ROUND(F11+G11,2)</f>
        <v>0</v>
      </c>
      <c r="I11" s="11"/>
      <c r="J11" s="11"/>
      <c r="K11" s="11"/>
      <c r="L11" s="11"/>
      <c r="M11" s="11"/>
      <c r="N11" s="11"/>
      <c r="O11" s="11"/>
      <c r="P11" s="11"/>
      <c r="Q11" s="11"/>
    </row>
    <row r="12" spans="1:17" ht="20.25" customHeight="1">
      <c r="A12" s="375"/>
      <c r="B12" s="149">
        <f>Identification!A14</f>
        <v>0</v>
      </c>
      <c r="C12" s="253"/>
      <c r="D12" s="253"/>
      <c r="E12" s="254"/>
      <c r="F12" s="172">
        <f>ROUND(((D12*E12)+(C12*E12)),2)</f>
        <v>0</v>
      </c>
      <c r="G12" s="260"/>
      <c r="H12" s="169">
        <f>ROUND(F12+G12,2)</f>
        <v>0</v>
      </c>
      <c r="I12" s="11"/>
      <c r="J12" s="11"/>
      <c r="K12" s="11"/>
      <c r="L12" s="11"/>
      <c r="M12" s="11"/>
      <c r="N12" s="11"/>
      <c r="O12" s="11"/>
      <c r="P12" s="11"/>
      <c r="Q12" s="11"/>
    </row>
    <row r="13" spans="1:17" ht="20.25" customHeight="1">
      <c r="A13" s="375"/>
      <c r="B13" s="150">
        <f>Identification!A15</f>
        <v>0</v>
      </c>
      <c r="C13" s="255"/>
      <c r="D13" s="255"/>
      <c r="E13" s="256"/>
      <c r="F13" s="167">
        <f>ROUND(((D13*E13)+(C13*E13)),2)</f>
        <v>0</v>
      </c>
      <c r="G13" s="261"/>
      <c r="H13" s="170">
        <f>ROUND(F13+G13,2)</f>
        <v>0</v>
      </c>
      <c r="I13" s="11"/>
      <c r="J13" s="11"/>
      <c r="K13" s="11"/>
      <c r="L13" s="11"/>
      <c r="M13" s="11"/>
      <c r="N13" s="11"/>
      <c r="O13" s="11"/>
      <c r="P13" s="11"/>
      <c r="Q13" s="11"/>
    </row>
    <row r="14" spans="1:17" ht="20.25" customHeight="1">
      <c r="A14" s="376"/>
      <c r="B14" s="159" t="s">
        <v>18</v>
      </c>
      <c r="C14" s="160">
        <f>SUM(C10:C13)</f>
        <v>110</v>
      </c>
      <c r="D14" s="160">
        <f>SUM(D10:D13)</f>
        <v>34</v>
      </c>
      <c r="E14" s="372"/>
      <c r="F14" s="161">
        <f>F10+F11+F12+F13</f>
        <v>36720</v>
      </c>
      <c r="G14" s="161">
        <f>G10+G11+G12+G13</f>
        <v>0</v>
      </c>
      <c r="H14" s="162">
        <f>ROUND(F14+G14,2)</f>
        <v>36720</v>
      </c>
      <c r="I14" s="11"/>
      <c r="J14" s="11"/>
      <c r="K14" s="11"/>
      <c r="L14" s="11"/>
      <c r="M14" s="11"/>
      <c r="N14" s="11"/>
      <c r="O14" s="11"/>
      <c r="P14" s="11"/>
      <c r="Q14" s="11"/>
    </row>
    <row r="15" spans="1:17" ht="12.75" customHeight="1">
      <c r="A15" s="377"/>
      <c r="B15" s="163"/>
      <c r="C15" s="175" t="s">
        <v>14</v>
      </c>
      <c r="D15" s="175" t="s">
        <v>19</v>
      </c>
      <c r="E15" s="373"/>
      <c r="F15" s="164" t="s">
        <v>23</v>
      </c>
      <c r="G15" s="164" t="s">
        <v>24</v>
      </c>
      <c r="H15" s="165" t="s">
        <v>25</v>
      </c>
      <c r="I15" s="11"/>
      <c r="J15" s="11"/>
      <c r="K15" s="11"/>
      <c r="L15" s="11"/>
      <c r="M15" s="11"/>
      <c r="N15" s="11"/>
      <c r="O15" s="11"/>
      <c r="P15" s="11"/>
      <c r="Q15" s="11"/>
    </row>
    <row r="16" spans="1:17" ht="20.25" customHeight="1">
      <c r="A16" s="374" t="s">
        <v>150</v>
      </c>
      <c r="B16" s="148" t="str">
        <f>Identification!A17</f>
        <v>Marcel Paul Raymond</v>
      </c>
      <c r="C16" s="251">
        <v>257</v>
      </c>
      <c r="D16" s="251">
        <v>34</v>
      </c>
      <c r="E16" s="252">
        <v>200</v>
      </c>
      <c r="F16" s="171">
        <f>ROUND(((D16*E16)+(C16*E16)),2)</f>
        <v>58200</v>
      </c>
      <c r="G16" s="258"/>
      <c r="H16" s="168">
        <f>ROUND(F16+G16,2)</f>
        <v>58200</v>
      </c>
      <c r="I16" s="11"/>
      <c r="J16" s="11"/>
      <c r="K16" s="11"/>
      <c r="L16" s="11"/>
      <c r="M16" s="11"/>
      <c r="N16" s="11"/>
      <c r="O16" s="11"/>
      <c r="P16" s="11"/>
      <c r="Q16" s="11"/>
    </row>
    <row r="17" spans="1:17" ht="20.25" customHeight="1">
      <c r="A17" s="375"/>
      <c r="B17" s="148">
        <f>Identification!A18</f>
        <v>0</v>
      </c>
      <c r="C17" s="253"/>
      <c r="D17" s="253"/>
      <c r="E17" s="254"/>
      <c r="F17" s="172">
        <f>ROUND(((D17*E17)+(C17*E17)),2)</f>
        <v>0</v>
      </c>
      <c r="G17" s="259"/>
      <c r="H17" s="169">
        <f>ROUND(F17+G17,2)</f>
        <v>0</v>
      </c>
      <c r="I17" s="11"/>
      <c r="J17" s="11"/>
      <c r="K17" s="11"/>
      <c r="L17" s="11"/>
      <c r="M17" s="11"/>
      <c r="N17" s="11"/>
      <c r="O17" s="11"/>
      <c r="P17" s="11"/>
      <c r="Q17" s="11"/>
    </row>
    <row r="18" spans="1:17" ht="20.25" customHeight="1">
      <c r="A18" s="375"/>
      <c r="B18" s="149">
        <f>Identification!A19</f>
        <v>0</v>
      </c>
      <c r="C18" s="253"/>
      <c r="D18" s="253"/>
      <c r="E18" s="254"/>
      <c r="F18" s="172">
        <f>ROUND(((D18*E18)+(C18*E18)),2)</f>
        <v>0</v>
      </c>
      <c r="G18" s="260"/>
      <c r="H18" s="169">
        <f>ROUND(F18+G18,2)</f>
        <v>0</v>
      </c>
      <c r="I18" s="11"/>
      <c r="J18" s="11"/>
      <c r="K18" s="11"/>
      <c r="L18" s="11"/>
      <c r="M18" s="11"/>
      <c r="N18" s="11"/>
      <c r="O18" s="11"/>
      <c r="P18" s="11"/>
      <c r="Q18" s="11"/>
    </row>
    <row r="19" spans="1:17" ht="20.25" customHeight="1">
      <c r="A19" s="375"/>
      <c r="B19" s="150">
        <f>Identification!A20</f>
        <v>0</v>
      </c>
      <c r="C19" s="255"/>
      <c r="D19" s="255"/>
      <c r="E19" s="256"/>
      <c r="F19" s="167">
        <f>ROUND(((D19*E19)+(C19*E19)),2)</f>
        <v>0</v>
      </c>
      <c r="G19" s="261"/>
      <c r="H19" s="170">
        <f>ROUND(F19+G19,2)</f>
        <v>0</v>
      </c>
      <c r="I19" s="11"/>
      <c r="J19" s="11"/>
      <c r="K19" s="11"/>
      <c r="L19" s="11"/>
      <c r="M19" s="11"/>
      <c r="N19" s="11"/>
      <c r="O19" s="11"/>
      <c r="P19" s="11"/>
      <c r="Q19" s="11"/>
    </row>
    <row r="20" spans="1:17" ht="20.25" customHeight="1">
      <c r="A20" s="376"/>
      <c r="B20" s="159" t="s">
        <v>18</v>
      </c>
      <c r="C20" s="160">
        <f>SUM(C16:C19)</f>
        <v>257</v>
      </c>
      <c r="D20" s="160">
        <f>SUM(D16:D19)</f>
        <v>34</v>
      </c>
      <c r="E20" s="372"/>
      <c r="F20" s="161">
        <f>F16+F17+F18+F19</f>
        <v>58200</v>
      </c>
      <c r="G20" s="161">
        <f>G16+G17+G18+G19</f>
        <v>0</v>
      </c>
      <c r="H20" s="162">
        <f>ROUND(F20+G20,2)</f>
        <v>58200</v>
      </c>
      <c r="I20" s="11"/>
      <c r="J20" s="11"/>
      <c r="K20" s="11"/>
      <c r="L20" s="11"/>
      <c r="M20" s="11"/>
      <c r="N20" s="11"/>
      <c r="O20" s="11"/>
      <c r="P20" s="11"/>
      <c r="Q20" s="11"/>
    </row>
    <row r="21" spans="1:17" ht="12.75" customHeight="1">
      <c r="A21" s="377"/>
      <c r="B21" s="163"/>
      <c r="C21" s="175" t="s">
        <v>26</v>
      </c>
      <c r="D21" s="175" t="s">
        <v>27</v>
      </c>
      <c r="E21" s="373"/>
      <c r="F21" s="164" t="s">
        <v>28</v>
      </c>
      <c r="G21" s="164" t="s">
        <v>29</v>
      </c>
      <c r="H21" s="165" t="s">
        <v>30</v>
      </c>
      <c r="I21" s="11"/>
      <c r="J21" s="11"/>
      <c r="K21" s="11"/>
      <c r="L21" s="11"/>
      <c r="M21" s="11"/>
      <c r="N21" s="11"/>
      <c r="O21" s="11"/>
      <c r="P21" s="11"/>
      <c r="Q21" s="11"/>
    </row>
    <row r="22" spans="1:17" ht="20.25" customHeight="1">
      <c r="A22" s="374" t="s">
        <v>177</v>
      </c>
      <c r="B22" s="157">
        <f>Identification!A22</f>
        <v>0</v>
      </c>
      <c r="C22" s="251"/>
      <c r="D22" s="251"/>
      <c r="E22" s="252"/>
      <c r="F22" s="171">
        <f>ROUND(((D22*E22)+(C22*E22)),2)</f>
        <v>0</v>
      </c>
      <c r="G22" s="258"/>
      <c r="H22" s="168">
        <f>ROUND(F22+G22,2)</f>
        <v>0</v>
      </c>
      <c r="I22" s="11"/>
      <c r="J22" s="11"/>
      <c r="K22" s="11"/>
      <c r="L22" s="11"/>
      <c r="M22" s="11"/>
      <c r="N22" s="11"/>
      <c r="O22" s="11"/>
      <c r="P22" s="11"/>
      <c r="Q22" s="11"/>
    </row>
    <row r="23" spans="1:17" ht="20.25" customHeight="1">
      <c r="A23" s="375"/>
      <c r="B23" s="158">
        <f>Identification!A23</f>
        <v>0</v>
      </c>
      <c r="C23" s="255"/>
      <c r="D23" s="255"/>
      <c r="E23" s="256"/>
      <c r="F23" s="167">
        <f>ROUND(((D23*E23)+(C23*E23)),2)</f>
        <v>0</v>
      </c>
      <c r="G23" s="262"/>
      <c r="H23" s="170">
        <f>ROUND(F23+G23,2)</f>
        <v>0</v>
      </c>
      <c r="I23" s="11"/>
      <c r="J23" s="11"/>
      <c r="K23" s="11"/>
      <c r="L23" s="11"/>
      <c r="M23" s="11"/>
      <c r="N23" s="11"/>
      <c r="O23" s="11"/>
      <c r="P23" s="11"/>
      <c r="Q23" s="11"/>
    </row>
    <row r="24" spans="1:17" ht="20.25" customHeight="1">
      <c r="A24" s="376"/>
      <c r="B24" s="159" t="s">
        <v>18</v>
      </c>
      <c r="C24" s="173">
        <f>SUM(C22:C23)</f>
        <v>0</v>
      </c>
      <c r="D24" s="173">
        <f>SUM(D22:D23)</f>
        <v>0</v>
      </c>
      <c r="E24" s="372"/>
      <c r="F24" s="161">
        <f>F22+F23</f>
        <v>0</v>
      </c>
      <c r="G24" s="161">
        <f>G22+G23</f>
        <v>0</v>
      </c>
      <c r="H24" s="162">
        <f>ROUND(F24+G24,2)</f>
        <v>0</v>
      </c>
      <c r="I24" s="11"/>
      <c r="J24" s="11"/>
      <c r="K24" s="11"/>
      <c r="L24" s="11"/>
      <c r="M24" s="11"/>
      <c r="N24" s="11"/>
      <c r="O24" s="11"/>
      <c r="P24" s="11"/>
      <c r="Q24" s="11"/>
    </row>
    <row r="25" spans="1:17" ht="12.75" customHeight="1">
      <c r="A25" s="377"/>
      <c r="B25" s="163"/>
      <c r="C25" s="175" t="s">
        <v>33</v>
      </c>
      <c r="D25" s="175" t="s">
        <v>34</v>
      </c>
      <c r="E25" s="373"/>
      <c r="F25" s="164" t="s">
        <v>35</v>
      </c>
      <c r="G25" s="164" t="s">
        <v>36</v>
      </c>
      <c r="H25" s="165" t="s">
        <v>37</v>
      </c>
      <c r="I25" s="11"/>
      <c r="J25" s="11"/>
      <c r="K25" s="11"/>
      <c r="L25" s="11"/>
      <c r="M25" s="11"/>
      <c r="N25" s="11"/>
      <c r="O25" s="11"/>
      <c r="P25" s="11"/>
      <c r="Q25" s="11"/>
    </row>
    <row r="26" spans="1:17" ht="20.25" customHeight="1">
      <c r="A26" s="374" t="s">
        <v>178</v>
      </c>
      <c r="B26" s="157">
        <f>Identification!A25</f>
        <v>0</v>
      </c>
      <c r="C26" s="251"/>
      <c r="D26" s="251"/>
      <c r="E26" s="252"/>
      <c r="F26" s="171">
        <f>ROUND(((D26*E26)+(C26*E26)),2)</f>
        <v>0</v>
      </c>
      <c r="G26" s="258"/>
      <c r="H26" s="168">
        <f>ROUND(F26+G26,2)</f>
        <v>0</v>
      </c>
      <c r="I26" s="11"/>
      <c r="J26" s="11"/>
      <c r="K26" s="11"/>
      <c r="L26" s="11"/>
      <c r="M26" s="11"/>
      <c r="N26" s="11"/>
      <c r="O26" s="11"/>
      <c r="P26" s="11"/>
      <c r="Q26" s="11"/>
    </row>
    <row r="27" spans="1:17" ht="20.25" customHeight="1">
      <c r="A27" s="375"/>
      <c r="B27" s="158">
        <f>Identification!A26</f>
        <v>0</v>
      </c>
      <c r="C27" s="255"/>
      <c r="D27" s="255"/>
      <c r="E27" s="256"/>
      <c r="F27" s="167">
        <f>ROUND(((D27*E27)+(C27*E27)),2)</f>
        <v>0</v>
      </c>
      <c r="G27" s="262"/>
      <c r="H27" s="170">
        <f>ROUND(F27+G27,2)</f>
        <v>0</v>
      </c>
      <c r="I27" s="11"/>
      <c r="J27" s="11"/>
      <c r="K27" s="11"/>
      <c r="L27" s="11"/>
      <c r="M27" s="11"/>
      <c r="N27" s="11"/>
      <c r="O27" s="11"/>
      <c r="P27" s="11"/>
      <c r="Q27" s="11"/>
    </row>
    <row r="28" spans="1:17" ht="20.25" customHeight="1">
      <c r="A28" s="376"/>
      <c r="B28" s="159" t="s">
        <v>18</v>
      </c>
      <c r="C28" s="160">
        <f>SUM(C26:C27)</f>
        <v>0</v>
      </c>
      <c r="D28" s="160">
        <f>SUM(D26:D27)</f>
        <v>0</v>
      </c>
      <c r="E28" s="372"/>
      <c r="F28" s="161">
        <f>F26+F27</f>
        <v>0</v>
      </c>
      <c r="G28" s="161">
        <f>G26+G27</f>
        <v>0</v>
      </c>
      <c r="H28" s="162">
        <f>ROUND(F28+G28,2)</f>
        <v>0</v>
      </c>
      <c r="I28" s="11"/>
      <c r="J28" s="11"/>
      <c r="K28" s="11"/>
      <c r="L28" s="11"/>
      <c r="M28" s="11"/>
      <c r="N28" s="11"/>
      <c r="O28" s="11"/>
      <c r="P28" s="11"/>
      <c r="Q28" s="11"/>
    </row>
    <row r="29" spans="1:17" ht="12.75" customHeight="1">
      <c r="A29" s="377"/>
      <c r="B29" s="163"/>
      <c r="C29" s="175" t="s">
        <v>38</v>
      </c>
      <c r="D29" s="175" t="s">
        <v>39</v>
      </c>
      <c r="E29" s="373"/>
      <c r="F29" s="164" t="s">
        <v>40</v>
      </c>
      <c r="G29" s="164" t="s">
        <v>41</v>
      </c>
      <c r="H29" s="165" t="s">
        <v>42</v>
      </c>
      <c r="I29" s="11"/>
      <c r="J29" s="11"/>
      <c r="K29" s="11"/>
      <c r="L29" s="11"/>
      <c r="M29" s="11"/>
      <c r="N29" s="11"/>
      <c r="O29" s="11"/>
      <c r="P29" s="11"/>
      <c r="Q29" s="11"/>
    </row>
    <row r="30" spans="1:17" ht="20.25" customHeight="1">
      <c r="A30" s="370" t="s">
        <v>179</v>
      </c>
      <c r="B30" s="159">
        <f>Identification!A28</f>
        <v>0</v>
      </c>
      <c r="C30" s="263"/>
      <c r="D30" s="263"/>
      <c r="E30" s="305"/>
      <c r="F30" s="166">
        <f>ROUND(((D30*E30)+(C30*E30)),2)</f>
        <v>0</v>
      </c>
      <c r="G30" s="258"/>
      <c r="H30" s="162">
        <f>ROUND(F30+G30,2)</f>
        <v>0</v>
      </c>
      <c r="I30" s="11"/>
      <c r="J30" s="11"/>
      <c r="K30" s="11"/>
      <c r="L30" s="11"/>
      <c r="M30" s="11"/>
      <c r="N30" s="11"/>
      <c r="O30" s="11"/>
      <c r="P30" s="11"/>
      <c r="Q30" s="11"/>
    </row>
    <row r="31" spans="1:17" ht="12.75" customHeight="1">
      <c r="A31" s="371"/>
      <c r="B31" s="163"/>
      <c r="C31" s="175" t="s">
        <v>43</v>
      </c>
      <c r="D31" s="175" t="s">
        <v>44</v>
      </c>
      <c r="E31" s="174"/>
      <c r="F31" s="164" t="s">
        <v>45</v>
      </c>
      <c r="G31" s="164" t="s">
        <v>46</v>
      </c>
      <c r="H31" s="165" t="s">
        <v>47</v>
      </c>
      <c r="I31" s="11"/>
      <c r="J31" s="11"/>
      <c r="K31" s="11"/>
      <c r="L31" s="11"/>
      <c r="M31" s="11"/>
      <c r="N31" s="11"/>
      <c r="O31" s="11"/>
      <c r="P31" s="11"/>
      <c r="Q31" s="11"/>
    </row>
    <row r="32" spans="1:17" ht="31.5" customHeight="1">
      <c r="A32" s="367" t="s">
        <v>94</v>
      </c>
      <c r="B32" s="368"/>
      <c r="C32" s="368"/>
      <c r="D32" s="368"/>
      <c r="E32" s="369"/>
      <c r="F32" s="243">
        <f>F14+F20+F24+F28+F30</f>
        <v>94920</v>
      </c>
      <c r="G32" s="243">
        <f>G14+G20+G24+G28+G30</f>
        <v>0</v>
      </c>
      <c r="H32" s="244">
        <f>H14+H20+H24+H28+H30</f>
        <v>94920</v>
      </c>
      <c r="I32" s="11"/>
      <c r="J32" s="11"/>
      <c r="K32" s="11"/>
      <c r="L32" s="11"/>
      <c r="M32" s="11"/>
      <c r="N32" s="11"/>
      <c r="O32" s="11"/>
      <c r="P32" s="11"/>
      <c r="Q32" s="11"/>
    </row>
    <row r="33" spans="1:17" ht="12" customHeight="1">
      <c r="A33" s="387"/>
      <c r="B33" s="388"/>
      <c r="C33" s="240"/>
      <c r="D33" s="240"/>
      <c r="E33" s="240"/>
      <c r="F33" s="241" t="s">
        <v>48</v>
      </c>
      <c r="G33" s="241" t="s">
        <v>89</v>
      </c>
      <c r="H33" s="242"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66"/>
      <c r="C35" s="366"/>
      <c r="D35" s="366"/>
      <c r="E35" s="366"/>
      <c r="F35" s="366"/>
      <c r="G35" s="366"/>
      <c r="H35" s="366"/>
      <c r="I35" s="4"/>
      <c r="J35" s="11"/>
      <c r="K35" s="11"/>
      <c r="L35" s="11"/>
      <c r="M35" s="11"/>
      <c r="N35" s="11"/>
      <c r="O35" s="11"/>
      <c r="P35" s="11"/>
      <c r="Q35" s="11"/>
    </row>
    <row r="36" spans="1:17" ht="48" customHeight="1">
      <c r="A36" s="385" t="s">
        <v>148</v>
      </c>
      <c r="B36" s="386"/>
      <c r="C36" s="386"/>
      <c r="D36" s="386"/>
      <c r="E36" s="386"/>
      <c r="F36" s="386"/>
      <c r="G36" s="386"/>
      <c r="H36" s="386"/>
      <c r="I36" s="12"/>
      <c r="J36" s="11"/>
      <c r="K36" s="11"/>
      <c r="L36" s="11"/>
      <c r="M36" s="11"/>
      <c r="N36" s="11"/>
      <c r="O36" s="11"/>
      <c r="P36" s="11"/>
      <c r="Q36" s="11"/>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6"/>
      <c r="D83" s="106"/>
      <c r="E83" s="106"/>
      <c r="F83" s="106"/>
      <c r="G83" s="106"/>
      <c r="H83" s="106"/>
      <c r="I83" s="4"/>
      <c r="J83" s="4"/>
      <c r="K83" s="4"/>
      <c r="L83" s="4"/>
      <c r="M83" s="4"/>
      <c r="N83" s="4"/>
      <c r="O83" s="4"/>
      <c r="P83" s="4"/>
      <c r="Q83" s="4"/>
    </row>
    <row r="84" spans="1:17" ht="12.75" hidden="1">
      <c r="A84" s="104"/>
      <c r="B84" s="104"/>
      <c r="C84" s="106"/>
      <c r="D84" s="106"/>
      <c r="E84" s="106"/>
      <c r="F84" s="106"/>
      <c r="G84" s="106"/>
      <c r="H84" s="106"/>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spans="1:17" ht="12.75" hidden="1">
      <c r="A99" s="104"/>
      <c r="B99" s="104"/>
      <c r="C99" s="107"/>
      <c r="D99" s="107"/>
      <c r="E99" s="107"/>
      <c r="F99" s="107"/>
      <c r="G99" s="107"/>
      <c r="H99" s="107"/>
      <c r="I99" s="4"/>
      <c r="J99" s="4"/>
      <c r="K99" s="4"/>
      <c r="L99" s="4"/>
      <c r="M99" s="4"/>
      <c r="N99" s="4"/>
      <c r="O99" s="4"/>
      <c r="P99" s="4"/>
      <c r="Q99" s="4"/>
    </row>
    <row r="100" spans="1:17" ht="12.75" hidden="1">
      <c r="A100" s="104"/>
      <c r="B100" s="104"/>
      <c r="C100" s="107"/>
      <c r="D100" s="107"/>
      <c r="E100" s="107"/>
      <c r="F100" s="107"/>
      <c r="G100" s="107"/>
      <c r="H100" s="107"/>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A36:H36"/>
    <mergeCell ref="E20:E21"/>
    <mergeCell ref="A33:B33"/>
    <mergeCell ref="E14:E15"/>
    <mergeCell ref="C8:D8"/>
    <mergeCell ref="B6:H6"/>
    <mergeCell ref="C7:D7"/>
    <mergeCell ref="E28:E29"/>
    <mergeCell ref="A10:A15"/>
    <mergeCell ref="A16:A21"/>
    <mergeCell ref="B35:H35"/>
    <mergeCell ref="A32:E32"/>
    <mergeCell ref="A30:A31"/>
    <mergeCell ref="A3:H3"/>
    <mergeCell ref="E24:E25"/>
    <mergeCell ref="A26:A29"/>
    <mergeCell ref="F4:H4"/>
    <mergeCell ref="C5:H5"/>
    <mergeCell ref="D4:E4"/>
    <mergeCell ref="A22:A25"/>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6">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70"/>
      <c r="G1" s="117" t="s">
        <v>113</v>
      </c>
      <c r="H1" s="4"/>
      <c r="I1" s="4"/>
      <c r="J1" s="4"/>
      <c r="K1" s="4"/>
      <c r="L1" s="4"/>
      <c r="M1" s="4"/>
      <c r="N1" s="4"/>
      <c r="O1" s="4"/>
      <c r="P1" s="4"/>
    </row>
    <row r="2" spans="5:16" ht="22.5" customHeight="1">
      <c r="E2" s="124"/>
      <c r="F2" s="270"/>
      <c r="G2" s="117" t="s">
        <v>111</v>
      </c>
      <c r="H2" s="4"/>
      <c r="I2" s="4"/>
      <c r="J2" s="4"/>
      <c r="K2" s="4"/>
      <c r="L2" s="4"/>
      <c r="M2" s="4"/>
      <c r="N2" s="4"/>
      <c r="O2" s="4"/>
      <c r="P2" s="4"/>
    </row>
    <row r="3" spans="1:16" ht="36.75" customHeight="1">
      <c r="A3" s="397" t="s">
        <v>171</v>
      </c>
      <c r="B3" s="398"/>
      <c r="C3" s="398"/>
      <c r="D3" s="398"/>
      <c r="E3" s="399"/>
      <c r="F3" s="399"/>
      <c r="G3" s="11"/>
      <c r="H3" s="11"/>
      <c r="I3" s="11"/>
      <c r="J3" s="11"/>
      <c r="K3" s="11"/>
      <c r="L3" s="11"/>
      <c r="M3" s="11"/>
      <c r="N3" s="11"/>
      <c r="O3" s="11"/>
      <c r="P3" s="11"/>
    </row>
    <row r="4" spans="1:16" ht="26.25" customHeight="1">
      <c r="A4" s="3" t="s">
        <v>0</v>
      </c>
      <c r="B4" s="126" t="str">
        <f>Identification!B5</f>
        <v>R-4096-2019</v>
      </c>
      <c r="C4" s="400" t="s">
        <v>16</v>
      </c>
      <c r="D4" s="401"/>
      <c r="E4" s="402" t="str">
        <f>Identification!D5</f>
        <v>Juin 2019 - Février 2020</v>
      </c>
      <c r="F4" s="403"/>
      <c r="G4" s="11"/>
      <c r="H4" s="11"/>
      <c r="I4" s="11"/>
      <c r="J4" s="11"/>
      <c r="K4" s="11"/>
      <c r="L4" s="11"/>
      <c r="M4" s="11"/>
      <c r="N4" s="11"/>
      <c r="O4" s="11"/>
      <c r="P4" s="11"/>
    </row>
    <row r="5" spans="1:16" ht="26.25" customHeight="1">
      <c r="A5" s="10" t="s">
        <v>1</v>
      </c>
      <c r="B5" s="404" t="str">
        <f>Identification!B6:D6</f>
        <v>Association hôtellerie Québec et Association Restauration Québec</v>
      </c>
      <c r="C5" s="405"/>
      <c r="D5" s="405"/>
      <c r="E5" s="405"/>
      <c r="F5" s="406"/>
      <c r="G5" s="11"/>
      <c r="H5" s="11"/>
      <c r="I5" s="11"/>
      <c r="J5" s="11"/>
      <c r="K5" s="11"/>
      <c r="L5" s="11"/>
      <c r="M5" s="11"/>
      <c r="N5" s="11"/>
      <c r="O5" s="11"/>
      <c r="P5" s="11"/>
    </row>
    <row r="6" spans="1:16" ht="26.25" customHeight="1">
      <c r="A6" s="18" t="s">
        <v>108</v>
      </c>
      <c r="B6" s="418"/>
      <c r="C6" s="419"/>
      <c r="D6" s="419"/>
      <c r="E6" s="419"/>
      <c r="F6" s="420"/>
      <c r="G6" s="11"/>
      <c r="H6" s="11"/>
      <c r="I6" s="11"/>
      <c r="J6" s="11"/>
      <c r="K6" s="11"/>
      <c r="L6" s="11"/>
      <c r="M6" s="11"/>
      <c r="N6" s="11"/>
      <c r="O6" s="11"/>
      <c r="P6" s="11"/>
    </row>
    <row r="7" spans="1:16" ht="20.25" customHeight="1">
      <c r="A7" s="414" t="s">
        <v>104</v>
      </c>
      <c r="B7" s="415"/>
      <c r="C7" s="415"/>
      <c r="D7" s="415"/>
      <c r="E7" s="416"/>
      <c r="F7" s="417"/>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181</v>
      </c>
      <c r="C10" s="264"/>
      <c r="D10" s="35">
        <f>ROUND(0.43*C10,2)</f>
        <v>0</v>
      </c>
      <c r="E10" s="265"/>
      <c r="F10" s="36">
        <f>ROUND(D10+E10,2)</f>
        <v>0</v>
      </c>
      <c r="G10" s="11"/>
      <c r="H10" s="11"/>
      <c r="I10" s="11"/>
      <c r="J10" s="11"/>
      <c r="K10" s="11"/>
      <c r="L10" s="11"/>
      <c r="M10" s="11"/>
      <c r="N10" s="11"/>
      <c r="O10" s="11"/>
      <c r="P10" s="11"/>
    </row>
    <row r="11" spans="1:16" ht="27" customHeight="1">
      <c r="A11" s="44" t="s">
        <v>9</v>
      </c>
      <c r="B11" s="407" t="s">
        <v>10</v>
      </c>
      <c r="C11" s="59"/>
      <c r="D11" s="266"/>
      <c r="E11" s="266"/>
      <c r="F11" s="37">
        <f>ROUND(D11+E11,2)</f>
        <v>0</v>
      </c>
      <c r="G11" s="11"/>
      <c r="H11" s="11"/>
      <c r="I11" s="11"/>
      <c r="J11" s="11"/>
      <c r="K11" s="11"/>
      <c r="L11" s="11"/>
      <c r="M11" s="11"/>
      <c r="N11" s="11"/>
      <c r="O11" s="11"/>
      <c r="P11" s="11"/>
    </row>
    <row r="12" spans="1:16" ht="27" customHeight="1">
      <c r="A12" s="44" t="s">
        <v>11</v>
      </c>
      <c r="B12" s="408"/>
      <c r="C12" s="60"/>
      <c r="D12" s="266"/>
      <c r="E12" s="266"/>
      <c r="F12" s="37">
        <f>ROUND(D12+E12,2)</f>
        <v>0</v>
      </c>
      <c r="G12" s="11"/>
      <c r="H12" s="11"/>
      <c r="I12" s="11"/>
      <c r="J12" s="11"/>
      <c r="K12" s="11"/>
      <c r="L12" s="11"/>
      <c r="M12" s="11"/>
      <c r="N12" s="11"/>
      <c r="O12" s="11"/>
      <c r="P12" s="11"/>
    </row>
    <row r="13" spans="1:16" ht="26.25" customHeight="1">
      <c r="A13" s="45" t="s">
        <v>12</v>
      </c>
      <c r="B13" s="409"/>
      <c r="C13" s="61"/>
      <c r="D13" s="256"/>
      <c r="E13" s="256"/>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155</v>
      </c>
      <c r="B16" s="265"/>
      <c r="C16" s="267"/>
      <c r="D16" s="35">
        <f>ROUND(B16*C16,2)</f>
        <v>0</v>
      </c>
      <c r="E16" s="265"/>
      <c r="F16" s="36">
        <f>ROUND(D16+E16,2)</f>
        <v>0</v>
      </c>
      <c r="G16" s="15"/>
      <c r="H16" s="15"/>
      <c r="I16" s="15"/>
      <c r="J16" s="15"/>
      <c r="K16" s="15"/>
      <c r="L16" s="15"/>
      <c r="M16" s="15"/>
      <c r="N16" s="15"/>
      <c r="O16" s="15"/>
      <c r="P16" s="15"/>
    </row>
    <row r="17" spans="1:16" ht="33" customHeight="1">
      <c r="A17" s="52" t="s">
        <v>156</v>
      </c>
      <c r="B17" s="266"/>
      <c r="C17" s="268"/>
      <c r="D17" s="53">
        <f>ROUND(B17*C17,2)</f>
        <v>0</v>
      </c>
      <c r="E17" s="266"/>
      <c r="F17" s="37">
        <f>ROUND(D17+E17,2)</f>
        <v>0</v>
      </c>
      <c r="G17" s="15"/>
      <c r="H17" s="15"/>
      <c r="I17" s="15"/>
      <c r="J17" s="15"/>
      <c r="K17" s="15"/>
      <c r="L17" s="15"/>
      <c r="M17" s="15"/>
      <c r="N17" s="15"/>
      <c r="O17" s="15"/>
      <c r="P17" s="15"/>
    </row>
    <row r="18" spans="1:16" ht="33" customHeight="1">
      <c r="A18" s="52" t="s">
        <v>157</v>
      </c>
      <c r="B18" s="266"/>
      <c r="C18" s="268"/>
      <c r="D18" s="54">
        <f>ROUND(B18*C18,2)</f>
        <v>0</v>
      </c>
      <c r="E18" s="266"/>
      <c r="F18" s="37">
        <f>ROUND(D18+E18,2)</f>
        <v>0</v>
      </c>
      <c r="G18" s="15"/>
      <c r="H18" s="15"/>
      <c r="I18" s="15"/>
      <c r="J18" s="15"/>
      <c r="K18" s="15"/>
      <c r="L18" s="15"/>
      <c r="M18" s="15"/>
      <c r="N18" s="15"/>
      <c r="O18" s="15"/>
      <c r="P18" s="15"/>
    </row>
    <row r="19" spans="1:16" ht="33" customHeight="1">
      <c r="A19" s="52" t="s">
        <v>158</v>
      </c>
      <c r="B19" s="266"/>
      <c r="C19" s="268"/>
      <c r="D19" s="54">
        <f>ROUND(B19*C19,2)</f>
        <v>0</v>
      </c>
      <c r="E19" s="266"/>
      <c r="F19" s="37">
        <f>ROUND(D19+E19,2)</f>
        <v>0</v>
      </c>
      <c r="G19" s="15"/>
      <c r="H19" s="15"/>
      <c r="I19" s="15"/>
      <c r="J19" s="15"/>
      <c r="K19" s="15"/>
      <c r="L19" s="15"/>
      <c r="M19" s="15"/>
      <c r="N19" s="15"/>
      <c r="O19" s="15"/>
      <c r="P19" s="15"/>
    </row>
    <row r="20" spans="1:16" ht="33" customHeight="1">
      <c r="A20" s="71" t="s">
        <v>159</v>
      </c>
      <c r="B20" s="266"/>
      <c r="C20" s="269"/>
      <c r="D20" s="55">
        <f>ROUND(B20*C20,2)</f>
        <v>0</v>
      </c>
      <c r="E20" s="114" t="s">
        <v>17</v>
      </c>
      <c r="F20" s="38">
        <f>ROUND(B20*C20,2)</f>
        <v>0</v>
      </c>
      <c r="G20" s="15"/>
      <c r="H20" s="15"/>
      <c r="I20" s="15"/>
      <c r="J20" s="15"/>
      <c r="K20" s="15"/>
      <c r="L20" s="15"/>
      <c r="M20" s="15"/>
      <c r="N20" s="15"/>
      <c r="O20" s="15"/>
      <c r="P20" s="15"/>
    </row>
    <row r="21" spans="1:16" ht="20.25" customHeight="1">
      <c r="A21" s="412" t="s">
        <v>86</v>
      </c>
      <c r="B21" s="413"/>
      <c r="C21" s="413"/>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414" t="s">
        <v>92</v>
      </c>
      <c r="B23" s="415"/>
      <c r="C23" s="415"/>
      <c r="D23" s="415"/>
      <c r="E23" s="416"/>
      <c r="F23" s="417"/>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55</v>
      </c>
      <c r="D25" s="41" t="s">
        <v>31</v>
      </c>
      <c r="E25" s="41" t="s">
        <v>83</v>
      </c>
      <c r="F25" s="65" t="s">
        <v>32</v>
      </c>
      <c r="G25" s="11"/>
      <c r="H25" s="11"/>
      <c r="I25" s="11"/>
      <c r="J25" s="11"/>
      <c r="K25" s="11"/>
      <c r="L25" s="11"/>
      <c r="M25" s="11"/>
      <c r="N25" s="11"/>
      <c r="O25" s="11"/>
      <c r="P25" s="11"/>
    </row>
    <row r="26" spans="1:16" ht="30.75" customHeight="1">
      <c r="A26" s="58" t="s">
        <v>182</v>
      </c>
      <c r="B26" s="306"/>
      <c r="C26" s="267"/>
      <c r="D26" s="35">
        <f>ROUND(B26*C26,2)</f>
        <v>0</v>
      </c>
      <c r="E26" s="265"/>
      <c r="F26" s="36">
        <f>ROUND(D26+E26,2)</f>
        <v>0</v>
      </c>
      <c r="G26" s="11"/>
      <c r="H26" s="11"/>
      <c r="I26" s="11"/>
      <c r="J26" s="11"/>
      <c r="K26" s="11"/>
      <c r="L26" s="11"/>
      <c r="M26" s="11"/>
      <c r="N26" s="11"/>
      <c r="O26" s="11"/>
      <c r="P26" s="11"/>
    </row>
    <row r="27" spans="1:16" ht="20.25" customHeight="1">
      <c r="A27" s="412" t="s">
        <v>87</v>
      </c>
      <c r="B27" s="413"/>
      <c r="C27" s="413"/>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105</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10" t="s">
        <v>160</v>
      </c>
      <c r="B30" s="411"/>
      <c r="C30" s="411"/>
      <c r="D30" s="411"/>
      <c r="E30" s="411"/>
      <c r="F30" s="411"/>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6">
      <selection activeCell="C12" sqref="C12"/>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84" t="s">
        <v>113</v>
      </c>
      <c r="H1" s="4"/>
      <c r="I1" s="4"/>
      <c r="J1" s="4"/>
      <c r="K1" s="4"/>
      <c r="L1" s="4"/>
      <c r="M1" s="4"/>
      <c r="N1" s="4"/>
      <c r="O1" s="4"/>
      <c r="P1" s="4"/>
    </row>
    <row r="2" spans="5:16" ht="29.25" customHeight="1">
      <c r="E2" s="124"/>
      <c r="F2" s="123"/>
      <c r="G2" s="271" t="s">
        <v>165</v>
      </c>
      <c r="H2" s="4"/>
      <c r="I2" s="4"/>
      <c r="J2" s="4"/>
      <c r="K2" s="4"/>
      <c r="L2" s="4"/>
      <c r="M2" s="4"/>
      <c r="N2" s="4"/>
      <c r="O2" s="4"/>
      <c r="P2" s="4"/>
    </row>
    <row r="3" spans="1:16" ht="24.75" customHeight="1">
      <c r="A3" s="397" t="s">
        <v>171</v>
      </c>
      <c r="B3" s="398"/>
      <c r="C3" s="398"/>
      <c r="D3" s="398"/>
      <c r="E3" s="399"/>
      <c r="F3" s="399"/>
      <c r="G3" s="399"/>
      <c r="H3" s="11"/>
      <c r="I3" s="4"/>
      <c r="J3" s="4"/>
      <c r="K3" s="4"/>
      <c r="L3" s="4"/>
      <c r="M3" s="4"/>
      <c r="N3" s="4"/>
      <c r="O3" s="4"/>
      <c r="P3" s="4"/>
    </row>
    <row r="4" spans="1:16" ht="26.25" customHeight="1">
      <c r="A4" s="437" t="s">
        <v>0</v>
      </c>
      <c r="B4" s="438"/>
      <c r="C4" s="126" t="str">
        <f>Identification!B5</f>
        <v>R-4096-2019</v>
      </c>
      <c r="D4" s="439" t="s">
        <v>16</v>
      </c>
      <c r="E4" s="440"/>
      <c r="F4" s="435" t="str">
        <f>Identification!D5</f>
        <v>Juin 2019 - Février 2020</v>
      </c>
      <c r="G4" s="436"/>
      <c r="H4" s="11"/>
      <c r="I4" s="4"/>
      <c r="J4" s="4"/>
      <c r="K4" s="4"/>
      <c r="L4" s="4"/>
      <c r="M4" s="4"/>
      <c r="N4" s="4"/>
      <c r="O4" s="4"/>
      <c r="P4" s="4"/>
    </row>
    <row r="5" spans="1:16" ht="26.25" customHeight="1">
      <c r="A5" s="427" t="s">
        <v>1</v>
      </c>
      <c r="B5" s="428"/>
      <c r="C5" s="429" t="str">
        <f>Identification!B6</f>
        <v>Association hôtellerie Québec et Association Restauration Québec</v>
      </c>
      <c r="D5" s="430"/>
      <c r="E5" s="430"/>
      <c r="F5" s="430"/>
      <c r="G5" s="431"/>
      <c r="H5" s="11"/>
      <c r="I5" s="4"/>
      <c r="J5" s="4"/>
      <c r="K5" s="4"/>
      <c r="L5" s="4"/>
      <c r="M5" s="4"/>
      <c r="N5" s="4"/>
      <c r="O5" s="4"/>
      <c r="P5" s="4"/>
    </row>
    <row r="6" spans="1:16" ht="20.25" customHeight="1">
      <c r="A6" s="421" t="s">
        <v>161</v>
      </c>
      <c r="B6" s="422"/>
      <c r="C6" s="422"/>
      <c r="D6" s="422"/>
      <c r="E6" s="422"/>
      <c r="F6" s="422"/>
      <c r="G6" s="423"/>
      <c r="H6" s="11"/>
      <c r="I6" s="4"/>
      <c r="J6" s="4"/>
      <c r="K6" s="4"/>
      <c r="L6" s="4"/>
      <c r="M6" s="4"/>
      <c r="N6" s="4"/>
      <c r="O6" s="4"/>
      <c r="P6" s="4"/>
    </row>
    <row r="7" spans="1:16" ht="3" customHeight="1">
      <c r="A7" s="288"/>
      <c r="B7" s="289"/>
      <c r="C7" s="289"/>
      <c r="D7" s="289"/>
      <c r="E7" s="290"/>
      <c r="F7" s="290"/>
      <c r="G7" s="291"/>
      <c r="H7" s="11"/>
      <c r="I7" s="4"/>
      <c r="J7" s="4"/>
      <c r="K7" s="4"/>
      <c r="L7" s="4"/>
      <c r="M7" s="4"/>
      <c r="N7" s="4"/>
      <c r="O7" s="4"/>
      <c r="P7" s="4"/>
    </row>
    <row r="8" spans="1:16" ht="40.5" customHeight="1">
      <c r="A8" s="292" t="s">
        <v>115</v>
      </c>
      <c r="B8" s="293" t="s">
        <v>116</v>
      </c>
      <c r="C8" s="293" t="s">
        <v>114</v>
      </c>
      <c r="D8" s="294" t="s">
        <v>117</v>
      </c>
      <c r="E8" s="294" t="s">
        <v>31</v>
      </c>
      <c r="F8" s="294" t="s">
        <v>83</v>
      </c>
      <c r="G8" s="295" t="s">
        <v>32</v>
      </c>
      <c r="H8" s="11"/>
      <c r="I8" s="4"/>
      <c r="J8" s="4"/>
      <c r="K8" s="4"/>
      <c r="L8" s="4"/>
      <c r="M8" s="4"/>
      <c r="N8" s="4"/>
      <c r="O8" s="4"/>
      <c r="P8" s="4"/>
    </row>
    <row r="9" spans="1:16" ht="33" customHeight="1">
      <c r="A9" s="272">
        <v>43634</v>
      </c>
      <c r="B9" s="273">
        <v>4</v>
      </c>
      <c r="C9" s="274" t="s">
        <v>187</v>
      </c>
      <c r="D9" s="275" t="s">
        <v>186</v>
      </c>
      <c r="E9" s="276">
        <v>400</v>
      </c>
      <c r="F9" s="276"/>
      <c r="G9" s="277">
        <f>SUM(E9:F9)</f>
        <v>400</v>
      </c>
      <c r="H9" s="11"/>
      <c r="I9" s="4"/>
      <c r="J9" s="4"/>
      <c r="K9" s="4"/>
      <c r="L9" s="4"/>
      <c r="M9" s="4"/>
      <c r="N9" s="4"/>
      <c r="O9" s="4"/>
      <c r="P9" s="4"/>
    </row>
    <row r="10" spans="1:16" ht="33" customHeight="1">
      <c r="A10" s="278">
        <v>43634</v>
      </c>
      <c r="B10" s="279">
        <v>4</v>
      </c>
      <c r="C10" s="280" t="s">
        <v>184</v>
      </c>
      <c r="D10" s="281" t="s">
        <v>186</v>
      </c>
      <c r="E10" s="282">
        <v>400</v>
      </c>
      <c r="F10" s="282"/>
      <c r="G10" s="283">
        <f>SUM(E10:F10)</f>
        <v>400</v>
      </c>
      <c r="H10" s="11"/>
      <c r="I10" s="4"/>
      <c r="J10" s="4"/>
      <c r="K10" s="4"/>
      <c r="L10" s="4"/>
      <c r="M10" s="4"/>
      <c r="N10" s="4"/>
      <c r="O10" s="4"/>
      <c r="P10" s="4"/>
    </row>
    <row r="11" spans="1:16" ht="33" customHeight="1">
      <c r="A11" s="284">
        <v>43741</v>
      </c>
      <c r="B11" s="279">
        <v>4</v>
      </c>
      <c r="C11" s="280" t="s">
        <v>184</v>
      </c>
      <c r="D11" s="281" t="s">
        <v>186</v>
      </c>
      <c r="E11" s="282">
        <v>800</v>
      </c>
      <c r="F11" s="282"/>
      <c r="G11" s="283">
        <f aca="true" t="shared" si="0" ref="G11:G19">SUM(E11:F11)</f>
        <v>800</v>
      </c>
      <c r="H11" s="11"/>
      <c r="I11" s="4"/>
      <c r="J11" s="4"/>
      <c r="K11" s="4"/>
      <c r="L11" s="4"/>
      <c r="M11" s="4"/>
      <c r="N11" s="4"/>
      <c r="O11" s="4"/>
      <c r="P11" s="4"/>
    </row>
    <row r="12" spans="1:16" ht="33" customHeight="1">
      <c r="A12" s="278"/>
      <c r="B12" s="279"/>
      <c r="C12" s="280"/>
      <c r="D12" s="281"/>
      <c r="E12" s="282"/>
      <c r="F12" s="282"/>
      <c r="G12" s="283">
        <f t="shared" si="0"/>
        <v>0</v>
      </c>
      <c r="H12" s="11"/>
      <c r="I12" s="4"/>
      <c r="J12" s="4"/>
      <c r="K12" s="4"/>
      <c r="L12" s="4"/>
      <c r="M12" s="4"/>
      <c r="N12" s="4"/>
      <c r="O12" s="4"/>
      <c r="P12" s="4"/>
    </row>
    <row r="13" spans="1:16" ht="33" customHeight="1">
      <c r="A13" s="284"/>
      <c r="B13" s="285"/>
      <c r="C13" s="286"/>
      <c r="D13" s="287"/>
      <c r="E13" s="282"/>
      <c r="F13" s="282"/>
      <c r="G13" s="283">
        <f t="shared" si="0"/>
        <v>0</v>
      </c>
      <c r="H13" s="11"/>
      <c r="I13" s="4"/>
      <c r="J13" s="4"/>
      <c r="K13" s="4"/>
      <c r="L13" s="4"/>
      <c r="M13" s="4"/>
      <c r="N13" s="4"/>
      <c r="O13" s="4"/>
      <c r="P13" s="4"/>
    </row>
    <row r="14" spans="1:16" ht="33" customHeight="1">
      <c r="A14" s="284"/>
      <c r="B14" s="285"/>
      <c r="C14" s="286"/>
      <c r="D14" s="287"/>
      <c r="E14" s="282"/>
      <c r="F14" s="282"/>
      <c r="G14" s="283">
        <f t="shared" si="0"/>
        <v>0</v>
      </c>
      <c r="H14" s="11"/>
      <c r="I14" s="4"/>
      <c r="J14" s="4"/>
      <c r="K14" s="4"/>
      <c r="L14" s="4"/>
      <c r="M14" s="4"/>
      <c r="N14" s="4"/>
      <c r="O14" s="4"/>
      <c r="P14" s="4"/>
    </row>
    <row r="15" spans="1:16" ht="33" customHeight="1">
      <c r="A15" s="284"/>
      <c r="B15" s="285"/>
      <c r="C15" s="286"/>
      <c r="D15" s="287"/>
      <c r="E15" s="282"/>
      <c r="F15" s="282"/>
      <c r="G15" s="283">
        <f t="shared" si="0"/>
        <v>0</v>
      </c>
      <c r="H15" s="11"/>
      <c r="I15" s="4"/>
      <c r="J15" s="4"/>
      <c r="K15" s="4"/>
      <c r="L15" s="4"/>
      <c r="M15" s="4"/>
      <c r="N15" s="4"/>
      <c r="O15" s="4"/>
      <c r="P15" s="4"/>
    </row>
    <row r="16" spans="1:16" ht="33" customHeight="1">
      <c r="A16" s="284"/>
      <c r="B16" s="285"/>
      <c r="C16" s="286"/>
      <c r="D16" s="287"/>
      <c r="E16" s="282"/>
      <c r="F16" s="282"/>
      <c r="G16" s="283">
        <f t="shared" si="0"/>
        <v>0</v>
      </c>
      <c r="H16" s="11"/>
      <c r="I16" s="4"/>
      <c r="J16" s="4"/>
      <c r="K16" s="4"/>
      <c r="L16" s="4"/>
      <c r="M16" s="4"/>
      <c r="N16" s="4"/>
      <c r="O16" s="4"/>
      <c r="P16" s="4"/>
    </row>
    <row r="17" spans="1:16" ht="33" customHeight="1">
      <c r="A17" s="284"/>
      <c r="B17" s="285"/>
      <c r="C17" s="286"/>
      <c r="D17" s="287"/>
      <c r="E17" s="282"/>
      <c r="F17" s="282"/>
      <c r="G17" s="283">
        <f t="shared" si="0"/>
        <v>0</v>
      </c>
      <c r="H17" s="11"/>
      <c r="I17" s="4"/>
      <c r="J17" s="4"/>
      <c r="K17" s="4"/>
      <c r="L17" s="4"/>
      <c r="M17" s="4"/>
      <c r="N17" s="4"/>
      <c r="O17" s="4"/>
      <c r="P17" s="4"/>
    </row>
    <row r="18" spans="1:16" ht="33" customHeight="1">
      <c r="A18" s="278"/>
      <c r="B18" s="279"/>
      <c r="C18" s="280"/>
      <c r="D18" s="281"/>
      <c r="E18" s="282"/>
      <c r="F18" s="282"/>
      <c r="G18" s="283">
        <f t="shared" si="0"/>
        <v>0</v>
      </c>
      <c r="H18" s="11"/>
      <c r="I18" s="4"/>
      <c r="J18" s="4"/>
      <c r="K18" s="4"/>
      <c r="L18" s="4"/>
      <c r="M18" s="4"/>
      <c r="N18" s="4"/>
      <c r="O18" s="4"/>
      <c r="P18" s="4"/>
    </row>
    <row r="19" spans="1:16" ht="33" customHeight="1">
      <c r="A19" s="284"/>
      <c r="B19" s="285"/>
      <c r="C19" s="286"/>
      <c r="D19" s="287"/>
      <c r="E19" s="282"/>
      <c r="F19" s="282"/>
      <c r="G19" s="283">
        <f t="shared" si="0"/>
        <v>0</v>
      </c>
      <c r="H19" s="11"/>
      <c r="I19" s="4"/>
      <c r="J19" s="4"/>
      <c r="K19" s="4"/>
      <c r="L19" s="4"/>
      <c r="M19" s="4"/>
      <c r="N19" s="4"/>
      <c r="O19" s="4"/>
      <c r="P19" s="4"/>
    </row>
    <row r="20" spans="1:16" ht="28.5" customHeight="1">
      <c r="A20" s="432" t="s">
        <v>167</v>
      </c>
      <c r="B20" s="433"/>
      <c r="C20" s="433"/>
      <c r="D20" s="434"/>
      <c r="E20" s="301">
        <f>SUM(E9:E19)</f>
        <v>1600</v>
      </c>
      <c r="F20" s="301">
        <f>SUM(F9:F19)</f>
        <v>0</v>
      </c>
      <c r="G20" s="302">
        <f>SUM(G9:G19)</f>
        <v>1600</v>
      </c>
      <c r="H20" s="11"/>
      <c r="I20" s="4"/>
      <c r="J20" s="4"/>
      <c r="K20" s="4"/>
      <c r="L20" s="4"/>
      <c r="M20" s="4"/>
      <c r="N20" s="4"/>
      <c r="O20" s="4"/>
      <c r="P20" s="4"/>
    </row>
    <row r="21" spans="1:16" ht="12" customHeight="1">
      <c r="A21" s="296"/>
      <c r="B21" s="297"/>
      <c r="C21" s="297"/>
      <c r="D21" s="297"/>
      <c r="E21" s="298"/>
      <c r="F21" s="299"/>
      <c r="G21" s="300" t="s">
        <v>106</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24" t="s">
        <v>107</v>
      </c>
      <c r="B24" s="425"/>
      <c r="C24" s="425"/>
      <c r="D24" s="425"/>
      <c r="E24" s="425"/>
      <c r="F24" s="425"/>
      <c r="G24" s="426"/>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4">
      <selection activeCell="E13" sqref="E13:F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62" t="s">
        <v>118</v>
      </c>
      <c r="B1" s="463"/>
      <c r="C1" s="463"/>
      <c r="D1" s="463"/>
      <c r="E1" s="463"/>
      <c r="F1" s="463"/>
      <c r="G1" s="463"/>
      <c r="H1" s="463"/>
      <c r="I1" s="463"/>
      <c r="J1" s="463"/>
      <c r="K1" s="93"/>
      <c r="L1" s="93"/>
      <c r="M1" s="93"/>
      <c r="N1" s="93"/>
      <c r="O1" s="93"/>
      <c r="P1" s="93"/>
    </row>
    <row r="2" spans="1:16" ht="18.75" customHeight="1">
      <c r="A2" s="452" t="s">
        <v>0</v>
      </c>
      <c r="B2" s="453"/>
      <c r="C2" s="453"/>
      <c r="D2" s="454" t="str">
        <f>Identification!B5</f>
        <v>R-4096-2019</v>
      </c>
      <c r="E2" s="455"/>
      <c r="F2" s="455"/>
      <c r="G2" s="455"/>
      <c r="H2" s="456"/>
      <c r="I2" s="456"/>
      <c r="J2" s="83"/>
      <c r="K2" s="93"/>
      <c r="L2" s="93"/>
      <c r="M2" s="93"/>
      <c r="N2" s="93"/>
      <c r="O2" s="93"/>
      <c r="P2" s="93"/>
    </row>
    <row r="3" spans="1:16" ht="21.75" customHeight="1">
      <c r="A3" s="82" t="s">
        <v>1</v>
      </c>
      <c r="B3" s="82"/>
      <c r="C3" s="94"/>
      <c r="D3" s="454" t="str">
        <f>Identification!B6</f>
        <v>Association hôtellerie Québec et Association Restauration Québec</v>
      </c>
      <c r="E3" s="455"/>
      <c r="F3" s="455"/>
      <c r="G3" s="455"/>
      <c r="H3" s="455"/>
      <c r="I3" s="455"/>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120</v>
      </c>
      <c r="B5" s="82"/>
      <c r="C5" s="465" t="s">
        <v>195</v>
      </c>
      <c r="D5" s="465"/>
      <c r="E5" s="465"/>
      <c r="F5" s="465"/>
      <c r="G5" s="465"/>
      <c r="H5" s="465"/>
      <c r="I5" s="82" t="s">
        <v>143</v>
      </c>
      <c r="J5" s="82"/>
      <c r="K5" s="95"/>
      <c r="L5" s="95"/>
      <c r="M5" s="95"/>
      <c r="N5" s="95"/>
      <c r="O5" s="95"/>
      <c r="P5" s="95"/>
    </row>
    <row r="6" spans="1:16" ht="19.5" customHeight="1">
      <c r="A6" s="94"/>
      <c r="B6" s="94"/>
      <c r="C6" s="443" t="s">
        <v>121</v>
      </c>
      <c r="D6" s="443"/>
      <c r="E6" s="443"/>
      <c r="F6" s="443"/>
      <c r="G6" s="449"/>
      <c r="H6" s="449"/>
      <c r="I6" s="82"/>
      <c r="J6" s="82"/>
      <c r="K6" s="95"/>
      <c r="L6" s="95"/>
      <c r="M6" s="95"/>
      <c r="N6" s="95"/>
      <c r="O6" s="95"/>
      <c r="P6" s="95"/>
    </row>
    <row r="7" spans="1:16" ht="42" customHeight="1">
      <c r="A7" s="77" t="s">
        <v>122</v>
      </c>
      <c r="B7" s="447" t="s">
        <v>123</v>
      </c>
      <c r="C7" s="467"/>
      <c r="D7" s="467"/>
      <c r="E7" s="467"/>
      <c r="F7" s="467"/>
      <c r="G7" s="467"/>
      <c r="H7" s="467"/>
      <c r="I7" s="467"/>
      <c r="J7" s="467"/>
      <c r="K7" s="95"/>
      <c r="L7" s="95"/>
      <c r="M7" s="95"/>
      <c r="N7" s="95"/>
      <c r="O7" s="95"/>
      <c r="P7" s="95"/>
    </row>
    <row r="8" spans="1:16" ht="24" customHeight="1">
      <c r="A8" s="77" t="s">
        <v>124</v>
      </c>
      <c r="B8" s="466" t="s">
        <v>127</v>
      </c>
      <c r="C8" s="447"/>
      <c r="D8" s="447"/>
      <c r="E8" s="447"/>
      <c r="F8" s="447"/>
      <c r="G8" s="447"/>
      <c r="H8" s="447"/>
      <c r="I8" s="447"/>
      <c r="J8" s="447"/>
      <c r="K8" s="97"/>
      <c r="L8" s="95"/>
      <c r="M8" s="95"/>
      <c r="N8" s="95"/>
      <c r="O8" s="95"/>
      <c r="P8" s="95"/>
    </row>
    <row r="9" spans="1:16" ht="24" customHeight="1">
      <c r="A9" s="77" t="s">
        <v>125</v>
      </c>
      <c r="B9" s="466" t="s">
        <v>141</v>
      </c>
      <c r="C9" s="447"/>
      <c r="D9" s="447"/>
      <c r="E9" s="447"/>
      <c r="F9" s="447"/>
      <c r="G9" s="447"/>
      <c r="H9" s="447"/>
      <c r="I9" s="447"/>
      <c r="J9" s="447"/>
      <c r="K9" s="97"/>
      <c r="L9" s="95"/>
      <c r="M9" s="95"/>
      <c r="N9" s="95"/>
      <c r="O9" s="95"/>
      <c r="P9" s="95"/>
    </row>
    <row r="10" spans="1:16" ht="42.75" customHeight="1">
      <c r="A10" s="77" t="s">
        <v>126</v>
      </c>
      <c r="B10" s="466" t="s">
        <v>140</v>
      </c>
      <c r="C10" s="447"/>
      <c r="D10" s="447"/>
      <c r="E10" s="447"/>
      <c r="F10" s="447"/>
      <c r="G10" s="447"/>
      <c r="H10" s="447"/>
      <c r="I10" s="447"/>
      <c r="J10" s="447"/>
      <c r="K10" s="98"/>
      <c r="L10" s="98"/>
      <c r="M10" s="98"/>
      <c r="N10" s="98"/>
      <c r="O10" s="98"/>
      <c r="P10" s="98"/>
    </row>
    <row r="11" spans="1:16" ht="23.25" customHeight="1">
      <c r="A11" s="79" t="s">
        <v>119</v>
      </c>
      <c r="B11" s="99"/>
      <c r="C11" s="85"/>
      <c r="D11" s="85"/>
      <c r="E11" s="85"/>
      <c r="F11" s="86"/>
      <c r="G11" s="82"/>
      <c r="H11" s="82" t="s">
        <v>132</v>
      </c>
      <c r="I11" s="100"/>
      <c r="J11" s="82"/>
      <c r="K11" s="98"/>
      <c r="L11" s="98"/>
      <c r="M11" s="98"/>
      <c r="N11" s="98"/>
      <c r="O11" s="98"/>
      <c r="P11" s="98"/>
    </row>
    <row r="12" spans="1:16" ht="21.75" customHeight="1">
      <c r="A12" s="78" t="s">
        <v>128</v>
      </c>
      <c r="B12" s="457" t="s">
        <v>193</v>
      </c>
      <c r="C12" s="457"/>
      <c r="D12" s="457"/>
      <c r="E12" s="457"/>
      <c r="F12" s="87" t="s">
        <v>129</v>
      </c>
      <c r="G12" s="112"/>
      <c r="H12" s="112"/>
      <c r="I12" s="82"/>
      <c r="J12" s="82"/>
      <c r="K12" s="98"/>
      <c r="L12" s="98"/>
      <c r="M12" s="98"/>
      <c r="N12" s="98"/>
      <c r="O12" s="98"/>
      <c r="P12" s="98"/>
    </row>
    <row r="13" spans="1:16" ht="21" customHeight="1">
      <c r="A13" s="78" t="s">
        <v>130</v>
      </c>
      <c r="B13" s="91">
        <v>10</v>
      </c>
      <c r="C13" s="88" t="s">
        <v>131</v>
      </c>
      <c r="D13" s="113" t="s">
        <v>194</v>
      </c>
      <c r="E13" s="460">
        <v>2020</v>
      </c>
      <c r="F13" s="461"/>
      <c r="G13" s="82"/>
      <c r="H13" s="458"/>
      <c r="I13" s="459"/>
      <c r="J13" s="459"/>
      <c r="K13" s="98"/>
      <c r="L13" s="98"/>
      <c r="M13" s="98"/>
      <c r="N13" s="98"/>
      <c r="O13" s="98"/>
      <c r="P13" s="98"/>
    </row>
    <row r="14" spans="1:16" ht="12.75" customHeight="1">
      <c r="A14" s="100"/>
      <c r="B14" s="125" t="s">
        <v>164</v>
      </c>
      <c r="C14" s="82"/>
      <c r="D14" s="125" t="s">
        <v>162</v>
      </c>
      <c r="E14" s="445" t="s">
        <v>163</v>
      </c>
      <c r="F14" s="446"/>
      <c r="G14" s="82"/>
      <c r="H14" s="443" t="s">
        <v>133</v>
      </c>
      <c r="I14" s="444"/>
      <c r="J14" s="444"/>
      <c r="K14" s="98"/>
      <c r="L14" s="98"/>
      <c r="M14" s="98"/>
      <c r="N14" s="98"/>
      <c r="O14" s="98"/>
      <c r="P14" s="98"/>
    </row>
    <row r="15" spans="1:16" ht="32.25" customHeight="1">
      <c r="A15" s="457"/>
      <c r="B15" s="457"/>
      <c r="C15" s="457"/>
      <c r="D15" s="457"/>
      <c r="E15" s="457"/>
      <c r="F15" s="87"/>
      <c r="G15" s="82"/>
      <c r="H15" s="82"/>
      <c r="I15" s="82"/>
      <c r="J15" s="82"/>
      <c r="K15" s="98"/>
      <c r="L15" s="98"/>
      <c r="M15" s="98"/>
      <c r="N15" s="98"/>
      <c r="O15" s="98"/>
      <c r="P15" s="98"/>
    </row>
    <row r="16" spans="1:16" ht="17.25" customHeight="1">
      <c r="A16" s="464" t="s">
        <v>134</v>
      </c>
      <c r="B16" s="464"/>
      <c r="C16" s="464"/>
      <c r="D16" s="464"/>
      <c r="E16" s="464"/>
      <c r="F16" s="87"/>
      <c r="G16" s="82"/>
      <c r="H16" s="82"/>
      <c r="I16" s="82"/>
      <c r="J16" s="82"/>
      <c r="K16" s="98"/>
      <c r="L16" s="98"/>
      <c r="M16" s="98"/>
      <c r="N16" s="98"/>
      <c r="O16" s="98"/>
      <c r="P16" s="98"/>
    </row>
    <row r="17" spans="1:16" ht="12.75" customHeight="1">
      <c r="A17" s="101" t="s">
        <v>135</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120</v>
      </c>
      <c r="B20" s="82"/>
      <c r="C20" s="448"/>
      <c r="D20" s="448"/>
      <c r="E20" s="448"/>
      <c r="F20" s="448"/>
      <c r="G20" s="448"/>
      <c r="H20" s="448"/>
      <c r="I20" s="82" t="s">
        <v>143</v>
      </c>
      <c r="J20" s="82"/>
      <c r="K20" s="98"/>
      <c r="L20" s="98"/>
      <c r="M20" s="98"/>
      <c r="N20" s="98"/>
      <c r="O20" s="98"/>
      <c r="P20" s="98"/>
    </row>
    <row r="21" spans="1:16" ht="19.5" customHeight="1">
      <c r="A21" s="94"/>
      <c r="B21" s="94"/>
      <c r="C21" s="443" t="s">
        <v>121</v>
      </c>
      <c r="D21" s="443"/>
      <c r="E21" s="443"/>
      <c r="F21" s="443"/>
      <c r="G21" s="449"/>
      <c r="H21" s="449"/>
      <c r="I21" s="82"/>
      <c r="J21" s="82"/>
      <c r="K21" s="98"/>
      <c r="L21" s="98"/>
      <c r="M21" s="98"/>
      <c r="N21" s="98"/>
      <c r="O21" s="98"/>
      <c r="P21" s="98"/>
    </row>
    <row r="22" spans="1:16" ht="28.5" customHeight="1">
      <c r="A22" s="78" t="s">
        <v>122</v>
      </c>
      <c r="B22" s="82" t="s">
        <v>136</v>
      </c>
      <c r="C22" s="100"/>
      <c r="D22" s="100"/>
      <c r="E22" s="448"/>
      <c r="F22" s="448"/>
      <c r="G22" s="448"/>
      <c r="H22" s="448"/>
      <c r="I22" s="448"/>
      <c r="J22" s="82" t="s">
        <v>137</v>
      </c>
      <c r="K22" s="98"/>
      <c r="L22" s="98"/>
      <c r="M22" s="98"/>
      <c r="N22" s="98"/>
      <c r="O22" s="98"/>
      <c r="P22" s="98"/>
    </row>
    <row r="23" spans="1:16" ht="21.75" customHeight="1">
      <c r="A23" s="100"/>
      <c r="B23" s="80" t="s">
        <v>138</v>
      </c>
      <c r="C23" s="82"/>
      <c r="D23" s="82"/>
      <c r="E23" s="442" t="s">
        <v>142</v>
      </c>
      <c r="F23" s="442"/>
      <c r="G23" s="442"/>
      <c r="H23" s="442"/>
      <c r="I23" s="442"/>
      <c r="J23" s="82"/>
      <c r="K23" s="98"/>
      <c r="L23" s="98"/>
      <c r="M23" s="98"/>
      <c r="N23" s="98"/>
      <c r="O23" s="98"/>
      <c r="P23" s="98"/>
    </row>
    <row r="24" spans="1:16" ht="35.25" customHeight="1">
      <c r="A24" s="92" t="s">
        <v>124</v>
      </c>
      <c r="B24" s="447" t="s">
        <v>139</v>
      </c>
      <c r="C24" s="447"/>
      <c r="D24" s="447"/>
      <c r="E24" s="447"/>
      <c r="F24" s="447"/>
      <c r="G24" s="447"/>
      <c r="H24" s="447"/>
      <c r="I24" s="447"/>
      <c r="J24" s="447"/>
      <c r="K24" s="98"/>
      <c r="L24" s="98"/>
      <c r="M24" s="98"/>
      <c r="N24" s="98"/>
      <c r="O24" s="98"/>
      <c r="P24" s="98"/>
    </row>
    <row r="25" spans="1:16" ht="23.25" customHeight="1">
      <c r="A25" s="79" t="s">
        <v>119</v>
      </c>
      <c r="B25" s="99"/>
      <c r="C25" s="85"/>
      <c r="D25" s="85"/>
      <c r="E25" s="85"/>
      <c r="F25" s="86"/>
      <c r="G25" s="82"/>
      <c r="H25" s="82" t="s">
        <v>132</v>
      </c>
      <c r="I25" s="100"/>
      <c r="J25" s="82"/>
      <c r="K25" s="98"/>
      <c r="L25" s="98"/>
      <c r="M25" s="98"/>
      <c r="N25" s="98"/>
      <c r="O25" s="98"/>
      <c r="P25" s="98"/>
    </row>
    <row r="26" spans="1:16" ht="21.75" customHeight="1">
      <c r="A26" s="78" t="s">
        <v>128</v>
      </c>
      <c r="B26" s="457"/>
      <c r="C26" s="457"/>
      <c r="D26" s="457"/>
      <c r="E26" s="457"/>
      <c r="F26" s="87" t="s">
        <v>129</v>
      </c>
      <c r="G26" s="112"/>
      <c r="H26" s="112"/>
      <c r="I26" s="82"/>
      <c r="J26" s="82"/>
      <c r="K26" s="98"/>
      <c r="L26" s="98"/>
      <c r="M26" s="98"/>
      <c r="N26" s="98"/>
      <c r="O26" s="98"/>
      <c r="P26" s="98"/>
    </row>
    <row r="27" spans="1:16" ht="21" customHeight="1">
      <c r="A27" s="78" t="s">
        <v>130</v>
      </c>
      <c r="B27" s="91"/>
      <c r="C27" s="88" t="s">
        <v>131</v>
      </c>
      <c r="D27" s="113"/>
      <c r="E27" s="460"/>
      <c r="F27" s="461"/>
      <c r="G27" s="82"/>
      <c r="H27" s="450"/>
      <c r="I27" s="451"/>
      <c r="J27" s="451"/>
      <c r="K27" s="98"/>
      <c r="L27" s="98"/>
      <c r="M27" s="98"/>
      <c r="N27" s="98"/>
      <c r="O27" s="98"/>
      <c r="P27" s="98"/>
    </row>
    <row r="28" spans="1:16" ht="12.75" customHeight="1">
      <c r="A28" s="100"/>
      <c r="B28" s="125" t="s">
        <v>164</v>
      </c>
      <c r="C28" s="82"/>
      <c r="D28" s="125" t="s">
        <v>162</v>
      </c>
      <c r="E28" s="445" t="s">
        <v>163</v>
      </c>
      <c r="F28" s="446"/>
      <c r="G28" s="82"/>
      <c r="H28" s="443" t="s">
        <v>133</v>
      </c>
      <c r="I28" s="444"/>
      <c r="J28" s="444"/>
      <c r="K28" s="98"/>
      <c r="L28" s="98"/>
      <c r="M28" s="98"/>
      <c r="N28" s="98"/>
      <c r="O28" s="98"/>
      <c r="P28" s="98"/>
    </row>
    <row r="29" spans="1:16" ht="32.25" customHeight="1">
      <c r="A29" s="441"/>
      <c r="B29" s="441"/>
      <c r="C29" s="441"/>
      <c r="D29" s="441"/>
      <c r="E29" s="441"/>
      <c r="F29" s="87"/>
      <c r="G29" s="82"/>
      <c r="H29" s="82"/>
      <c r="I29" s="82"/>
      <c r="J29" s="82"/>
      <c r="K29" s="98"/>
      <c r="L29" s="98"/>
      <c r="M29" s="98"/>
      <c r="N29" s="98"/>
      <c r="O29" s="98"/>
      <c r="P29" s="98"/>
    </row>
    <row r="30" spans="1:16" ht="17.25" customHeight="1">
      <c r="A30" s="444" t="s">
        <v>134</v>
      </c>
      <c r="B30" s="444"/>
      <c r="C30" s="444"/>
      <c r="D30" s="444"/>
      <c r="E30" s="444"/>
      <c r="F30" s="87"/>
      <c r="G30" s="82"/>
      <c r="H30" s="82"/>
      <c r="I30" s="82"/>
      <c r="J30" s="82"/>
      <c r="K30" s="98"/>
      <c r="L30" s="98"/>
      <c r="M30" s="98"/>
      <c r="N30" s="98"/>
      <c r="O30" s="98"/>
      <c r="P30" s="98"/>
    </row>
    <row r="31" spans="1:16" ht="12.75" customHeight="1">
      <c r="A31" s="101" t="s">
        <v>135</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l'AHQ-ARQ</dc:subject>
  <dc:creator>Bouthillette, Annie</dc:creator>
  <cp:keywords/>
  <dc:description/>
  <cp:lastModifiedBy>France Nadon</cp:lastModifiedBy>
  <cp:lastPrinted>2009-07-03T19:42:58Z</cp:lastPrinted>
  <dcterms:created xsi:type="dcterms:W3CDTF">2003-06-11T13:22:16Z</dcterms:created>
  <dcterms:modified xsi:type="dcterms:W3CDTF">2020-03-11T17:59:52Z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550</vt:lpwstr>
  </property>
  <property fmtid="{D5CDD505-2E9C-101B-9397-08002B2CF9AE}" pid="11" name="Deposa">
    <vt:lpwstr>184</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4992500.00000000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10</vt:lpwstr>
  </property>
  <property fmtid="{D5CDD505-2E9C-101B-9397-08002B2CF9AE}" pid="19" name="Suj">
    <vt:lpwstr>Demande de remboursement de frais de l'AHQ-ARQ</vt:lpwstr>
  </property>
  <property fmtid="{D5CDD505-2E9C-101B-9397-08002B2CF9AE}" pid="20" name="Numéroplumit">
    <vt:lpwstr>0355</vt:lpwstr>
  </property>
  <property fmtid="{D5CDD505-2E9C-101B-9397-08002B2CF9AE}" pid="21" name="Cotedepiè">
    <vt:lpwstr>C-AHQ-ARQ-0037</vt:lpwstr>
  </property>
  <property fmtid="{D5CDD505-2E9C-101B-9397-08002B2CF9AE}" pid="22" name="Anciennomdudocume">
    <vt:lpwstr>R-4096-2019 - Demande de paiement de frais de l'AHQ-ARQ.xls</vt:lpwstr>
  </property>
  <property fmtid="{D5CDD505-2E9C-101B-9397-08002B2CF9AE}" pid="23" name="_dlc_Doc">
    <vt:lpwstr>W2HFWTQUJJY6-766142638-108</vt:lpwstr>
  </property>
  <property fmtid="{D5CDD505-2E9C-101B-9397-08002B2CF9AE}" pid="24" name="_dlc_DocIdItemGu">
    <vt:lpwstr>d6fb0558-9ae5-4421-8dd0-ecb26da3eb84</vt:lpwstr>
  </property>
  <property fmtid="{D5CDD505-2E9C-101B-9397-08002B2CF9AE}" pid="25" name="_dlc_DocIdU">
    <vt:lpwstr>http://s10mtlweb:8081/550/_layouts/15/DocIdRedir.aspx?ID=W2HFWTQUJJY6-766142638-108, W2HFWTQUJJY6-766142638-108</vt:lpwstr>
  </property>
  <property fmtid="{D5CDD505-2E9C-101B-9397-08002B2CF9AE}" pid="26" name="display_urn:schemas-microsoft-com:office:office#Edit">
    <vt:lpwstr>Compte système</vt:lpwstr>
  </property>
  <property fmtid="{D5CDD505-2E9C-101B-9397-08002B2CF9AE}" pid="27" name="Cote de pié">
    <vt:lpwstr>C-AHQ-ARQ-0037</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355.000000000000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