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<sst xmlns="http://schemas.openxmlformats.org/spreadsheetml/2006/main" count="288" uniqueCount="201">
  <si>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</si>
  <si>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</si>
  <si>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</si>
  <si>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</si>
  <si>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</si>
  <si>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</si>
  <si>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</si>
  <si>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</si>
  <si>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</si>
  <si>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</si>
  <si>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</si>
  <si>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</si>
  <si>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</si>
  <si>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</si>
  <si>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</si>
  <si>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</si>
  <si>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</si>
  <si>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</si>
  <si>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</si>
  <si>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</si>
  <si>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</si>
  <si>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</si>
  <si>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</si>
  <si>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</si>
  <si>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</si>
  <si>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</si>
  <si>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</si>
  <si>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</si>
  <si>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</si>
  <si>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</si>
  <si>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</si>
  <si>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</si>
  <si>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</si>
  <si>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</si>
  <si>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</si>
  <si>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</si>
  <si>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</si>
  <si>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</si>
  <si>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</si>
  <si>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</si>
  <si>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</si>
  <si>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</si>
  <si>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</si>
  <si>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</si>
  <si>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</si>
  <si>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</si>
  <si>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</si>
  <si>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</si>
  <si>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</si>
  <si>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</si>
  <si>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</si>
  <si>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</si>
  <si>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</si>
  <si>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</si>
  <si>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</si>
  <si>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</si>
  <si>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</si>
  <si>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</si>
  <si>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</si>
  <si>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</si>
  <si>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</si>
  <si>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</si>
  <si>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</si>
  <si>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</si>
  <si>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</si>
  <si>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</si>
  <si>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</si>
  <si>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</si>
  <si>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</si>
  <si>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</si>
  <si>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</si>
  <si>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</si>
  <si>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</si>
  <si>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</si>
  <si>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</si>
  <si>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</si>
  <si>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</si>
  <si>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</si>
  <si>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</si>
  <si>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</si>
  <si>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</si>
  <si>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</si>
  <si>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</si>
  <si>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</si>
  <si>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</si>
  <si>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</si>
  <si>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</si>
  <si>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</si>
  <si>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</si>
  <si>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</si>
  <si>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</si>
  <si>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</si>
  <si>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</si>
  <si>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</si>
  <si>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</si>
  <si>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</si>
  <si>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</si>
  <si>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</si>
  <si>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</si>
  <si>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</si>
  <si>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</si>
  <si>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</si>
  <si>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</si>
  <si>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</si>
  <si>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</si>
  <si>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</si>
  <si>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</si>
  <si>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</si>
  <si>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</si>
  <si>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</si>
  <si>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</si>
  <si>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</si>
  <si>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</si>
  <si>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</si>
  <si>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</si>
  <si>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</si>
  <si>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</si>
  <si>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</si>
  <si>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</si>
  <si>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</si>
  <si>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</si>
  <si>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</si>
  <si>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</si>
  <si>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</si>
  <si>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</si>
  <si>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</si>
  <si>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</si>
  <si>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</si>
  <si>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</si>
  <si>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</si>
  <si>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</si>
  <si>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</si>
  <si>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</si>
  <si>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</si>
  <si>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</si>
  <si>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</si>
  <si>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</si>
  <si>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</si>
  <si>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</si>
  <si>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</si>
  <si>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</si>
  <si>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</si>
  <si>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</si>
  <si>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</si>
  <si>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</si>
  <si>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</si>
  <si>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</si>
  <si>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</si>
  <si>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</si>
  <si>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</si>
  <si>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</si>
  <si>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</si>
  <si>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</si>
  <si>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</si>
  <si>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</si>
  <si>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</si>
  <si>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</si>
  <si>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</si>
  <si>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</si>
  <si>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</si>
  <si>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</si>
  <si>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</si>
  <si>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</si>
  <si>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</si>
  <si>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</si>
  <si>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</si>
  <si>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</si>
  <si>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</si>
  <si>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</si>
  <si>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</si>
  <si>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</si>
  <si>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</si>
  <si>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</si>
  <si>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</si>
  <si>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</si>
  <si>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</si>
  <si>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</si>
  <si>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</si>
  <si>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</si>
  <si>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</si>
  <si>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</si>
  <si>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</si>
  <si>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</si>
  <si>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</si>
  <si>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</si>
  <si>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</si>
  <si>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</si>
  <si>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</si>
  <si>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</si>
  <si>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</si>
  <si>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Stratégies Énergétiques (S.É.) et l'AQLPA</t>
  </si>
  <si>
    <t>mars</t>
  </si>
  <si>
    <t>Monsieur Jimmy Royer</t>
  </si>
  <si>
    <t>M. Jimmy Royer</t>
  </si>
  <si>
    <t>Québec</t>
  </si>
  <si>
    <t>M. Patrick Goulet</t>
  </si>
  <si>
    <t>M. JC Deslauriers</t>
  </si>
  <si>
    <t>Chertsey</t>
  </si>
  <si>
    <t>Plus de 32 ans</t>
  </si>
  <si>
    <t>R4096-2019</t>
  </si>
  <si>
    <t>Phase 1 - Racc Centr Solaires (2019-2020)</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</si>
</sst>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6" xfId="0" applyFont="1" applyFill="1" applyBorder="1" applyAlignment="1">
      <alignment horizontal="left" vertical="center" wrapText="1" indent="1"/>
    </xf>
    <xf numFmtId="0" fontId="0" fillId="38" borderId="77"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7"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164" fontId="22" fillId="36" borderId="78"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164" fontId="80" fillId="0" borderId="78"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8" fillId="0" borderId="68" xfId="0" applyFont="1" applyBorder="1" applyAlignment="1" applyProtection="1">
      <alignment/>
      <protection locked="0"/>
    </xf>
    <xf numFmtId="0" fontId="36" fillId="0" borderId="77" xfId="0" applyFont="1" applyBorder="1" applyAlignment="1">
      <alignment horizontal="center" vertical="top"/>
    </xf>
    <xf numFmtId="0" fontId="36" fillId="0" borderId="0" xfId="0" applyFont="1" applyAlignment="1">
      <alignment horizontal="center" vertical="top"/>
    </xf>
    <xf numFmtId="0" fontId="8" fillId="0" borderId="0" xfId="0" applyFont="1" applyAlignment="1">
      <alignment/>
    </xf>
    <xf numFmtId="0" fontId="37" fillId="0" borderId="43" xfId="0" applyFont="1" applyBorder="1" applyAlignment="1">
      <alignment horizontal="center" vertical="top"/>
    </xf>
    <xf numFmtId="0" fontId="19" fillId="0" borderId="0" xfId="0" applyFont="1" applyAlignment="1">
      <alignment vertical="top" wrapText="1"/>
    </xf>
    <xf numFmtId="0" fontId="19" fillId="0" borderId="68" xfId="0" applyFont="1" applyBorder="1" applyAlignment="1" applyProtection="1">
      <alignment horizontal="center"/>
      <protection locked="0"/>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19" fillId="0" borderId="68" xfId="0" applyFont="1" applyBorder="1" applyAlignment="1" applyProtection="1">
      <alignment/>
      <protection locked="0"/>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Alignment="1">
      <alignment horizontal="center" vertical="top"/>
    </xf>
    <xf numFmtId="0" fontId="8" fillId="0" borderId="0" xfId="0" applyFont="1" applyAlignment="1">
      <alignment vertical="top"/>
    </xf>
    <xf numFmtId="0" fontId="19" fillId="0" borderId="57" xfId="0" applyFont="1" applyBorder="1" applyAlignment="1" applyProtection="1">
      <alignment horizontal="center"/>
      <protection locked="0"/>
    </xf>
    <xf numFmtId="0" fontId="8" fillId="0" borderId="0" xfId="0" applyFont="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workbookViewId="0" topLeftCell="A1">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84" t="s">
        <v>171</v>
      </c>
      <c r="B4" s="285"/>
      <c r="C4" s="285"/>
      <c r="D4" s="285"/>
      <c r="E4" s="4"/>
      <c r="F4" s="4"/>
      <c r="G4" s="4"/>
      <c r="H4" s="4"/>
      <c r="I4" s="4"/>
      <c r="J4" s="4"/>
      <c r="K4" s="4"/>
      <c r="L4" s="4"/>
      <c r="M4" s="4"/>
      <c r="N4" s="4"/>
      <c r="O4" s="4"/>
      <c r="P4" s="4"/>
    </row>
    <row r="5" spans="1:16" ht="18.75" customHeight="1">
      <c r="A5" s="151" t="s">
        <v>0</v>
      </c>
      <c r="B5" s="160" t="s">
        <v>199</v>
      </c>
      <c r="C5" s="152" t="s">
        <v>16</v>
      </c>
      <c r="D5" s="161" t="s">
        <v>200</v>
      </c>
      <c r="E5" s="4"/>
      <c r="F5" s="4"/>
      <c r="G5" s="4"/>
      <c r="H5" s="4"/>
      <c r="I5" s="4"/>
      <c r="J5" s="4"/>
      <c r="K5" s="4"/>
      <c r="L5" s="4"/>
      <c r="M5" s="4"/>
      <c r="N5" s="4"/>
      <c r="O5" s="4"/>
      <c r="P5" s="4"/>
    </row>
    <row r="6" spans="1:16" ht="18.75" customHeight="1">
      <c r="A6" s="153" t="s">
        <v>1</v>
      </c>
      <c r="B6" s="286" t="s">
        <v>190</v>
      </c>
      <c r="C6" s="287"/>
      <c r="D6" s="288"/>
      <c r="E6" s="4"/>
      <c r="F6" s="4"/>
      <c r="G6" s="4"/>
      <c r="H6" s="4"/>
      <c r="I6" s="4"/>
      <c r="J6" s="4"/>
      <c r="K6" s="4"/>
      <c r="L6" s="4"/>
      <c r="M6" s="4"/>
      <c r="N6" s="4"/>
      <c r="O6" s="4"/>
      <c r="P6" s="4"/>
    </row>
    <row r="7" spans="1:16" ht="18.75" customHeight="1">
      <c r="A7" s="289" t="s">
        <v>96</v>
      </c>
      <c r="B7" s="290"/>
      <c r="C7" s="291"/>
      <c r="D7" s="162" t="s">
        <v>185</v>
      </c>
      <c r="E7" s="4"/>
      <c r="F7" s="4"/>
      <c r="G7" s="4"/>
      <c r="H7" s="4"/>
      <c r="I7" s="4"/>
      <c r="J7" s="4"/>
      <c r="K7" s="4"/>
      <c r="L7" s="4"/>
      <c r="M7" s="4"/>
      <c r="N7" s="4"/>
      <c r="O7" s="4"/>
      <c r="P7" s="4"/>
    </row>
    <row r="8" spans="1:16" ht="18.75" customHeight="1">
      <c r="A8" s="289" t="s">
        <v>170</v>
      </c>
      <c r="B8" s="292"/>
      <c r="C8" s="291"/>
      <c r="D8" s="163">
        <v>0</v>
      </c>
      <c r="E8" s="4"/>
      <c r="F8" s="4"/>
      <c r="G8" s="4"/>
      <c r="H8" s="4"/>
      <c r="I8" s="4"/>
      <c r="J8" s="4"/>
      <c r="K8" s="4"/>
      <c r="L8" s="4"/>
      <c r="M8" s="4"/>
      <c r="N8" s="4"/>
      <c r="O8" s="4"/>
      <c r="P8" s="4"/>
    </row>
    <row r="9" spans="1:16" ht="18.75" customHeight="1">
      <c r="A9" s="293" t="s">
        <v>169</v>
      </c>
      <c r="B9" s="294"/>
      <c r="C9" s="295"/>
      <c r="D9" s="164" t="s">
        <v>184</v>
      </c>
      <c r="E9" s="4"/>
      <c r="F9" s="4"/>
      <c r="G9" s="4"/>
      <c r="H9" s="4"/>
      <c r="I9" s="4"/>
      <c r="J9" s="4"/>
      <c r="K9" s="4"/>
      <c r="L9" s="4"/>
      <c r="M9" s="4"/>
      <c r="N9" s="4"/>
      <c r="O9" s="4"/>
      <c r="P9" s="4"/>
    </row>
    <row r="10" spans="1:16" ht="20.25" customHeight="1">
      <c r="A10" s="279" t="s">
        <v>110</v>
      </c>
      <c r="B10" s="280"/>
      <c r="C10" s="280"/>
      <c r="D10" s="281"/>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189</v>
      </c>
      <c r="B12" s="166" t="s">
        <v>198</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193</v>
      </c>
      <c r="B17" s="166" t="s">
        <v>188</v>
      </c>
      <c r="C17" s="166" t="s">
        <v>186</v>
      </c>
      <c r="D17" s="167" t="s">
        <v>194</v>
      </c>
      <c r="E17" s="4"/>
      <c r="F17" s="4"/>
      <c r="G17" s="4"/>
      <c r="H17" s="4"/>
      <c r="I17" s="4"/>
      <c r="J17" s="4"/>
      <c r="K17" s="4"/>
      <c r="L17" s="4"/>
      <c r="M17" s="4"/>
      <c r="N17" s="4"/>
      <c r="O17" s="4"/>
      <c r="P17" s="4"/>
    </row>
    <row r="18" spans="1:16" ht="27" customHeight="1">
      <c r="A18" s="168" t="s">
        <v>195</v>
      </c>
      <c r="B18" s="169" t="s">
        <v>188</v>
      </c>
      <c r="C18" s="169" t="s">
        <v>186</v>
      </c>
      <c r="D18" s="170" t="s">
        <v>187</v>
      </c>
      <c r="E18" s="4"/>
      <c r="F18" s="4"/>
      <c r="G18" s="4"/>
      <c r="H18" s="4"/>
      <c r="I18" s="4"/>
      <c r="J18" s="4"/>
      <c r="K18" s="4"/>
      <c r="L18" s="4"/>
      <c r="M18" s="4"/>
      <c r="N18" s="4"/>
      <c r="O18" s="4"/>
      <c r="P18" s="4"/>
    </row>
    <row r="19" spans="1:16" ht="27" customHeight="1">
      <c r="A19" s="168" t="s">
        <v>196</v>
      </c>
      <c r="B19" s="169" t="s">
        <v>188</v>
      </c>
      <c r="C19" s="169" t="s">
        <v>186</v>
      </c>
      <c r="D19" s="170" t="s">
        <v>197</v>
      </c>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2" t="s">
        <v>17</v>
      </c>
      <c r="C22" s="282" t="s">
        <v>17</v>
      </c>
      <c r="D22" s="176"/>
      <c r="E22" s="4"/>
      <c r="F22" s="4"/>
      <c r="G22" s="4"/>
      <c r="H22" s="4"/>
      <c r="I22" s="4"/>
      <c r="J22" s="4"/>
      <c r="K22" s="4"/>
      <c r="L22" s="4"/>
      <c r="M22" s="4"/>
      <c r="N22" s="4"/>
      <c r="O22" s="4"/>
      <c r="P22" s="4"/>
    </row>
    <row r="23" spans="1:16" ht="27" customHeight="1">
      <c r="A23" s="175"/>
      <c r="B23" s="283"/>
      <c r="C23" s="283"/>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2" t="s">
        <v>17</v>
      </c>
      <c r="C25" s="180"/>
      <c r="D25" s="176"/>
      <c r="E25" s="4"/>
      <c r="F25" s="4"/>
      <c r="G25" s="4"/>
      <c r="H25" s="4"/>
      <c r="I25" s="4"/>
      <c r="J25" s="4"/>
      <c r="K25" s="4"/>
      <c r="L25" s="4"/>
      <c r="M25" s="4"/>
      <c r="N25" s="4"/>
      <c r="O25" s="4"/>
      <c r="P25" s="4"/>
    </row>
    <row r="26" spans="1:16" ht="27" customHeight="1">
      <c r="A26" s="179"/>
      <c r="B26" s="283"/>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2" t="s">
        <v>17</v>
      </c>
      <c r="C28" s="180"/>
      <c r="D28" s="167"/>
      <c r="E28" s="4"/>
      <c r="F28" s="4"/>
      <c r="G28" s="4"/>
      <c r="H28" s="4"/>
      <c r="I28" s="4"/>
      <c r="J28" s="4"/>
      <c r="K28" s="4"/>
      <c r="L28" s="4"/>
      <c r="M28" s="4"/>
      <c r="N28" s="4"/>
      <c r="O28" s="4"/>
      <c r="P28" s="4"/>
    </row>
    <row r="29" spans="1:16" ht="27" customHeight="1">
      <c r="A29" s="179"/>
      <c r="B29" s="283"/>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77" t="s">
        <v>99</v>
      </c>
      <c r="B31" s="278"/>
      <c r="C31" s="278"/>
      <c r="D31" s="278"/>
      <c r="E31" s="4"/>
      <c r="F31" s="4"/>
      <c r="G31" s="4"/>
      <c r="H31" s="4"/>
      <c r="I31" s="4"/>
      <c r="J31" s="4"/>
      <c r="K31" s="4"/>
      <c r="L31" s="4"/>
      <c r="M31" s="4"/>
      <c r="N31" s="4"/>
      <c r="O31" s="4"/>
      <c r="P31" s="4"/>
    </row>
    <row r="32" spans="1:16" ht="14.25" customHeight="1">
      <c r="A32" s="277" t="s">
        <v>100</v>
      </c>
      <c r="B32" s="278"/>
      <c r="C32" s="278"/>
      <c r="D32" s="278"/>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16 mars 2020&amp;C&amp;"Times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5">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84" t="s">
        <v>181</v>
      </c>
      <c r="B3" s="285"/>
      <c r="C3" s="285"/>
      <c r="D3" s="285"/>
      <c r="E3" s="4"/>
      <c r="F3" s="4"/>
      <c r="G3" s="4"/>
      <c r="H3" s="4"/>
      <c r="I3" s="4"/>
      <c r="J3" s="4"/>
      <c r="K3" s="4"/>
      <c r="L3" s="4"/>
      <c r="M3" s="4"/>
      <c r="N3" s="4"/>
      <c r="O3" s="4"/>
      <c r="P3" s="4"/>
    </row>
    <row r="4" spans="1:16" ht="26.25" customHeight="1">
      <c r="A4" s="151" t="s">
        <v>0</v>
      </c>
      <c r="B4" s="105" t="str">
        <f>Identification!B5</f>
        <v>R4096-2019</v>
      </c>
      <c r="C4" s="185" t="s">
        <v>16</v>
      </c>
      <c r="D4" s="106" t="str">
        <f>Identification!D5</f>
        <v>Phase 1 - Racc Centr Solaires (2019-2020)</v>
      </c>
      <c r="E4" s="4"/>
      <c r="F4" s="4"/>
      <c r="G4" s="4"/>
      <c r="H4" s="4"/>
      <c r="I4" s="4"/>
      <c r="J4" s="4"/>
      <c r="K4" s="4"/>
      <c r="L4" s="4"/>
      <c r="M4" s="4"/>
      <c r="N4" s="4"/>
      <c r="O4" s="4"/>
      <c r="P4" s="4"/>
    </row>
    <row r="5" spans="1:16" ht="26.25" customHeight="1">
      <c r="A5" s="153" t="s">
        <v>1</v>
      </c>
      <c r="B5" s="316" t="str">
        <f>Identification!B6:D6</f>
        <v>Stratégies Énergétiques (S.É.) et l'AQLPA</v>
      </c>
      <c r="C5" s="317"/>
      <c r="D5" s="318"/>
      <c r="E5" s="4"/>
      <c r="F5" s="4"/>
      <c r="G5" s="4"/>
      <c r="H5" s="4"/>
      <c r="I5" s="4"/>
      <c r="J5" s="4"/>
      <c r="K5" s="4"/>
      <c r="L5" s="4"/>
      <c r="M5" s="4"/>
      <c r="N5" s="4"/>
      <c r="O5" s="4"/>
      <c r="P5" s="4"/>
    </row>
    <row r="6" spans="1:16" ht="22.5" customHeight="1">
      <c r="A6" s="329" t="s">
        <v>20</v>
      </c>
      <c r="B6" s="330"/>
      <c r="C6" s="330"/>
      <c r="D6" s="331"/>
      <c r="E6" s="4"/>
      <c r="F6" s="4"/>
      <c r="G6" s="4"/>
      <c r="H6" s="4"/>
      <c r="I6" s="4"/>
      <c r="J6" s="4"/>
      <c r="K6" s="4"/>
      <c r="L6" s="4"/>
      <c r="M6" s="4"/>
      <c r="N6" s="4"/>
      <c r="O6" s="4"/>
      <c r="P6" s="4"/>
    </row>
    <row r="7" spans="1:16" ht="19.5" customHeight="1">
      <c r="A7" s="186" t="s">
        <v>2</v>
      </c>
      <c r="B7" s="328" t="s">
        <v>167</v>
      </c>
      <c r="C7" s="32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29.1</v>
      </c>
      <c r="C9" s="275">
        <f>Honoraires!D14</f>
        <v>9.3</v>
      </c>
      <c r="D9" s="107">
        <f>Honoraires!H14</f>
        <v>11258.36</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71.1</v>
      </c>
      <c r="C11" s="275">
        <f>Honoraires!D20</f>
        <v>16.3</v>
      </c>
      <c r="D11" s="107">
        <f>Honoraires!H20</f>
        <v>19288.99</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100.2</v>
      </c>
      <c r="C19" s="221">
        <f>C9+C11+C13+C15+C17</f>
        <v>25.6</v>
      </c>
      <c r="D19" s="222">
        <f>D9+D11+D13+D15+D17</f>
        <v>30547.35</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25" t="s">
        <v>63</v>
      </c>
      <c r="B21" s="326"/>
      <c r="C21" s="326"/>
      <c r="D21" s="327"/>
      <c r="E21" s="4"/>
      <c r="F21" s="4"/>
      <c r="G21" s="4"/>
      <c r="H21" s="4"/>
      <c r="I21" s="4"/>
      <c r="J21" s="4"/>
      <c r="K21" s="4"/>
      <c r="L21" s="4"/>
      <c r="M21" s="4"/>
      <c r="N21" s="4"/>
      <c r="O21" s="4"/>
      <c r="P21" s="4"/>
    </row>
    <row r="22" spans="1:16" ht="33" customHeight="1">
      <c r="A22" s="322" t="s">
        <v>21</v>
      </c>
      <c r="B22" s="323"/>
      <c r="C22" s="324"/>
      <c r="D22" s="200" t="s">
        <v>4</v>
      </c>
      <c r="E22" s="4"/>
      <c r="F22" s="4"/>
      <c r="G22" s="4"/>
      <c r="H22" s="4"/>
      <c r="I22" s="4"/>
      <c r="J22" s="4"/>
      <c r="K22" s="4"/>
      <c r="L22" s="4"/>
      <c r="M22" s="4"/>
      <c r="N22" s="4"/>
      <c r="O22" s="4"/>
      <c r="P22" s="4"/>
    </row>
    <row r="23" spans="1:16" ht="19.5" customHeight="1">
      <c r="A23" s="305" t="s">
        <v>22</v>
      </c>
      <c r="B23" s="306"/>
      <c r="C23" s="307"/>
      <c r="D23" s="108">
        <f>ROUND(0.03*D19,2)</f>
        <v>916.42</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05" t="s">
        <v>5</v>
      </c>
      <c r="B25" s="308"/>
      <c r="C25" s="309"/>
      <c r="D25" s="107">
        <f>'Dépenses '!F21</f>
        <v>405</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10" t="s">
        <v>155</v>
      </c>
      <c r="B27" s="311"/>
      <c r="C27" s="312"/>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02" t="s">
        <v>82</v>
      </c>
      <c r="B29" s="303"/>
      <c r="C29" s="304"/>
      <c r="D29" s="223">
        <f>D23+D25+D27</f>
        <v>1321.42</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319" t="s">
        <v>162</v>
      </c>
      <c r="B31" s="320"/>
      <c r="C31" s="32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13" t="s">
        <v>146</v>
      </c>
      <c r="B33" s="314"/>
      <c r="C33" s="315"/>
      <c r="D33" s="224">
        <f>D19+D29+D31</f>
        <v>31868.77</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299" t="s">
        <v>173</v>
      </c>
      <c r="B35" s="300"/>
      <c r="C35" s="301"/>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296" t="s">
        <v>147</v>
      </c>
      <c r="B38" s="297"/>
      <c r="C38" s="297"/>
      <c r="D38" s="298"/>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16 mars 2020&amp;C&amp;"Times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7">
      <selection activeCell="E19" sqref="E19"/>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84" t="s">
        <v>172</v>
      </c>
      <c r="B3" s="297"/>
      <c r="C3" s="297"/>
      <c r="D3" s="297"/>
      <c r="E3" s="297"/>
      <c r="F3" s="297"/>
      <c r="G3" s="297"/>
      <c r="H3" s="297"/>
      <c r="I3" s="4"/>
      <c r="J3" s="4"/>
      <c r="K3" s="4"/>
      <c r="L3" s="4"/>
      <c r="M3" s="4"/>
      <c r="N3" s="4"/>
      <c r="O3" s="4"/>
      <c r="P3" s="4"/>
      <c r="Q3" s="4"/>
    </row>
    <row r="4" spans="1:17" ht="26.25" customHeight="1">
      <c r="A4" s="130" t="s">
        <v>0</v>
      </c>
      <c r="B4" s="110"/>
      <c r="C4" s="131" t="str">
        <f>Identification!B5</f>
        <v>R4096-2019</v>
      </c>
      <c r="D4" s="349" t="s">
        <v>16</v>
      </c>
      <c r="E4" s="350"/>
      <c r="F4" s="344" t="str">
        <f>Identification!D5</f>
        <v>Phase 1 - Racc Centr Solaires (2019-2020)</v>
      </c>
      <c r="G4" s="345"/>
      <c r="H4" s="346"/>
      <c r="I4" s="4"/>
      <c r="J4" s="4"/>
      <c r="K4" s="4"/>
      <c r="L4" s="4"/>
      <c r="M4" s="4"/>
      <c r="N4" s="4"/>
      <c r="O4" s="4"/>
      <c r="P4" s="4"/>
      <c r="Q4" s="4"/>
    </row>
    <row r="5" spans="1:17" ht="26.25" customHeight="1">
      <c r="A5" s="111" t="s">
        <v>1</v>
      </c>
      <c r="B5" s="112"/>
      <c r="C5" s="316" t="str">
        <f>Identification!B6</f>
        <v>Stratégies Énergétiques (S.É.) et l'AQLPA</v>
      </c>
      <c r="D5" s="347"/>
      <c r="E5" s="347"/>
      <c r="F5" s="347"/>
      <c r="G5" s="347"/>
      <c r="H5" s="348"/>
      <c r="I5" s="4"/>
      <c r="J5" s="4"/>
      <c r="K5" s="4"/>
      <c r="L5" s="4"/>
      <c r="M5" s="4"/>
      <c r="N5" s="4"/>
      <c r="O5" s="4"/>
      <c r="P5" s="4"/>
      <c r="Q5" s="4"/>
    </row>
    <row r="6" spans="1:17" ht="20.25" customHeight="1">
      <c r="A6" s="214"/>
      <c r="B6" s="357" t="s">
        <v>81</v>
      </c>
      <c r="C6" s="358"/>
      <c r="D6" s="358"/>
      <c r="E6" s="358"/>
      <c r="F6" s="359"/>
      <c r="G6" s="359"/>
      <c r="H6" s="360"/>
      <c r="I6" s="4"/>
      <c r="J6" s="4"/>
      <c r="K6" s="4"/>
      <c r="L6" s="4"/>
      <c r="M6" s="4"/>
      <c r="N6" s="4"/>
      <c r="O6" s="4"/>
      <c r="P6" s="4"/>
      <c r="Q6" s="4"/>
    </row>
    <row r="7" spans="1:17" ht="3.75" customHeight="1">
      <c r="A7" s="123"/>
      <c r="B7" s="124"/>
      <c r="C7" s="361"/>
      <c r="D7" s="362"/>
      <c r="E7" s="113"/>
      <c r="F7" s="113"/>
      <c r="G7" s="113"/>
      <c r="H7" s="114"/>
      <c r="I7" s="4"/>
      <c r="J7" s="4"/>
      <c r="K7" s="4"/>
      <c r="L7" s="4"/>
      <c r="M7" s="4"/>
      <c r="N7" s="4"/>
      <c r="O7" s="4"/>
      <c r="P7" s="4"/>
      <c r="Q7" s="4"/>
    </row>
    <row r="8" spans="1:17" ht="17.25" customHeight="1">
      <c r="A8" s="115" t="s">
        <v>2</v>
      </c>
      <c r="B8" s="125"/>
      <c r="C8" s="355" t="s">
        <v>175</v>
      </c>
      <c r="D8" s="356"/>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0" t="s">
        <v>150</v>
      </c>
      <c r="B10" s="127" t="str">
        <f>Identification!A12</f>
        <v>Me D. Neuman</v>
      </c>
      <c r="C10" s="226">
        <v>29.1</v>
      </c>
      <c r="D10" s="226">
        <v>9.3</v>
      </c>
      <c r="E10" s="227">
        <v>255</v>
      </c>
      <c r="F10" s="146">
        <f>ROUND(((D10*E10)+(C10*E10)),2)</f>
        <v>9792</v>
      </c>
      <c r="G10" s="233">
        <f>ROUNDUP(F10*0.05,2)+ROUNDUP(F10*0.09975,2)</f>
        <v>1466.36</v>
      </c>
      <c r="H10" s="143">
        <f>ROUND(F10+G10,2)</f>
        <v>11258.36</v>
      </c>
      <c r="I10" s="4"/>
      <c r="J10" s="4"/>
      <c r="K10" s="4"/>
      <c r="L10" s="4"/>
      <c r="M10" s="4"/>
      <c r="N10" s="4"/>
      <c r="O10" s="4"/>
      <c r="P10" s="4"/>
      <c r="Q10" s="4"/>
    </row>
    <row r="11" spans="1:17" ht="20.25" customHeight="1">
      <c r="A11" s="341"/>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1"/>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1"/>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2"/>
      <c r="B14" s="134" t="s">
        <v>18</v>
      </c>
      <c r="C14" s="135">
        <f>SUM(C10:C13)</f>
        <v>29.1</v>
      </c>
      <c r="D14" s="135">
        <f>SUM(D10:D13)</f>
        <v>9.3</v>
      </c>
      <c r="E14" s="338"/>
      <c r="F14" s="136">
        <f>F10+F11+F12+F13</f>
        <v>9792</v>
      </c>
      <c r="G14" s="136">
        <f>G10+G11+G12+G13</f>
        <v>1466.36</v>
      </c>
      <c r="H14" s="137">
        <f>ROUND(F14+G14,2)</f>
        <v>11258.36</v>
      </c>
      <c r="I14" s="4"/>
      <c r="J14" s="4"/>
      <c r="K14" s="4"/>
      <c r="L14" s="4"/>
      <c r="M14" s="4"/>
      <c r="N14" s="4"/>
      <c r="O14" s="4"/>
      <c r="P14" s="4"/>
      <c r="Q14" s="4"/>
    </row>
    <row r="15" spans="1:17" ht="12.75" customHeight="1">
      <c r="A15" s="343"/>
      <c r="B15" s="138"/>
      <c r="C15" s="150" t="s">
        <v>14</v>
      </c>
      <c r="D15" s="150" t="s">
        <v>19</v>
      </c>
      <c r="E15" s="339"/>
      <c r="F15" s="139" t="s">
        <v>23</v>
      </c>
      <c r="G15" s="139" t="s">
        <v>24</v>
      </c>
      <c r="H15" s="140" t="s">
        <v>25</v>
      </c>
      <c r="I15" s="4"/>
      <c r="J15" s="4"/>
      <c r="K15" s="4"/>
      <c r="L15" s="4"/>
      <c r="M15" s="4"/>
      <c r="N15" s="4"/>
      <c r="O15" s="4"/>
      <c r="P15" s="4"/>
      <c r="Q15" s="4"/>
    </row>
    <row r="16" spans="1:17" ht="20.25" customHeight="1">
      <c r="A16" s="340" t="s">
        <v>151</v>
      </c>
      <c r="B16" s="127" t="str">
        <f>Identification!A17</f>
        <v>M. Jimmy Royer</v>
      </c>
      <c r="C16" s="226">
        <v>29.6</v>
      </c>
      <c r="D16" s="226">
        <v>7.3</v>
      </c>
      <c r="E16" s="227">
        <v>200</v>
      </c>
      <c r="F16" s="146">
        <f>ROUND(((D16*E16)+(C16*E16)),2)</f>
        <v>7380</v>
      </c>
      <c r="G16" s="233">
        <f>ROUNDUP(F16*0.05,2)+ROUNDUP(F16*0.09975,2)</f>
        <v>1105.16</v>
      </c>
      <c r="H16" s="143">
        <f>ROUND(F16+G16,2)</f>
        <v>8485.16</v>
      </c>
      <c r="I16" s="4"/>
      <c r="J16" s="4"/>
      <c r="K16" s="4"/>
      <c r="L16" s="4"/>
      <c r="M16" s="4"/>
      <c r="N16" s="4"/>
      <c r="O16" s="4"/>
      <c r="P16" s="4"/>
      <c r="Q16" s="4"/>
    </row>
    <row r="17" spans="1:17" ht="20.25" customHeight="1">
      <c r="A17" s="341"/>
      <c r="B17" s="127" t="str">
        <f>Identification!A18</f>
        <v>M. Patrick Goulet</v>
      </c>
      <c r="C17" s="228">
        <v>18</v>
      </c>
      <c r="D17" s="228">
        <v>9</v>
      </c>
      <c r="E17" s="229">
        <v>200</v>
      </c>
      <c r="F17" s="147">
        <f>ROUND(((D17*E17)+(C17*E17)),2)</f>
        <v>5400</v>
      </c>
      <c r="G17" s="233"/>
      <c r="H17" s="144">
        <f>ROUND(F17+G17,2)</f>
        <v>5400</v>
      </c>
      <c r="I17" s="4"/>
      <c r="J17" s="4"/>
      <c r="K17" s="4"/>
      <c r="L17" s="4"/>
      <c r="M17" s="4"/>
      <c r="N17" s="4"/>
      <c r="O17" s="4"/>
      <c r="P17" s="4"/>
      <c r="Q17" s="4"/>
    </row>
    <row r="18" spans="1:17" ht="20.25" customHeight="1">
      <c r="A18" s="341"/>
      <c r="B18" s="128" t="str">
        <f>Identification!A19</f>
        <v>M. JC Deslauriers</v>
      </c>
      <c r="C18" s="228">
        <v>23.5</v>
      </c>
      <c r="D18" s="228"/>
      <c r="E18" s="229">
        <v>200</v>
      </c>
      <c r="F18" s="147">
        <f>ROUND(((D18*E18)+(C18*E18)),2)</f>
        <v>4700</v>
      </c>
      <c r="G18" s="233">
        <f>ROUNDUP(F18*0.05,2)+ROUNDUP(F18*0.09975,2)</f>
        <v>703.83</v>
      </c>
      <c r="H18" s="144">
        <f>ROUND(F18+G18,2)</f>
        <v>5403.83</v>
      </c>
      <c r="I18" s="4"/>
      <c r="J18" s="4"/>
      <c r="K18" s="4"/>
      <c r="L18" s="4"/>
      <c r="M18" s="4"/>
      <c r="N18" s="4"/>
      <c r="O18" s="4"/>
      <c r="P18" s="4"/>
      <c r="Q18" s="4"/>
    </row>
    <row r="19" spans="1:17" ht="20.25" customHeight="1">
      <c r="A19" s="341"/>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2"/>
      <c r="B20" s="134" t="s">
        <v>18</v>
      </c>
      <c r="C20" s="135">
        <f>SUM(C16:C19)</f>
        <v>71.1</v>
      </c>
      <c r="D20" s="135">
        <f>SUM(D16:D19)</f>
        <v>16.3</v>
      </c>
      <c r="E20" s="338"/>
      <c r="F20" s="136">
        <f>F16+F17+F18+F19</f>
        <v>17480</v>
      </c>
      <c r="G20" s="136">
        <f>G16+G17+G18+G19</f>
        <v>1808.99</v>
      </c>
      <c r="H20" s="137">
        <f>ROUND(F20+G20,2)</f>
        <v>19288.99</v>
      </c>
      <c r="I20" s="4"/>
      <c r="J20" s="4"/>
      <c r="K20" s="4"/>
      <c r="L20" s="4"/>
      <c r="M20" s="4"/>
      <c r="N20" s="4"/>
      <c r="O20" s="4"/>
      <c r="P20" s="4"/>
      <c r="Q20" s="4"/>
    </row>
    <row r="21" spans="1:17" ht="12.75" customHeight="1">
      <c r="A21" s="343"/>
      <c r="B21" s="138"/>
      <c r="C21" s="150" t="s">
        <v>26</v>
      </c>
      <c r="D21" s="150" t="s">
        <v>27</v>
      </c>
      <c r="E21" s="339"/>
      <c r="F21" s="139" t="s">
        <v>28</v>
      </c>
      <c r="G21" s="139" t="s">
        <v>29</v>
      </c>
      <c r="H21" s="140" t="s">
        <v>30</v>
      </c>
      <c r="I21" s="4"/>
      <c r="J21" s="4"/>
      <c r="K21" s="4"/>
      <c r="L21" s="4"/>
      <c r="M21" s="4"/>
      <c r="N21" s="4"/>
      <c r="O21" s="4"/>
      <c r="P21" s="4"/>
      <c r="Q21" s="4"/>
    </row>
    <row r="22" spans="1:17" ht="20.25" customHeight="1">
      <c r="A22" s="340" t="s">
        <v>178</v>
      </c>
      <c r="B22" s="132">
        <f>Identification!A22</f>
        <v>0</v>
      </c>
      <c r="C22" s="226"/>
      <c r="D22" s="226"/>
      <c r="E22" s="227">
        <v>250</v>
      </c>
      <c r="F22" s="146">
        <f>ROUND(((D22*E22)+(C22*E22)),2)</f>
        <v>0</v>
      </c>
      <c r="G22" s="233">
        <f>ROUNDUP(F22*0.05,2)+ROUNDUP(F22*0.09975,2)</f>
        <v>0</v>
      </c>
      <c r="H22" s="143">
        <f>ROUND(F22+G22,2)</f>
        <v>0</v>
      </c>
      <c r="I22" s="4"/>
      <c r="J22" s="4"/>
      <c r="K22" s="4"/>
      <c r="L22" s="4"/>
      <c r="M22" s="4"/>
      <c r="N22" s="4"/>
      <c r="O22" s="4"/>
      <c r="P22" s="4"/>
      <c r="Q22" s="4"/>
    </row>
    <row r="23" spans="1:17" ht="20.25" customHeight="1">
      <c r="A23" s="341"/>
      <c r="B23" s="133">
        <f>Identification!A23</f>
        <v>0</v>
      </c>
      <c r="C23" s="230"/>
      <c r="D23" s="230"/>
      <c r="E23" s="231">
        <v>250</v>
      </c>
      <c r="F23" s="142">
        <f>ROUND(((D23*E23)+(C23*E23)),2)</f>
        <v>0</v>
      </c>
      <c r="G23" s="233">
        <f>ROUNDUP(F23*0.05,2)+ROUNDUP(F23*0.09975,2)</f>
        <v>0</v>
      </c>
      <c r="H23" s="145">
        <f>ROUND(F23+G23,2)</f>
        <v>0</v>
      </c>
      <c r="I23" s="4"/>
      <c r="J23" s="4"/>
      <c r="K23" s="4"/>
      <c r="L23" s="4"/>
      <c r="M23" s="4"/>
      <c r="N23" s="4"/>
      <c r="O23" s="4"/>
      <c r="P23" s="4"/>
      <c r="Q23" s="4"/>
    </row>
    <row r="24" spans="1:17" ht="20.25" customHeight="1">
      <c r="A24" s="342"/>
      <c r="B24" s="134" t="s">
        <v>18</v>
      </c>
      <c r="C24" s="148">
        <f>SUM(C22:C23)</f>
        <v>0</v>
      </c>
      <c r="D24" s="148">
        <f>SUM(D22:D23)</f>
        <v>0</v>
      </c>
      <c r="E24" s="338"/>
      <c r="F24" s="136">
        <f>F22+F23</f>
        <v>0</v>
      </c>
      <c r="G24" s="136">
        <f>G22+G23</f>
        <v>0</v>
      </c>
      <c r="H24" s="137">
        <f>ROUND(F24+G24,2)</f>
        <v>0</v>
      </c>
      <c r="I24" s="4"/>
      <c r="J24" s="4"/>
      <c r="K24" s="4"/>
      <c r="L24" s="4"/>
      <c r="M24" s="4"/>
      <c r="N24" s="4"/>
      <c r="O24" s="4"/>
      <c r="P24" s="4"/>
      <c r="Q24" s="4"/>
    </row>
    <row r="25" spans="1:17" ht="12.75" customHeight="1">
      <c r="A25" s="343"/>
      <c r="B25" s="138"/>
      <c r="C25" s="150" t="s">
        <v>33</v>
      </c>
      <c r="D25" s="150" t="s">
        <v>34</v>
      </c>
      <c r="E25" s="339"/>
      <c r="F25" s="139" t="s">
        <v>35</v>
      </c>
      <c r="G25" s="139" t="s">
        <v>36</v>
      </c>
      <c r="H25" s="140" t="s">
        <v>37</v>
      </c>
      <c r="I25" s="4"/>
      <c r="J25" s="4"/>
      <c r="K25" s="4"/>
      <c r="L25" s="4"/>
      <c r="M25" s="4"/>
      <c r="N25" s="4"/>
      <c r="O25" s="4"/>
      <c r="P25" s="4"/>
      <c r="Q25" s="4"/>
    </row>
    <row r="26" spans="1:17" ht="20.25" customHeight="1">
      <c r="A26" s="340"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1"/>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2"/>
      <c r="B28" s="134" t="s">
        <v>18</v>
      </c>
      <c r="C28" s="135">
        <f>SUM(C26:C27)</f>
        <v>0</v>
      </c>
      <c r="D28" s="135">
        <f>SUM(D26:D27)</f>
        <v>0</v>
      </c>
      <c r="E28" s="338"/>
      <c r="F28" s="136">
        <f>F26+F27</f>
        <v>0</v>
      </c>
      <c r="G28" s="136">
        <f>G26+G27</f>
        <v>0</v>
      </c>
      <c r="H28" s="137">
        <f>ROUND(F28+G28,2)</f>
        <v>0</v>
      </c>
      <c r="I28" s="4"/>
      <c r="J28" s="4"/>
      <c r="K28" s="4"/>
      <c r="L28" s="4"/>
      <c r="M28" s="4"/>
      <c r="N28" s="4"/>
      <c r="O28" s="4"/>
      <c r="P28" s="4"/>
      <c r="Q28" s="4"/>
    </row>
    <row r="29" spans="1:17" ht="12.75" customHeight="1">
      <c r="A29" s="343"/>
      <c r="B29" s="138"/>
      <c r="C29" s="150" t="s">
        <v>38</v>
      </c>
      <c r="D29" s="150" t="s">
        <v>39</v>
      </c>
      <c r="E29" s="339"/>
      <c r="F29" s="139" t="s">
        <v>40</v>
      </c>
      <c r="G29" s="139" t="s">
        <v>41</v>
      </c>
      <c r="H29" s="140" t="s">
        <v>42</v>
      </c>
      <c r="I29" s="4"/>
      <c r="J29" s="4"/>
      <c r="K29" s="4"/>
      <c r="L29" s="4"/>
      <c r="M29" s="4"/>
      <c r="N29" s="4"/>
      <c r="O29" s="4"/>
      <c r="P29" s="4"/>
      <c r="Q29" s="4"/>
    </row>
    <row r="30" spans="1:17" ht="20.25" customHeight="1">
      <c r="A30" s="336"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37"/>
      <c r="B31" s="138"/>
      <c r="C31" s="150" t="s">
        <v>43</v>
      </c>
      <c r="D31" s="150" t="s">
        <v>44</v>
      </c>
      <c r="E31" s="149"/>
      <c r="F31" s="139" t="s">
        <v>45</v>
      </c>
      <c r="G31" s="139" t="s">
        <v>46</v>
      </c>
      <c r="H31" s="140" t="s">
        <v>47</v>
      </c>
      <c r="I31" s="4"/>
      <c r="J31" s="4"/>
      <c r="K31" s="4"/>
      <c r="L31" s="4"/>
      <c r="M31" s="4"/>
      <c r="N31" s="4"/>
      <c r="O31" s="4"/>
      <c r="P31" s="4"/>
      <c r="Q31" s="4"/>
    </row>
    <row r="32" spans="1:17" ht="31.5" customHeight="1">
      <c r="A32" s="333" t="s">
        <v>94</v>
      </c>
      <c r="B32" s="334"/>
      <c r="C32" s="334"/>
      <c r="D32" s="334"/>
      <c r="E32" s="335"/>
      <c r="F32" s="218">
        <f>F14+F20+F24+F28+F30</f>
        <v>27272</v>
      </c>
      <c r="G32" s="218">
        <f>G14+G20+G24+G28+G30</f>
        <v>3275.35</v>
      </c>
      <c r="H32" s="219">
        <f>H14+H20+H24+H28+H30</f>
        <v>30547.35</v>
      </c>
      <c r="I32" s="4"/>
      <c r="J32" s="4"/>
      <c r="K32" s="4"/>
      <c r="L32" s="4"/>
      <c r="M32" s="4"/>
      <c r="N32" s="4"/>
      <c r="O32" s="4"/>
      <c r="P32" s="4"/>
      <c r="Q32" s="4"/>
    </row>
    <row r="33" spans="1:17" ht="12" customHeight="1">
      <c r="A33" s="353"/>
      <c r="B33" s="354"/>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32"/>
      <c r="C35" s="332"/>
      <c r="D35" s="332"/>
      <c r="E35" s="332"/>
      <c r="F35" s="332"/>
      <c r="G35" s="332"/>
      <c r="H35" s="332"/>
      <c r="I35" s="4"/>
      <c r="J35" s="4"/>
      <c r="K35" s="4"/>
      <c r="L35" s="4"/>
      <c r="M35" s="4"/>
      <c r="N35" s="4"/>
      <c r="O35" s="4"/>
      <c r="P35" s="4"/>
      <c r="Q35" s="4"/>
    </row>
    <row r="36" spans="1:17" ht="48" customHeight="1">
      <c r="A36" s="351" t="s">
        <v>149</v>
      </c>
      <c r="B36" s="352"/>
      <c r="C36" s="352"/>
      <c r="D36" s="352"/>
      <c r="E36" s="352"/>
      <c r="F36" s="352"/>
      <c r="G36" s="352"/>
      <c r="H36" s="352"/>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16 mars 2020&amp;C&amp;"Times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8">
      <selection activeCell="C26" sqref="C2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3" t="s">
        <v>172</v>
      </c>
      <c r="B3" s="364"/>
      <c r="C3" s="364"/>
      <c r="D3" s="364"/>
      <c r="E3" s="364"/>
      <c r="F3" s="364"/>
      <c r="G3" s="4"/>
      <c r="H3" s="4"/>
      <c r="I3" s="4"/>
      <c r="J3" s="4"/>
      <c r="K3" s="4"/>
      <c r="L3" s="4"/>
      <c r="M3" s="4"/>
      <c r="N3" s="4"/>
      <c r="O3" s="4"/>
      <c r="P3" s="4"/>
    </row>
    <row r="4" spans="1:16" ht="26.25" customHeight="1">
      <c r="A4" s="3" t="s">
        <v>0</v>
      </c>
      <c r="B4" s="105" t="str">
        <f>Identification!B5</f>
        <v>R4096-2019</v>
      </c>
      <c r="C4" s="365" t="s">
        <v>16</v>
      </c>
      <c r="D4" s="366"/>
      <c r="E4" s="367" t="str">
        <f>Identification!D5</f>
        <v>Phase 1 - Racc Centr Solaires (2019-2020)</v>
      </c>
      <c r="F4" s="368"/>
      <c r="G4" s="4"/>
      <c r="H4" s="4"/>
      <c r="I4" s="4"/>
      <c r="J4" s="4"/>
      <c r="K4" s="4"/>
      <c r="L4" s="4"/>
      <c r="M4" s="4"/>
      <c r="N4" s="4"/>
      <c r="O4" s="4"/>
      <c r="P4" s="4"/>
    </row>
    <row r="5" spans="1:16" ht="26.25" customHeight="1">
      <c r="A5" s="8" t="s">
        <v>1</v>
      </c>
      <c r="B5" s="369" t="str">
        <f>Identification!B6:D6</f>
        <v>Stratégies Énergétiques (S.É.) et l'AQLPA</v>
      </c>
      <c r="C5" s="370"/>
      <c r="D5" s="370"/>
      <c r="E5" s="370"/>
      <c r="F5" s="371"/>
      <c r="G5" s="4"/>
      <c r="H5" s="4"/>
      <c r="I5" s="4"/>
      <c r="J5" s="4"/>
      <c r="K5" s="4"/>
      <c r="L5" s="4"/>
      <c r="M5" s="4"/>
      <c r="N5" s="4"/>
      <c r="O5" s="4"/>
      <c r="P5" s="4"/>
    </row>
    <row r="6" spans="1:16" ht="26.25" customHeight="1">
      <c r="A6" s="14" t="s">
        <v>109</v>
      </c>
      <c r="B6" s="383" t="s">
        <v>192</v>
      </c>
      <c r="C6" s="384"/>
      <c r="D6" s="384"/>
      <c r="E6" s="384"/>
      <c r="F6" s="385"/>
      <c r="G6" s="4"/>
      <c r="H6" s="4"/>
      <c r="I6" s="4"/>
      <c r="J6" s="4"/>
      <c r="K6" s="4"/>
      <c r="L6" s="4"/>
      <c r="M6" s="4"/>
      <c r="N6" s="4"/>
      <c r="O6" s="4"/>
      <c r="P6" s="4"/>
    </row>
    <row r="7" spans="1:16" ht="20.25" customHeight="1">
      <c r="A7" s="379" t="s">
        <v>105</v>
      </c>
      <c r="B7" s="380"/>
      <c r="C7" s="380"/>
      <c r="D7" s="380"/>
      <c r="E7" s="381"/>
      <c r="F7" s="382"/>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v>500</v>
      </c>
      <c r="D10" s="29">
        <f>ROUND(0.43*C10,2)</f>
        <v>215</v>
      </c>
      <c r="E10" s="236"/>
      <c r="F10" s="30">
        <f>ROUND(D10+E10,2)</f>
        <v>215</v>
      </c>
      <c r="G10" s="4"/>
      <c r="H10" s="4"/>
      <c r="I10" s="4"/>
      <c r="J10" s="4"/>
      <c r="K10" s="4"/>
      <c r="L10" s="4"/>
      <c r="M10" s="4"/>
      <c r="N10" s="4"/>
      <c r="O10" s="4"/>
      <c r="P10" s="4"/>
    </row>
    <row r="11" spans="1:16" ht="27" customHeight="1">
      <c r="A11" s="38" t="s">
        <v>9</v>
      </c>
      <c r="B11" s="372"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3"/>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4"/>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v>95</v>
      </c>
      <c r="C20" s="240">
        <v>2</v>
      </c>
      <c r="D20" s="49">
        <f>ROUND(B20*C20,2)</f>
        <v>190</v>
      </c>
      <c r="E20" s="97" t="s">
        <v>17</v>
      </c>
      <c r="F20" s="32">
        <f>ROUND(B20*C20,2)</f>
        <v>190</v>
      </c>
      <c r="G20" s="4"/>
      <c r="H20" s="4"/>
      <c r="I20" s="4"/>
      <c r="J20" s="4"/>
      <c r="K20" s="4"/>
      <c r="L20" s="4"/>
      <c r="M20" s="4"/>
      <c r="N20" s="4"/>
      <c r="O20" s="4"/>
      <c r="P20" s="4"/>
    </row>
    <row r="21" spans="1:16" ht="20.25" customHeight="1">
      <c r="A21" s="377" t="s">
        <v>86</v>
      </c>
      <c r="B21" s="378"/>
      <c r="C21" s="378"/>
      <c r="D21" s="57">
        <f>D10+D11+D12+D13+D16+D17+D18+D19+D20</f>
        <v>405</v>
      </c>
      <c r="E21" s="57">
        <f>E10+E11+E12+E13+E16+E17+E18+E19</f>
        <v>0</v>
      </c>
      <c r="F21" s="56">
        <f>F10+F11+F12+F13+F16+F17+F18+F19+F20</f>
        <v>405</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79" t="s">
        <v>92</v>
      </c>
      <c r="B23" s="380"/>
      <c r="C23" s="380"/>
      <c r="D23" s="380"/>
      <c r="E23" s="381"/>
      <c r="F23" s="382"/>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77" t="s">
        <v>87</v>
      </c>
      <c r="B27" s="378"/>
      <c r="C27" s="378"/>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5" t="s">
        <v>161</v>
      </c>
      <c r="B30" s="376"/>
      <c r="C30" s="376"/>
      <c r="D30" s="376"/>
      <c r="E30" s="376"/>
      <c r="F30" s="376"/>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16 mars 2020&amp;C&amp;"Times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4">
      <selection activeCell="E9" sqref="E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3" t="s">
        <v>172</v>
      </c>
      <c r="B3" s="364"/>
      <c r="C3" s="364"/>
      <c r="D3" s="364"/>
      <c r="E3" s="364"/>
      <c r="F3" s="364"/>
      <c r="G3" s="364"/>
      <c r="H3" s="4"/>
      <c r="I3" s="4"/>
      <c r="J3" s="4"/>
      <c r="K3" s="4"/>
      <c r="L3" s="4"/>
      <c r="M3" s="4"/>
      <c r="N3" s="4"/>
      <c r="O3" s="4"/>
      <c r="P3" s="4"/>
    </row>
    <row r="4" spans="1:16" ht="26.25" customHeight="1">
      <c r="A4" s="402" t="s">
        <v>0</v>
      </c>
      <c r="B4" s="403"/>
      <c r="C4" s="105" t="str">
        <f>Identification!B5</f>
        <v>R4096-2019</v>
      </c>
      <c r="D4" s="404" t="s">
        <v>16</v>
      </c>
      <c r="E4" s="405"/>
      <c r="F4" s="400" t="str">
        <f>Identification!D5</f>
        <v>Phase 1 - Racc Centr Solaires (2019-2020)</v>
      </c>
      <c r="G4" s="401"/>
      <c r="H4" s="4"/>
      <c r="I4" s="4"/>
      <c r="J4" s="4"/>
      <c r="K4" s="4"/>
      <c r="L4" s="4"/>
      <c r="M4" s="4"/>
      <c r="N4" s="4"/>
      <c r="O4" s="4"/>
      <c r="P4" s="4"/>
    </row>
    <row r="5" spans="1:16" ht="26.25" customHeight="1">
      <c r="A5" s="392" t="s">
        <v>1</v>
      </c>
      <c r="B5" s="393"/>
      <c r="C5" s="394" t="str">
        <f>Identification!B6</f>
        <v>Stratégies Énergétiques (S.É.) et l'AQLPA</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16 mars 2020&amp;C&amp;"Times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19">
      <selection activeCell="D27" sqref="D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4" t="s">
        <v>119</v>
      </c>
      <c r="B1" s="425"/>
      <c r="C1" s="425"/>
      <c r="D1" s="425"/>
      <c r="E1" s="425"/>
      <c r="F1" s="425"/>
      <c r="G1" s="425"/>
      <c r="H1" s="425"/>
      <c r="I1" s="425"/>
      <c r="J1" s="425"/>
      <c r="K1" s="83"/>
      <c r="L1" s="83"/>
      <c r="M1" s="83"/>
      <c r="N1" s="83"/>
      <c r="O1" s="83"/>
      <c r="P1" s="83"/>
    </row>
    <row r="2" spans="1:16" ht="18.75" customHeight="1">
      <c r="A2" s="416" t="s">
        <v>0</v>
      </c>
      <c r="B2" s="417"/>
      <c r="C2" s="417"/>
      <c r="D2" s="418" t="str">
        <f>Identification!B5</f>
        <v>R4096-2019</v>
      </c>
      <c r="E2" s="419"/>
      <c r="F2" s="419"/>
      <c r="G2" s="419"/>
      <c r="H2" s="420"/>
      <c r="I2" s="420"/>
      <c r="J2" s="77"/>
      <c r="K2" s="83"/>
      <c r="L2" s="83"/>
      <c r="M2" s="83"/>
      <c r="N2" s="83"/>
      <c r="O2" s="83"/>
      <c r="P2" s="83"/>
    </row>
    <row r="3" spans="1:16" ht="21.75" customHeight="1">
      <c r="A3" s="74" t="s">
        <v>1</v>
      </c>
      <c r="B3" s="74"/>
      <c r="C3" s="84"/>
      <c r="D3" s="418" t="str">
        <f>Identification!B6</f>
        <v>Stratégies Énergétiques (S.É.) et l'AQLPA</v>
      </c>
      <c r="E3" s="419"/>
      <c r="F3" s="419"/>
      <c r="G3" s="419"/>
      <c r="H3" s="419"/>
      <c r="I3" s="419"/>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26" t="s">
        <v>183</v>
      </c>
      <c r="D5" s="426"/>
      <c r="E5" s="426"/>
      <c r="F5" s="426"/>
      <c r="G5" s="426"/>
      <c r="H5" s="426"/>
      <c r="I5" s="74" t="s">
        <v>144</v>
      </c>
      <c r="J5" s="74"/>
      <c r="K5" s="85"/>
      <c r="L5" s="85"/>
      <c r="M5" s="85"/>
      <c r="N5" s="85"/>
      <c r="O5" s="85"/>
      <c r="P5" s="85"/>
    </row>
    <row r="6" spans="1:16" ht="19.5" customHeight="1">
      <c r="A6" s="84"/>
      <c r="B6" s="84"/>
      <c r="C6" s="408" t="s">
        <v>122</v>
      </c>
      <c r="D6" s="408"/>
      <c r="E6" s="408"/>
      <c r="F6" s="408"/>
      <c r="G6" s="413"/>
      <c r="H6" s="413"/>
      <c r="I6" s="74"/>
      <c r="J6" s="74"/>
      <c r="K6" s="85"/>
      <c r="L6" s="85"/>
      <c r="M6" s="85"/>
      <c r="N6" s="85"/>
      <c r="O6" s="85"/>
      <c r="P6" s="85"/>
    </row>
    <row r="7" spans="1:16" ht="42" customHeight="1">
      <c r="A7" s="72" t="s">
        <v>123</v>
      </c>
      <c r="B7" s="411" t="s">
        <v>124</v>
      </c>
      <c r="C7" s="427"/>
      <c r="D7" s="427"/>
      <c r="E7" s="427"/>
      <c r="F7" s="427"/>
      <c r="G7" s="427"/>
      <c r="H7" s="427"/>
      <c r="I7" s="427"/>
      <c r="J7" s="427"/>
      <c r="K7" s="85"/>
      <c r="L7" s="85"/>
      <c r="M7" s="85"/>
      <c r="N7" s="85"/>
      <c r="O7" s="85"/>
      <c r="P7" s="85"/>
    </row>
    <row r="8" spans="1:16" ht="24" customHeight="1">
      <c r="A8" s="72" t="s">
        <v>125</v>
      </c>
      <c r="B8" s="411" t="s">
        <v>128</v>
      </c>
      <c r="C8" s="411"/>
      <c r="D8" s="411"/>
      <c r="E8" s="411"/>
      <c r="F8" s="411"/>
      <c r="G8" s="411"/>
      <c r="H8" s="411"/>
      <c r="I8" s="411"/>
      <c r="J8" s="411"/>
      <c r="K8" s="85"/>
      <c r="L8" s="85"/>
      <c r="M8" s="85"/>
      <c r="N8" s="85"/>
      <c r="O8" s="85"/>
      <c r="P8" s="85"/>
    </row>
    <row r="9" spans="1:16" ht="24" customHeight="1">
      <c r="A9" s="72" t="s">
        <v>126</v>
      </c>
      <c r="B9" s="411" t="s">
        <v>142</v>
      </c>
      <c r="C9" s="411"/>
      <c r="D9" s="411"/>
      <c r="E9" s="411"/>
      <c r="F9" s="411"/>
      <c r="G9" s="411"/>
      <c r="H9" s="411"/>
      <c r="I9" s="411"/>
      <c r="J9" s="411"/>
      <c r="K9" s="85"/>
      <c r="L9" s="85"/>
      <c r="M9" s="85"/>
      <c r="N9" s="85"/>
      <c r="O9" s="85"/>
      <c r="P9" s="85"/>
    </row>
    <row r="10" spans="1:16" ht="42.75" customHeight="1">
      <c r="A10" s="72" t="s">
        <v>127</v>
      </c>
      <c r="B10" s="411" t="s">
        <v>141</v>
      </c>
      <c r="C10" s="411"/>
      <c r="D10" s="411"/>
      <c r="E10" s="411"/>
      <c r="F10" s="411"/>
      <c r="G10" s="411"/>
      <c r="H10" s="411"/>
      <c r="I10" s="411"/>
      <c r="J10" s="411"/>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21" t="s">
        <v>187</v>
      </c>
      <c r="C12" s="421"/>
      <c r="D12" s="421"/>
      <c r="E12" s="421"/>
      <c r="F12" s="79" t="s">
        <v>130</v>
      </c>
      <c r="G12" s="95"/>
      <c r="H12" s="95"/>
      <c r="I12" s="74"/>
      <c r="J12" s="74"/>
      <c r="K12" s="85"/>
      <c r="L12" s="85"/>
      <c r="M12" s="85"/>
      <c r="N12" s="85"/>
      <c r="O12" s="85"/>
      <c r="P12" s="85"/>
    </row>
    <row r="13" spans="1:16" ht="21" customHeight="1">
      <c r="A13" s="73" t="s">
        <v>131</v>
      </c>
      <c r="B13" s="81">
        <v>16</v>
      </c>
      <c r="C13" s="80" t="s">
        <v>132</v>
      </c>
      <c r="D13" s="96" t="s">
        <v>191</v>
      </c>
      <c r="E13" s="422">
        <v>2020</v>
      </c>
      <c r="F13" s="423"/>
      <c r="G13" s="74"/>
      <c r="H13" s="414"/>
      <c r="I13" s="415"/>
      <c r="J13" s="415"/>
      <c r="K13" s="85"/>
      <c r="L13" s="85"/>
      <c r="M13" s="85"/>
      <c r="N13" s="85"/>
      <c r="O13" s="85"/>
      <c r="P13" s="85"/>
    </row>
    <row r="14" spans="1:16" ht="12.75" customHeight="1">
      <c r="A14" s="84"/>
      <c r="B14" s="104" t="s">
        <v>165</v>
      </c>
      <c r="C14" s="74"/>
      <c r="D14" s="104" t="s">
        <v>163</v>
      </c>
      <c r="E14" s="408" t="s">
        <v>164</v>
      </c>
      <c r="F14" s="410"/>
      <c r="G14" s="74"/>
      <c r="H14" s="408" t="s">
        <v>134</v>
      </c>
      <c r="I14" s="409"/>
      <c r="J14" s="409"/>
      <c r="K14" s="85"/>
      <c r="L14" s="85"/>
      <c r="M14" s="85"/>
      <c r="N14" s="85"/>
      <c r="O14" s="85"/>
      <c r="P14" s="85"/>
    </row>
    <row r="15" spans="1:16" ht="32.25" customHeight="1">
      <c r="A15" s="421"/>
      <c r="B15" s="421"/>
      <c r="C15" s="421"/>
      <c r="D15" s="421"/>
      <c r="E15" s="421"/>
      <c r="F15" s="79"/>
      <c r="G15" s="74"/>
      <c r="H15" s="74"/>
      <c r="I15" s="74"/>
      <c r="J15" s="74"/>
      <c r="K15" s="85"/>
      <c r="L15" s="85"/>
      <c r="M15" s="85"/>
      <c r="N15" s="85"/>
      <c r="O15" s="85"/>
      <c r="P15" s="85"/>
    </row>
    <row r="16" spans="1:16" ht="17.25" customHeight="1">
      <c r="A16" s="416" t="s">
        <v>135</v>
      </c>
      <c r="B16" s="416"/>
      <c r="C16" s="416"/>
      <c r="D16" s="416"/>
      <c r="E16" s="416"/>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12" t="s">
        <v>183</v>
      </c>
      <c r="D20" s="412"/>
      <c r="E20" s="412"/>
      <c r="F20" s="412"/>
      <c r="G20" s="412"/>
      <c r="H20" s="412"/>
      <c r="I20" s="74" t="s">
        <v>144</v>
      </c>
      <c r="J20" s="74"/>
      <c r="K20" s="85"/>
      <c r="L20" s="85"/>
      <c r="M20" s="85"/>
      <c r="N20" s="85"/>
      <c r="O20" s="85"/>
      <c r="P20" s="85"/>
    </row>
    <row r="21" spans="1:16" ht="19.5" customHeight="1">
      <c r="A21" s="84"/>
      <c r="B21" s="84"/>
      <c r="C21" s="408" t="s">
        <v>122</v>
      </c>
      <c r="D21" s="408"/>
      <c r="E21" s="408"/>
      <c r="F21" s="408"/>
      <c r="G21" s="413"/>
      <c r="H21" s="413"/>
      <c r="I21" s="74"/>
      <c r="J21" s="74"/>
      <c r="K21" s="85"/>
      <c r="L21" s="85"/>
      <c r="M21" s="85"/>
      <c r="N21" s="85"/>
      <c r="O21" s="85"/>
      <c r="P21" s="85"/>
    </row>
    <row r="22" spans="1:16" ht="28.5" customHeight="1">
      <c r="A22" s="73" t="s">
        <v>123</v>
      </c>
      <c r="B22" s="74" t="s">
        <v>137</v>
      </c>
      <c r="C22" s="84"/>
      <c r="D22" s="84"/>
      <c r="E22" s="412" t="s">
        <v>184</v>
      </c>
      <c r="F22" s="412"/>
      <c r="G22" s="412"/>
      <c r="H22" s="412"/>
      <c r="I22" s="412"/>
      <c r="J22" s="74" t="s">
        <v>138</v>
      </c>
      <c r="K22" s="85"/>
      <c r="L22" s="85"/>
      <c r="M22" s="85"/>
      <c r="N22" s="85"/>
      <c r="O22" s="85"/>
      <c r="P22" s="85"/>
    </row>
    <row r="23" spans="1:16" ht="21.75" customHeight="1">
      <c r="A23" s="84"/>
      <c r="B23" s="75" t="s">
        <v>139</v>
      </c>
      <c r="C23" s="74"/>
      <c r="D23" s="74"/>
      <c r="E23" s="407" t="s">
        <v>143</v>
      </c>
      <c r="F23" s="407"/>
      <c r="G23" s="407"/>
      <c r="H23" s="407"/>
      <c r="I23" s="407"/>
      <c r="J23" s="74"/>
      <c r="K23" s="85"/>
      <c r="L23" s="85"/>
      <c r="M23" s="85"/>
      <c r="N23" s="85"/>
      <c r="O23" s="85"/>
      <c r="P23" s="85"/>
    </row>
    <row r="24" spans="1:16" ht="35.25" customHeight="1">
      <c r="A24" s="82" t="s">
        <v>125</v>
      </c>
      <c r="B24" s="411" t="s">
        <v>140</v>
      </c>
      <c r="C24" s="411"/>
      <c r="D24" s="411"/>
      <c r="E24" s="411"/>
      <c r="F24" s="411"/>
      <c r="G24" s="411"/>
      <c r="H24" s="411"/>
      <c r="I24" s="411"/>
      <c r="J24" s="411"/>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21" t="s">
        <v>187</v>
      </c>
      <c r="C26" s="421"/>
      <c r="D26" s="421"/>
      <c r="E26" s="421"/>
      <c r="F26" s="79" t="s">
        <v>130</v>
      </c>
      <c r="G26" s="95"/>
      <c r="H26" s="95"/>
      <c r="I26" s="74"/>
      <c r="J26" s="74"/>
      <c r="K26" s="85"/>
      <c r="L26" s="85"/>
      <c r="M26" s="85"/>
      <c r="N26" s="85"/>
      <c r="O26" s="85"/>
      <c r="P26" s="85"/>
    </row>
    <row r="27" spans="1:16" ht="21" customHeight="1">
      <c r="A27" s="73" t="s">
        <v>131</v>
      </c>
      <c r="B27" s="81">
        <v>16</v>
      </c>
      <c r="C27" s="80" t="s">
        <v>132</v>
      </c>
      <c r="D27" s="96" t="s">
        <v>191</v>
      </c>
      <c r="E27" s="422">
        <v>2020</v>
      </c>
      <c r="F27" s="423"/>
      <c r="G27" s="74"/>
      <c r="H27" s="414"/>
      <c r="I27" s="415"/>
      <c r="J27" s="415"/>
      <c r="K27" s="85"/>
      <c r="L27" s="85"/>
      <c r="M27" s="85"/>
      <c r="N27" s="85"/>
      <c r="O27" s="85"/>
      <c r="P27" s="85"/>
    </row>
    <row r="28" spans="1:16" ht="12.75" customHeight="1">
      <c r="A28" s="84"/>
      <c r="B28" s="104" t="s">
        <v>165</v>
      </c>
      <c r="C28" s="74"/>
      <c r="D28" s="104" t="s">
        <v>163</v>
      </c>
      <c r="E28" s="408" t="s">
        <v>164</v>
      </c>
      <c r="F28" s="410"/>
      <c r="G28" s="74"/>
      <c r="H28" s="408" t="s">
        <v>134</v>
      </c>
      <c r="I28" s="409"/>
      <c r="J28" s="409"/>
      <c r="K28" s="85"/>
      <c r="L28" s="85"/>
      <c r="M28" s="85"/>
      <c r="N28" s="85"/>
      <c r="O28" s="85"/>
      <c r="P28" s="85"/>
    </row>
    <row r="29" spans="1:16" ht="32.25" customHeight="1">
      <c r="A29" s="406"/>
      <c r="B29" s="406"/>
      <c r="C29" s="406"/>
      <c r="D29" s="406"/>
      <c r="E29" s="406"/>
      <c r="F29" s="79"/>
      <c r="G29" s="74"/>
      <c r="H29" s="74"/>
      <c r="I29" s="74"/>
      <c r="J29" s="74"/>
      <c r="K29" s="85"/>
      <c r="L29" s="85"/>
      <c r="M29" s="85"/>
      <c r="N29" s="85"/>
      <c r="O29" s="85"/>
      <c r="P29" s="85"/>
    </row>
    <row r="30" spans="1:16" ht="17.25" customHeight="1">
      <c r="A30" s="409" t="s">
        <v>135</v>
      </c>
      <c r="B30" s="409"/>
      <c r="C30" s="409"/>
      <c r="D30" s="409"/>
      <c r="E30" s="409"/>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16 mars 2020&amp;C&amp;"Times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dc:title>
  <dc:subject/>
  <dc:creator>SÉ pour SE-AQLPA</dc:creator>
  <cp:keywords/>
  <dc:description/>
  <cp:lastModifiedBy>Braccio, Nadia</cp:lastModifiedBy>
  <cp:lastPrinted>2016-08-24T13:34:58Z</cp:lastPrinted>
  <dcterms:created xsi:type="dcterms:W3CDTF">2003-06-11T13:22:16Z</dcterms:created>
  <dcterms:modified xsi:type="dcterms:W3CDTF">2020-03-18T11:25:43Z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Numéroplumit">
    <vt:lpwstr>0358</vt:lpwstr>
  </property>
  <property fmtid="{D5CDD505-2E9C-101B-9397-08002B2CF9AE}" pid="5" name="Accèsrestrei">
    <vt:lpwstr>0</vt:lpwstr>
  </property>
  <property fmtid="{D5CDD505-2E9C-101B-9397-08002B2CF9AE}" pid="6" name="Confidenti">
    <vt:lpwstr>3</vt:lpwstr>
  </property>
  <property fmtid="{D5CDD505-2E9C-101B-9397-08002B2CF9AE}" pid="7" name="Suj">
    <vt:lpwstr>Demande de paiement de frais de SÉ-AQLPA</vt:lpwstr>
  </property>
  <property fmtid="{D5CDD505-2E9C-101B-9397-08002B2CF9AE}" pid="8" name="Cotedepiè">
    <vt:lpwstr>C-SÉ-AQLPA-0017</vt:lpwstr>
  </property>
  <property fmtid="{D5CDD505-2E9C-101B-9397-08002B2CF9AE}" pid="9" name="Catégoriededocume">
    <vt:lpwstr>5</vt:lpwstr>
  </property>
  <property fmtid="{D5CDD505-2E9C-101B-9397-08002B2CF9AE}" pid="10" name="Sous-catégor">
    <vt:lpwstr>29</vt:lpwstr>
  </property>
  <property fmtid="{D5CDD505-2E9C-101B-9397-08002B2CF9AE}" pid="11" name="Copiepapierreç">
    <vt:lpwstr>0</vt:lpwstr>
  </property>
  <property fmtid="{D5CDD505-2E9C-101B-9397-08002B2CF9AE}" pid="12" name="Proj">
    <vt:lpwstr>550</vt:lpwstr>
  </property>
  <property fmtid="{D5CDD505-2E9C-101B-9397-08002B2CF9AE}" pid="13" name="NonenvoiAler">
    <vt:lpwstr>0</vt:lpwstr>
  </property>
  <property fmtid="{D5CDD505-2E9C-101B-9397-08002B2CF9AE}" pid="14" name="DiffusablesurleW">
    <vt:lpwstr>1</vt:lpwstr>
  </property>
  <property fmtid="{D5CDD505-2E9C-101B-9397-08002B2CF9AE}" pid="15" name="Deposa">
    <vt:lpwstr>100</vt:lpwstr>
  </property>
  <property fmtid="{D5CDD505-2E9C-101B-9397-08002B2CF9AE}" pid="16" name="Cotedeposa">
    <vt:lpwstr/>
  </property>
  <property fmtid="{D5CDD505-2E9C-101B-9397-08002B2CF9AE}" pid="17" name="_dlc_Doc">
    <vt:lpwstr>W2HFWTQUJJY6-766142638-293</vt:lpwstr>
  </property>
  <property fmtid="{D5CDD505-2E9C-101B-9397-08002B2CF9AE}" pid="18" name="_dlc_DocIdItemGu">
    <vt:lpwstr>0230de89-5800-4468-b5c3-2c0f146f3a01</vt:lpwstr>
  </property>
  <property fmtid="{D5CDD505-2E9C-101B-9397-08002B2CF9AE}" pid="19" name="_dlc_DocIdU">
    <vt:lpwstr>http://s10mtlweb:8081/550/_layouts/15/DocIdRedir.aspx?ID=W2HFWTQUJJY6-766142638-293, W2HFWTQUJJY6-766142638-293</vt:lpwstr>
  </property>
  <property fmtid="{D5CDD505-2E9C-101B-9397-08002B2CF9AE}" pid="20" name="display_urn:schemas-microsoft-com:office:office#Edit">
    <vt:lpwstr>Braccio, Nadia</vt:lpwstr>
  </property>
  <property fmtid="{D5CDD505-2E9C-101B-9397-08002B2CF9AE}" pid="21" name="Provenan">
    <vt:lpwstr>2</vt:lpwstr>
  </property>
  <property fmtid="{D5CDD505-2E9C-101B-9397-08002B2CF9AE}" pid="22" name="Cote de pié">
    <vt:lpwstr>C-SÉ-AQLPA-0017</vt:lpwstr>
  </property>
  <property fmtid="{D5CDD505-2E9C-101B-9397-08002B2CF9AE}" pid="23" name="Inscrit au plumit">
    <vt:lpwstr>1</vt:lpwstr>
  </property>
  <property fmtid="{D5CDD505-2E9C-101B-9397-08002B2CF9AE}" pid="24" name="Ne pas envoyer d'aler">
    <vt:lpwstr>0</vt:lpwstr>
  </property>
  <property fmtid="{D5CDD505-2E9C-101B-9397-08002B2CF9AE}" pid="25" name="Numéro plumit">
    <vt:lpwstr>358.000000000000</vt:lpwstr>
  </property>
  <property fmtid="{D5CDD505-2E9C-101B-9397-08002B2CF9AE}" pid="26" name="display_urn:schemas-microsoft-com:office:office#Auth">
    <vt:lpwstr>Compte système</vt:lpwstr>
  </property>
  <property fmtid="{D5CDD505-2E9C-101B-9397-08002B2CF9AE}" pid="27" name="Diffusable sur le W">
    <vt:lpwstr>1</vt:lpwstr>
  </property>
  <property fmtid="{D5CDD505-2E9C-101B-9397-08002B2CF9AE}" pid="28" name="Copie papier reç">
    <vt:lpwstr>0</vt:lpwstr>
  </property>
  <property fmtid="{D5CDD505-2E9C-101B-9397-08002B2CF9AE}" pid="29" name="Catégorie de docume">
    <vt:lpwstr>30</vt:lpwstr>
  </property>
  <property fmtid="{D5CDD505-2E9C-101B-9397-08002B2CF9AE}" pid="30" name="Cote de déposa">
    <vt:lpwstr/>
  </property>
  <property fmtid="{D5CDD505-2E9C-101B-9397-08002B2CF9AE}" pid="31" name="Déposa">
    <vt:lpwstr>133</vt:lpwstr>
  </property>
</Properties>
</file>