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<sst xmlns="http://schemas.openxmlformats.org/spreadsheetml/2006/main" count="285" uniqueCount="200">
  <si>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</si>
  <si>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</si>
  <si>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</si>
  <si>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</si>
  <si>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</si>
  <si>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</si>
  <si>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</si>
  <si>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</si>
  <si>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</si>
  <si>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</si>
  <si>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</si>
  <si>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</si>
  <si>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</si>
  <si>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</si>
  <si>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</si>
  <si>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</si>
  <si>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</si>
  <si>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</si>
  <si>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</si>
  <si>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</si>
  <si>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</si>
  <si>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</si>
  <si>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</si>
  <si>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</si>
  <si>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</si>
  <si>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</si>
  <si>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</si>
  <si>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</si>
  <si>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</si>
  <si>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</si>
  <si>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</si>
  <si>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</si>
  <si>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</si>
  <si>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</si>
  <si>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</si>
  <si>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</si>
  <si>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</si>
  <si>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</si>
  <si>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</si>
  <si>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</si>
  <si>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</si>
  <si>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</si>
  <si>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</si>
  <si>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</si>
  <si>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</si>
  <si>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</si>
  <si>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</si>
  <si>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</si>
  <si>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</si>
  <si>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</si>
  <si>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</si>
  <si>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</si>
  <si>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</si>
  <si>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</si>
  <si>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</si>
  <si>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</si>
  <si>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</si>
  <si>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</si>
  <si>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</si>
  <si>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</si>
  <si>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</si>
  <si>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</si>
  <si>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</si>
  <si>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</si>
  <si>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</si>
  <si>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</si>
  <si>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</si>
  <si>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</si>
  <si>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</si>
  <si>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</si>
  <si>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</si>
  <si>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</si>
  <si>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</si>
  <si>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</si>
  <si>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</si>
  <si>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</si>
  <si>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</si>
  <si>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</si>
  <si>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</si>
  <si>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</si>
  <si>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</si>
  <si>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</si>
  <si>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</si>
  <si>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</si>
  <si>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</si>
  <si>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</si>
  <si>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</si>
  <si>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</si>
  <si>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</si>
  <si>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</si>
  <si>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</si>
  <si>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</si>
  <si>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</si>
  <si>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</si>
  <si>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</si>
  <si>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</si>
  <si>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</si>
  <si>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</si>
  <si>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</si>
  <si>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</si>
  <si>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</si>
  <si>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</si>
  <si>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</si>
  <si>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</si>
  <si>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</si>
  <si>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</si>
  <si>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</si>
  <si>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</si>
  <si>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</si>
  <si>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</si>
  <si>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</si>
  <si>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</si>
  <si>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</si>
  <si>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</si>
  <si>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</si>
  <si>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</si>
  <si>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</si>
  <si>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</si>
  <si>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</si>
  <si>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</si>
  <si>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</si>
  <si>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</si>
  <si>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</si>
  <si>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</si>
  <si>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</si>
  <si>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</si>
  <si>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</si>
  <si>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</si>
  <si>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</si>
  <si>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</si>
  <si>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</si>
  <si>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</si>
  <si>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</si>
  <si>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</si>
  <si>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</si>
  <si>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</si>
  <si>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</si>
  <si>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</si>
  <si>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</si>
  <si>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</si>
  <si>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</si>
  <si>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</si>
  <si>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</si>
  <si>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</si>
  <si>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</si>
  <si>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</si>
  <si>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</si>
  <si>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</si>
  <si>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</si>
  <si>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</si>
  <si>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</si>
  <si>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</si>
  <si>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</si>
  <si>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</si>
  <si>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</si>
  <si>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</si>
  <si>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</si>
  <si>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</si>
  <si>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</si>
  <si>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</si>
  <si>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</si>
  <si>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</si>
  <si>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</si>
  <si>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</si>
  <si>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</si>
  <si>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</si>
  <si>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</si>
  <si>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</si>
  <si>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</si>
  <si>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</si>
  <si>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</si>
  <si>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</si>
  <si>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</si>
  <si>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</si>
  <si>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</si>
  <si>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</si>
  <si>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</si>
  <si>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</si>
  <si>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</si>
  <si>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</si>
  <si>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</si>
  <si>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</si>
  <si>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</si>
  <si>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</si>
  <si>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</si>
  <si>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</si>
  <si>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</si>
  <si>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</si>
  <si>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 Jacques Fontaine</t>
  </si>
  <si>
    <t>Plus de 40 ans</t>
  </si>
  <si>
    <t>Me D. Neuman</t>
  </si>
  <si>
    <t>Chertsey</t>
  </si>
  <si>
    <t>M. J-C Deslauriers</t>
  </si>
  <si>
    <t>Non applicable</t>
  </si>
  <si>
    <t>Stratégies Énergétiques (S.É.) et l'AQLPA</t>
  </si>
  <si>
    <t>Dominique Neuman</t>
  </si>
  <si>
    <t>janvier</t>
  </si>
  <si>
    <t>Plus de 33 ans</t>
  </si>
  <si>
    <t>R-4097-2019</t>
  </si>
  <si>
    <t>Tout le dossier (Du 6 août 2019 au 20 déc. 2019)</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</si>
</sst>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164" fontId="22" fillId="36" borderId="76"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64" fontId="80" fillId="0" borderId="76"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6" fillId="0" borderId="0" xfId="0" applyFont="1" applyFill="1" applyAlignment="1">
      <alignment horizontal="center" vertical="top"/>
    </xf>
    <xf numFmtId="0" fontId="37" fillId="0" borderId="43" xfId="0" applyFont="1" applyBorder="1" applyAlignment="1">
      <alignment horizontal="center" vertical="top"/>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10">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03" t="s">
        <v>171</v>
      </c>
      <c r="B4" s="304"/>
      <c r="C4" s="304"/>
      <c r="D4" s="304"/>
      <c r="E4" s="4"/>
      <c r="F4" s="4"/>
      <c r="G4" s="4"/>
      <c r="H4" s="4"/>
      <c r="I4" s="4"/>
      <c r="J4" s="4"/>
      <c r="K4" s="4"/>
      <c r="L4" s="4"/>
      <c r="M4" s="4"/>
      <c r="N4" s="4"/>
      <c r="O4" s="4"/>
      <c r="P4" s="4"/>
    </row>
    <row r="5" spans="1:16" ht="18.75" customHeight="1">
      <c r="A5" s="177" t="s">
        <v>0</v>
      </c>
      <c r="B5" s="186" t="s">
        <v>198</v>
      </c>
      <c r="C5" s="178" t="s">
        <v>16</v>
      </c>
      <c r="D5" s="187" t="s">
        <v>199</v>
      </c>
      <c r="E5" s="4"/>
      <c r="F5" s="4"/>
      <c r="G5" s="4"/>
      <c r="H5" s="4"/>
      <c r="I5" s="4"/>
      <c r="J5" s="4"/>
      <c r="K5" s="4"/>
      <c r="L5" s="4"/>
      <c r="M5" s="4"/>
      <c r="N5" s="4"/>
      <c r="O5" s="4"/>
      <c r="P5" s="4"/>
    </row>
    <row r="6" spans="1:16" ht="18.75" customHeight="1">
      <c r="A6" s="179" t="s">
        <v>1</v>
      </c>
      <c r="B6" s="305" t="s">
        <v>194</v>
      </c>
      <c r="C6" s="306"/>
      <c r="D6" s="307"/>
      <c r="E6" s="4"/>
      <c r="F6" s="4"/>
      <c r="G6" s="4"/>
      <c r="H6" s="4"/>
      <c r="I6" s="4"/>
      <c r="J6" s="4"/>
      <c r="K6" s="4"/>
      <c r="L6" s="4"/>
      <c r="M6" s="4"/>
      <c r="N6" s="4"/>
      <c r="O6" s="4"/>
      <c r="P6" s="4"/>
    </row>
    <row r="7" spans="1:16" ht="18.75" customHeight="1">
      <c r="A7" s="308" t="s">
        <v>96</v>
      </c>
      <c r="B7" s="309"/>
      <c r="C7" s="310"/>
      <c r="D7" s="188" t="s">
        <v>185</v>
      </c>
      <c r="E7" s="4"/>
      <c r="F7" s="4"/>
      <c r="G7" s="4"/>
      <c r="H7" s="4"/>
      <c r="I7" s="4"/>
      <c r="J7" s="4"/>
      <c r="K7" s="4"/>
      <c r="L7" s="4"/>
      <c r="M7" s="4"/>
      <c r="N7" s="4"/>
      <c r="O7" s="4"/>
      <c r="P7" s="4"/>
    </row>
    <row r="8" spans="1:16" ht="18.75" customHeight="1">
      <c r="A8" s="308" t="s">
        <v>170</v>
      </c>
      <c r="B8" s="311"/>
      <c r="C8" s="312"/>
      <c r="D8" s="189">
        <v>0</v>
      </c>
      <c r="E8" s="4"/>
      <c r="F8" s="4"/>
      <c r="G8" s="4"/>
      <c r="H8" s="4"/>
      <c r="I8" s="4"/>
      <c r="J8" s="4"/>
      <c r="K8" s="4"/>
      <c r="L8" s="4"/>
      <c r="M8" s="4"/>
      <c r="N8" s="4"/>
      <c r="O8" s="4"/>
      <c r="P8" s="4"/>
    </row>
    <row r="9" spans="1:16" ht="18.75" customHeight="1">
      <c r="A9" s="313" t="s">
        <v>169</v>
      </c>
      <c r="B9" s="314"/>
      <c r="C9" s="315"/>
      <c r="D9" s="190" t="s">
        <v>184</v>
      </c>
      <c r="E9" s="4"/>
      <c r="F9" s="4"/>
      <c r="G9" s="4"/>
      <c r="H9" s="4"/>
      <c r="I9" s="4"/>
      <c r="J9" s="4"/>
      <c r="K9" s="4"/>
      <c r="L9" s="4"/>
      <c r="M9" s="4"/>
      <c r="N9" s="4"/>
      <c r="O9" s="4"/>
      <c r="P9" s="4"/>
    </row>
    <row r="10" spans="1:16" ht="20.25" customHeight="1">
      <c r="A10" s="320" t="s">
        <v>110</v>
      </c>
      <c r="B10" s="321"/>
      <c r="C10" s="321"/>
      <c r="D10" s="322"/>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190</v>
      </c>
      <c r="B12" s="192" t="s">
        <v>197</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192</v>
      </c>
      <c r="B17" s="192" t="s">
        <v>189</v>
      </c>
      <c r="C17" s="192" t="s">
        <v>186</v>
      </c>
      <c r="D17" s="193" t="s">
        <v>191</v>
      </c>
      <c r="E17" s="9"/>
      <c r="F17" s="4"/>
      <c r="G17" s="4"/>
      <c r="H17" s="4"/>
      <c r="I17" s="4"/>
      <c r="J17" s="4"/>
      <c r="K17" s="4"/>
      <c r="L17" s="4"/>
      <c r="M17" s="4"/>
      <c r="N17" s="4"/>
      <c r="O17" s="4"/>
      <c r="P17" s="4"/>
    </row>
    <row r="18" spans="1:16" ht="27" customHeight="1">
      <c r="A18" s="194" t="s">
        <v>188</v>
      </c>
      <c r="B18" s="195" t="s">
        <v>189</v>
      </c>
      <c r="C18" s="195" t="s">
        <v>186</v>
      </c>
      <c r="D18" s="196" t="s">
        <v>187</v>
      </c>
      <c r="E18" s="9"/>
      <c r="F18" s="4"/>
      <c r="G18" s="4"/>
      <c r="H18" s="4"/>
      <c r="I18" s="4"/>
      <c r="J18" s="4"/>
      <c r="K18" s="4"/>
      <c r="L18" s="4"/>
      <c r="M18" s="4"/>
      <c r="N18" s="4"/>
      <c r="O18" s="4"/>
      <c r="P18" s="4"/>
    </row>
    <row r="19" spans="1:16" ht="27" customHeight="1">
      <c r="A19" s="194"/>
      <c r="B19" s="195"/>
      <c r="C19" s="195"/>
      <c r="D19" s="196"/>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6" t="s">
        <v>17</v>
      </c>
      <c r="C22" s="316" t="s">
        <v>17</v>
      </c>
      <c r="D22" s="202"/>
      <c r="E22" s="9"/>
      <c r="F22" s="4"/>
      <c r="G22" s="4"/>
      <c r="H22" s="4"/>
      <c r="I22" s="4"/>
      <c r="J22" s="4"/>
      <c r="K22" s="4"/>
      <c r="L22" s="4"/>
      <c r="M22" s="4"/>
      <c r="N22" s="4"/>
      <c r="O22" s="4"/>
      <c r="P22" s="4"/>
    </row>
    <row r="23" spans="1:16" ht="27" customHeight="1">
      <c r="A23" s="201"/>
      <c r="B23" s="317"/>
      <c r="C23" s="317"/>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6" t="s">
        <v>17</v>
      </c>
      <c r="C25" s="206"/>
      <c r="D25" s="202"/>
      <c r="E25" s="9"/>
      <c r="F25" s="4"/>
      <c r="G25" s="4"/>
      <c r="H25" s="4"/>
      <c r="I25" s="4"/>
      <c r="J25" s="4"/>
      <c r="K25" s="4"/>
      <c r="L25" s="4"/>
      <c r="M25" s="4"/>
      <c r="N25" s="4"/>
      <c r="O25" s="4"/>
      <c r="P25" s="4"/>
    </row>
    <row r="26" spans="1:16" ht="27" customHeight="1">
      <c r="A26" s="205"/>
      <c r="B26" s="317"/>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6" t="s">
        <v>17</v>
      </c>
      <c r="C28" s="206"/>
      <c r="D28" s="193"/>
      <c r="E28" s="9"/>
      <c r="F28" s="4"/>
      <c r="G28" s="4"/>
      <c r="H28" s="4"/>
      <c r="I28" s="4"/>
      <c r="J28" s="4"/>
      <c r="K28" s="4"/>
      <c r="L28" s="4"/>
      <c r="M28" s="4"/>
      <c r="N28" s="4"/>
      <c r="O28" s="4"/>
      <c r="P28" s="4"/>
    </row>
    <row r="29" spans="1:16" ht="27" customHeight="1">
      <c r="A29" s="205"/>
      <c r="B29" s="317"/>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99</v>
      </c>
      <c r="B31" s="319"/>
      <c r="C31" s="319"/>
      <c r="D31" s="319"/>
      <c r="E31" s="9"/>
      <c r="F31" s="4"/>
      <c r="G31" s="4"/>
      <c r="H31" s="4"/>
      <c r="I31" s="4"/>
      <c r="J31" s="4"/>
      <c r="K31" s="4"/>
      <c r="L31" s="4"/>
      <c r="M31" s="4"/>
      <c r="N31" s="4"/>
      <c r="O31" s="4"/>
      <c r="P31" s="4"/>
    </row>
    <row r="32" spans="1:16" ht="14.25" customHeight="1">
      <c r="A32" s="318" t="s">
        <v>100</v>
      </c>
      <c r="B32" s="319"/>
      <c r="C32" s="319"/>
      <c r="D32" s="319"/>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20 janvier 2020&amp;C&amp;"Times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10">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03" t="s">
        <v>181</v>
      </c>
      <c r="B3" s="304"/>
      <c r="C3" s="304"/>
      <c r="D3" s="304"/>
      <c r="E3" s="11"/>
      <c r="F3" s="4"/>
      <c r="G3" s="4"/>
      <c r="H3" s="4"/>
      <c r="I3" s="4"/>
      <c r="J3" s="4"/>
      <c r="K3" s="4"/>
      <c r="L3" s="4"/>
      <c r="M3" s="4"/>
      <c r="N3" s="4"/>
      <c r="O3" s="4"/>
      <c r="P3" s="4"/>
    </row>
    <row r="4" spans="1:16" ht="26.25" customHeight="1">
      <c r="A4" s="177" t="s">
        <v>0</v>
      </c>
      <c r="B4" s="127" t="str">
        <f>Identification!B5</f>
        <v>R-4097-2019</v>
      </c>
      <c r="C4" s="211" t="s">
        <v>16</v>
      </c>
      <c r="D4" s="128" t="str">
        <f>Identification!D5</f>
        <v>Tout le dossier (Du 6 août 2019 au 20 déc. 2019)</v>
      </c>
      <c r="E4" s="11"/>
      <c r="F4" s="4"/>
      <c r="G4" s="4"/>
      <c r="H4" s="4"/>
      <c r="I4" s="4"/>
      <c r="J4" s="4"/>
      <c r="K4" s="4"/>
      <c r="L4" s="4"/>
      <c r="M4" s="4"/>
      <c r="N4" s="4"/>
      <c r="O4" s="4"/>
      <c r="P4" s="4"/>
    </row>
    <row r="5" spans="1:16" ht="26.25" customHeight="1">
      <c r="A5" s="179" t="s">
        <v>1</v>
      </c>
      <c r="B5" s="323" t="str">
        <f>Identification!B6:D6</f>
        <v>Stratégies Énergétiques (S.É.) et l'AQLPA</v>
      </c>
      <c r="C5" s="324"/>
      <c r="D5" s="325"/>
      <c r="E5" s="11"/>
      <c r="F5" s="112"/>
      <c r="G5" s="112"/>
      <c r="H5" s="4"/>
      <c r="I5" s="4"/>
      <c r="J5" s="4"/>
      <c r="K5" s="4"/>
      <c r="L5" s="4"/>
      <c r="M5" s="4"/>
      <c r="N5" s="4"/>
      <c r="O5" s="4"/>
      <c r="P5" s="4"/>
    </row>
    <row r="6" spans="1:16" ht="22.5" customHeight="1">
      <c r="A6" s="336" t="s">
        <v>20</v>
      </c>
      <c r="B6" s="337"/>
      <c r="C6" s="337"/>
      <c r="D6" s="338"/>
      <c r="E6" s="11"/>
      <c r="F6" s="4"/>
      <c r="G6" s="4"/>
      <c r="H6" s="4"/>
      <c r="I6" s="4"/>
      <c r="J6" s="4"/>
      <c r="K6" s="4"/>
      <c r="L6" s="4"/>
      <c r="M6" s="4"/>
      <c r="N6" s="4"/>
      <c r="O6" s="4"/>
      <c r="P6" s="4"/>
    </row>
    <row r="7" spans="1:16" ht="19.5" customHeight="1">
      <c r="A7" s="212" t="s">
        <v>2</v>
      </c>
      <c r="B7" s="335" t="s">
        <v>167</v>
      </c>
      <c r="C7" s="33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28.5</v>
      </c>
      <c r="C9" s="301">
        <f>Honoraires!D14</f>
        <v>0</v>
      </c>
      <c r="D9" s="129">
        <f>Honoraires!H14</f>
        <v>8355.82</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41.5</v>
      </c>
      <c r="C11" s="301">
        <f>Honoraires!D20</f>
        <v>0</v>
      </c>
      <c r="D11" s="129">
        <f>Honoraires!H20</f>
        <v>9542.93</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0</v>
      </c>
      <c r="C13" s="301">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70</v>
      </c>
      <c r="C19" s="247">
        <f>C9+C11+C13+C15+C17</f>
        <v>0</v>
      </c>
      <c r="D19" s="248">
        <f>D9+D11+D13+D15+D17</f>
        <v>17898.75</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32" t="s">
        <v>63</v>
      </c>
      <c r="B21" s="333"/>
      <c r="C21" s="333"/>
      <c r="D21" s="334"/>
      <c r="E21" s="9"/>
      <c r="F21" s="4"/>
      <c r="G21" s="4"/>
      <c r="H21" s="4"/>
      <c r="I21" s="4"/>
      <c r="J21" s="4"/>
      <c r="K21" s="4"/>
      <c r="L21" s="4"/>
      <c r="M21" s="4"/>
      <c r="N21" s="4"/>
      <c r="O21" s="4"/>
      <c r="P21" s="4"/>
    </row>
    <row r="22" spans="1:16" ht="33" customHeight="1">
      <c r="A22" s="329" t="s">
        <v>21</v>
      </c>
      <c r="B22" s="330"/>
      <c r="C22" s="331"/>
      <c r="D22" s="226" t="s">
        <v>4</v>
      </c>
      <c r="E22" s="4"/>
      <c r="F22" s="4"/>
      <c r="G22" s="4"/>
      <c r="H22" s="4"/>
      <c r="I22" s="4"/>
      <c r="J22" s="4"/>
      <c r="K22" s="4"/>
      <c r="L22" s="4"/>
      <c r="M22" s="4"/>
      <c r="N22" s="4"/>
      <c r="O22" s="4"/>
      <c r="P22" s="4"/>
    </row>
    <row r="23" spans="1:16" ht="19.5" customHeight="1">
      <c r="A23" s="348" t="s">
        <v>22</v>
      </c>
      <c r="B23" s="349"/>
      <c r="C23" s="350"/>
      <c r="D23" s="130">
        <f>ROUND(0.03*D19,2)</f>
        <v>536.96</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48" t="s">
        <v>5</v>
      </c>
      <c r="B25" s="351"/>
      <c r="C25" s="352"/>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53" t="s">
        <v>155</v>
      </c>
      <c r="B27" s="354"/>
      <c r="C27" s="355"/>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45" t="s">
        <v>82</v>
      </c>
      <c r="B29" s="346"/>
      <c r="C29" s="347"/>
      <c r="D29" s="249">
        <f>D23+D25+D27</f>
        <v>536.96</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26" t="s">
        <v>162</v>
      </c>
      <c r="B31" s="327"/>
      <c r="C31" s="32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56" t="s">
        <v>146</v>
      </c>
      <c r="B33" s="357"/>
      <c r="C33" s="358"/>
      <c r="D33" s="250">
        <f>D19+D29+D31</f>
        <v>18435.71</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42" t="s">
        <v>173</v>
      </c>
      <c r="B35" s="343"/>
      <c r="C35" s="344"/>
      <c r="D35" s="209">
        <v>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39" t="s">
        <v>147</v>
      </c>
      <c r="B38" s="340"/>
      <c r="C38" s="340"/>
      <c r="D38" s="341"/>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20 janvier 2020&amp;C&amp;"Times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view="pageLayout" workbookViewId="0" topLeftCell="A22">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03" t="s">
        <v>172</v>
      </c>
      <c r="B3" s="340"/>
      <c r="C3" s="340"/>
      <c r="D3" s="340"/>
      <c r="E3" s="340"/>
      <c r="F3" s="340"/>
      <c r="G3" s="340"/>
      <c r="H3" s="340"/>
      <c r="I3" s="11"/>
      <c r="J3" s="11"/>
      <c r="K3" s="11"/>
      <c r="L3" s="11"/>
      <c r="M3" s="11"/>
      <c r="N3" s="11"/>
      <c r="O3" s="11"/>
      <c r="P3" s="11"/>
      <c r="Q3" s="11"/>
    </row>
    <row r="4" spans="1:17" ht="26.25" customHeight="1">
      <c r="A4" s="156" t="s">
        <v>0</v>
      </c>
      <c r="B4" s="132"/>
      <c r="C4" s="157" t="str">
        <f>Identification!B5</f>
        <v>R-4097-2019</v>
      </c>
      <c r="D4" s="388" t="s">
        <v>16</v>
      </c>
      <c r="E4" s="389"/>
      <c r="F4" s="383" t="str">
        <f>Identification!D5</f>
        <v>Tout le dossier (Du 6 août 2019 au 20 déc. 2019)</v>
      </c>
      <c r="G4" s="384"/>
      <c r="H4" s="385"/>
      <c r="I4" s="11"/>
      <c r="J4" s="11"/>
      <c r="K4" s="11"/>
      <c r="L4" s="11"/>
      <c r="M4" s="11"/>
      <c r="N4" s="11"/>
      <c r="O4" s="11"/>
      <c r="P4" s="11"/>
      <c r="Q4" s="11"/>
    </row>
    <row r="5" spans="1:17" ht="26.25" customHeight="1">
      <c r="A5" s="133" t="s">
        <v>1</v>
      </c>
      <c r="B5" s="134"/>
      <c r="C5" s="323" t="str">
        <f>Identification!B6</f>
        <v>Stratégies Énergétiques (S.É.) et l'AQLPA</v>
      </c>
      <c r="D5" s="386"/>
      <c r="E5" s="386"/>
      <c r="F5" s="386"/>
      <c r="G5" s="386"/>
      <c r="H5" s="387"/>
      <c r="I5" s="11"/>
      <c r="J5" s="11"/>
      <c r="K5" s="11"/>
      <c r="L5" s="11"/>
      <c r="M5" s="11"/>
      <c r="N5" s="11"/>
      <c r="O5" s="11"/>
      <c r="P5" s="11"/>
      <c r="Q5" s="11"/>
    </row>
    <row r="6" spans="1:17" ht="20.25" customHeight="1">
      <c r="A6" s="240"/>
      <c r="B6" s="367" t="s">
        <v>81</v>
      </c>
      <c r="C6" s="368"/>
      <c r="D6" s="368"/>
      <c r="E6" s="368"/>
      <c r="F6" s="369"/>
      <c r="G6" s="369"/>
      <c r="H6" s="370"/>
      <c r="I6" s="11"/>
      <c r="J6" s="11"/>
      <c r="K6" s="11"/>
      <c r="L6" s="11"/>
      <c r="M6" s="11"/>
      <c r="N6" s="11"/>
      <c r="O6" s="11"/>
      <c r="P6" s="11"/>
      <c r="Q6" s="11"/>
    </row>
    <row r="7" spans="1:17" ht="3.75" customHeight="1">
      <c r="A7" s="145"/>
      <c r="B7" s="146"/>
      <c r="C7" s="371"/>
      <c r="D7" s="372"/>
      <c r="E7" s="135"/>
      <c r="F7" s="135"/>
      <c r="G7" s="135"/>
      <c r="H7" s="136"/>
      <c r="I7" s="11"/>
      <c r="J7" s="11"/>
      <c r="K7" s="11"/>
      <c r="L7" s="11"/>
      <c r="M7" s="11"/>
      <c r="N7" s="11"/>
      <c r="O7" s="11"/>
      <c r="P7" s="11"/>
      <c r="Q7" s="11"/>
    </row>
    <row r="8" spans="1:17" ht="17.25" customHeight="1">
      <c r="A8" s="137" t="s">
        <v>2</v>
      </c>
      <c r="B8" s="147"/>
      <c r="C8" s="365" t="s">
        <v>175</v>
      </c>
      <c r="D8" s="366"/>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73" t="s">
        <v>150</v>
      </c>
      <c r="B10" s="149" t="str">
        <f>Identification!A12</f>
        <v>Me D. Neuman</v>
      </c>
      <c r="C10" s="252">
        <v>28.5</v>
      </c>
      <c r="D10" s="252"/>
      <c r="E10" s="253">
        <v>255</v>
      </c>
      <c r="F10" s="172">
        <f>ROUND(((D10*E10)+(C10*E10)),2)</f>
        <v>7267.5</v>
      </c>
      <c r="G10" s="259">
        <f>ROUNDUP(F10*0.05,2)+ROUNDUP(F10*0.09975,2)</f>
        <v>1088.32</v>
      </c>
      <c r="H10" s="169">
        <f>ROUND(F10+G10,2)</f>
        <v>8355.82</v>
      </c>
      <c r="I10" s="11"/>
      <c r="J10" s="11"/>
      <c r="K10" s="11"/>
      <c r="L10" s="11"/>
      <c r="M10" s="11"/>
      <c r="N10" s="11"/>
      <c r="O10" s="11"/>
      <c r="P10" s="11"/>
      <c r="Q10" s="11"/>
    </row>
    <row r="11" spans="1:17" ht="20.25" customHeight="1">
      <c r="A11" s="374"/>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74"/>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74"/>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75"/>
      <c r="B14" s="160" t="s">
        <v>18</v>
      </c>
      <c r="C14" s="161">
        <f>SUM(C10:C13)</f>
        <v>28.5</v>
      </c>
      <c r="D14" s="161">
        <f>SUM(D10:D13)</f>
        <v>0</v>
      </c>
      <c r="E14" s="361"/>
      <c r="F14" s="162">
        <f>F10+F11+F12+F13</f>
        <v>7267.5</v>
      </c>
      <c r="G14" s="162">
        <f>G10+G11+G12+G13</f>
        <v>1088.32</v>
      </c>
      <c r="H14" s="163">
        <f>ROUND(F14+G14,2)</f>
        <v>8355.82</v>
      </c>
      <c r="I14" s="11"/>
      <c r="J14" s="11"/>
      <c r="K14" s="11"/>
      <c r="L14" s="11"/>
      <c r="M14" s="11"/>
      <c r="N14" s="11"/>
      <c r="O14" s="11"/>
      <c r="P14" s="11"/>
      <c r="Q14" s="11"/>
    </row>
    <row r="15" spans="1:17" ht="12.75" customHeight="1">
      <c r="A15" s="376"/>
      <c r="B15" s="164"/>
      <c r="C15" s="176" t="s">
        <v>14</v>
      </c>
      <c r="D15" s="176" t="s">
        <v>19</v>
      </c>
      <c r="E15" s="362"/>
      <c r="F15" s="165" t="s">
        <v>23</v>
      </c>
      <c r="G15" s="165" t="s">
        <v>24</v>
      </c>
      <c r="H15" s="166" t="s">
        <v>25</v>
      </c>
      <c r="I15" s="11"/>
      <c r="J15" s="11"/>
      <c r="K15" s="11"/>
      <c r="L15" s="11"/>
      <c r="M15" s="11"/>
      <c r="N15" s="11"/>
      <c r="O15" s="11"/>
      <c r="P15" s="11"/>
      <c r="Q15" s="11"/>
    </row>
    <row r="16" spans="1:17" ht="20.25" customHeight="1">
      <c r="A16" s="373" t="s">
        <v>151</v>
      </c>
      <c r="B16" s="149" t="str">
        <f>Identification!A17</f>
        <v>M. J-C Deslauriers</v>
      </c>
      <c r="C16" s="252">
        <v>36</v>
      </c>
      <c r="D16" s="252"/>
      <c r="E16" s="253">
        <v>200</v>
      </c>
      <c r="F16" s="172">
        <f>ROUND(((D16*E16)+(C16*E16)),2)</f>
        <v>7200</v>
      </c>
      <c r="G16" s="259">
        <f>ROUNDUP(F16*0.05,2)+ROUNDUP(F16*0.09975,2)</f>
        <v>1078.2</v>
      </c>
      <c r="H16" s="169">
        <f>ROUND(F16+G16,2)</f>
        <v>8278.2</v>
      </c>
      <c r="I16" s="11"/>
      <c r="J16" s="11"/>
      <c r="K16" s="11"/>
      <c r="L16" s="11"/>
      <c r="M16" s="11"/>
      <c r="N16" s="11"/>
      <c r="O16" s="11"/>
      <c r="P16" s="11"/>
      <c r="Q16" s="11"/>
    </row>
    <row r="17" spans="1:17" ht="20.25" customHeight="1">
      <c r="A17" s="374"/>
      <c r="B17" s="149" t="str">
        <f>Identification!A18</f>
        <v>M. Jacques Fontaine</v>
      </c>
      <c r="C17" s="254">
        <v>5.5</v>
      </c>
      <c r="D17" s="254"/>
      <c r="E17" s="255">
        <v>200</v>
      </c>
      <c r="F17" s="173">
        <f>ROUND(((D17*E17)+(C17*E17)),2)</f>
        <v>1100</v>
      </c>
      <c r="G17" s="259">
        <f>ROUNDUP(F17*0.05,2)+ROUNDUP(F17*0.09975,2)</f>
        <v>164.73</v>
      </c>
      <c r="H17" s="170">
        <f>ROUND(F17+G17,2)</f>
        <v>1264.73</v>
      </c>
      <c r="I17" s="11"/>
      <c r="J17" s="11"/>
      <c r="K17" s="11"/>
      <c r="L17" s="11"/>
      <c r="M17" s="11"/>
      <c r="N17" s="11"/>
      <c r="O17" s="11"/>
      <c r="P17" s="11"/>
      <c r="Q17" s="11"/>
    </row>
    <row r="18" spans="1:17" ht="20.25" customHeight="1">
      <c r="A18" s="374"/>
      <c r="B18" s="150">
        <f>Identification!A19</f>
        <v>0</v>
      </c>
      <c r="C18" s="254"/>
      <c r="D18" s="254"/>
      <c r="E18" s="255"/>
      <c r="F18" s="173">
        <f>ROUND(((D18*E18)+(C18*E18)),2)</f>
        <v>0</v>
      </c>
      <c r="G18" s="259">
        <f>ROUNDUP(F18*0.05,2)+ROUNDUP(F18*0.09975,2)</f>
        <v>0</v>
      </c>
      <c r="H18" s="170">
        <f>ROUND(F18+G18,2)</f>
        <v>0</v>
      </c>
      <c r="I18" s="11"/>
      <c r="J18" s="11"/>
      <c r="K18" s="11"/>
      <c r="L18" s="11"/>
      <c r="M18" s="11"/>
      <c r="N18" s="11"/>
      <c r="O18" s="11"/>
      <c r="P18" s="11"/>
      <c r="Q18" s="11"/>
    </row>
    <row r="19" spans="1:17" ht="20.25" customHeight="1">
      <c r="A19" s="374"/>
      <c r="B19" s="151">
        <f>Identification!A20</f>
        <v>0</v>
      </c>
      <c r="C19" s="256"/>
      <c r="D19" s="256"/>
      <c r="E19" s="257"/>
      <c r="F19" s="168">
        <f>ROUND(((D19*E19)+(C19*E19)),2)</f>
        <v>0</v>
      </c>
      <c r="G19" s="259">
        <f>ROUNDUP(F19*0.05,2)+ROUNDUP(F19*0.09975,2)</f>
        <v>0</v>
      </c>
      <c r="H19" s="171">
        <f>ROUND(F19+G19,2)</f>
        <v>0</v>
      </c>
      <c r="I19" s="11"/>
      <c r="J19" s="11"/>
      <c r="K19" s="11"/>
      <c r="L19" s="11"/>
      <c r="M19" s="11"/>
      <c r="N19" s="11"/>
      <c r="O19" s="11"/>
      <c r="P19" s="11"/>
      <c r="Q19" s="11"/>
    </row>
    <row r="20" spans="1:17" ht="20.25" customHeight="1">
      <c r="A20" s="375"/>
      <c r="B20" s="160" t="s">
        <v>18</v>
      </c>
      <c r="C20" s="161">
        <f>SUM(C16:C19)</f>
        <v>41.5</v>
      </c>
      <c r="D20" s="161">
        <f>SUM(D16:D19)</f>
        <v>0</v>
      </c>
      <c r="E20" s="361"/>
      <c r="F20" s="162">
        <f>F16+F17+F18+F19</f>
        <v>8300</v>
      </c>
      <c r="G20" s="162">
        <f>G16+G17+G18+G19</f>
        <v>1242.93</v>
      </c>
      <c r="H20" s="163">
        <f>ROUND(F20+G20,2)</f>
        <v>9542.93</v>
      </c>
      <c r="I20" s="11"/>
      <c r="J20" s="11"/>
      <c r="K20" s="11"/>
      <c r="L20" s="11"/>
      <c r="M20" s="11"/>
      <c r="N20" s="11"/>
      <c r="O20" s="11"/>
      <c r="P20" s="11"/>
      <c r="Q20" s="11"/>
    </row>
    <row r="21" spans="1:17" ht="12.75" customHeight="1">
      <c r="A21" s="376"/>
      <c r="B21" s="164"/>
      <c r="C21" s="176" t="s">
        <v>26</v>
      </c>
      <c r="D21" s="176" t="s">
        <v>27</v>
      </c>
      <c r="E21" s="362"/>
      <c r="F21" s="165" t="s">
        <v>28</v>
      </c>
      <c r="G21" s="165" t="s">
        <v>29</v>
      </c>
      <c r="H21" s="166" t="s">
        <v>30</v>
      </c>
      <c r="I21" s="11"/>
      <c r="J21" s="11"/>
      <c r="K21" s="11"/>
      <c r="L21" s="11"/>
      <c r="M21" s="11"/>
      <c r="N21" s="11"/>
      <c r="O21" s="11"/>
      <c r="P21" s="11"/>
      <c r="Q21" s="11"/>
    </row>
    <row r="22" spans="1:17" ht="20.25" customHeight="1">
      <c r="A22" s="373" t="s">
        <v>178</v>
      </c>
      <c r="B22" s="158">
        <f>Identification!A22</f>
        <v>0</v>
      </c>
      <c r="C22" s="252"/>
      <c r="D22" s="252"/>
      <c r="E22" s="253"/>
      <c r="F22" s="172">
        <f>ROUND(((D22*E22)+(C22*E22)),2)</f>
        <v>0</v>
      </c>
      <c r="G22" s="259">
        <f>ROUNDUP(F22*0.05,2)+ROUNDUP(F22*0.09975,2)</f>
        <v>0</v>
      </c>
      <c r="H22" s="169">
        <f>ROUND(F22+G22,2)</f>
        <v>0</v>
      </c>
      <c r="I22" s="11"/>
      <c r="J22" s="11"/>
      <c r="K22" s="11"/>
      <c r="L22" s="11"/>
      <c r="M22" s="11"/>
      <c r="N22" s="11"/>
      <c r="O22" s="11"/>
      <c r="P22" s="11"/>
      <c r="Q22" s="11"/>
    </row>
    <row r="23" spans="1:17" ht="20.25" customHeight="1">
      <c r="A23" s="374"/>
      <c r="B23" s="159">
        <f>Identification!A23</f>
        <v>0</v>
      </c>
      <c r="C23" s="256"/>
      <c r="D23" s="256"/>
      <c r="E23" s="257"/>
      <c r="F23" s="168">
        <f>ROUND(((D23*E23)+(C23*E23)),2)</f>
        <v>0</v>
      </c>
      <c r="G23" s="259">
        <f>ROUNDUP(F23*0.05,2)+ROUNDUP(F23*0.09975,2)</f>
        <v>0</v>
      </c>
      <c r="H23" s="171">
        <f>ROUND(F23+G23,2)</f>
        <v>0</v>
      </c>
      <c r="I23" s="11"/>
      <c r="J23" s="11"/>
      <c r="K23" s="11"/>
      <c r="L23" s="11"/>
      <c r="M23" s="11"/>
      <c r="N23" s="11"/>
      <c r="O23" s="11"/>
      <c r="P23" s="11"/>
      <c r="Q23" s="11"/>
    </row>
    <row r="24" spans="1:17" ht="20.25" customHeight="1">
      <c r="A24" s="375"/>
      <c r="B24" s="160" t="s">
        <v>18</v>
      </c>
      <c r="C24" s="174">
        <f>SUM(C22:C23)</f>
        <v>0</v>
      </c>
      <c r="D24" s="174">
        <f>SUM(D22:D23)</f>
        <v>0</v>
      </c>
      <c r="E24" s="361"/>
      <c r="F24" s="162">
        <f>F22+F23</f>
        <v>0</v>
      </c>
      <c r="G24" s="162">
        <f>G22+G23</f>
        <v>0</v>
      </c>
      <c r="H24" s="163">
        <f>ROUND(F24+G24,2)</f>
        <v>0</v>
      </c>
      <c r="I24" s="11"/>
      <c r="J24" s="11"/>
      <c r="K24" s="11"/>
      <c r="L24" s="11"/>
      <c r="M24" s="11"/>
      <c r="N24" s="11"/>
      <c r="O24" s="11"/>
      <c r="P24" s="11"/>
      <c r="Q24" s="11"/>
    </row>
    <row r="25" spans="1:17" ht="12.75" customHeight="1">
      <c r="A25" s="376"/>
      <c r="B25" s="164"/>
      <c r="C25" s="176" t="s">
        <v>33</v>
      </c>
      <c r="D25" s="176" t="s">
        <v>34</v>
      </c>
      <c r="E25" s="362"/>
      <c r="F25" s="165" t="s">
        <v>35</v>
      </c>
      <c r="G25" s="165" t="s">
        <v>36</v>
      </c>
      <c r="H25" s="166" t="s">
        <v>37</v>
      </c>
      <c r="I25" s="11"/>
      <c r="J25" s="11"/>
      <c r="K25" s="11"/>
      <c r="L25" s="11"/>
      <c r="M25" s="11"/>
      <c r="N25" s="11"/>
      <c r="O25" s="11"/>
      <c r="P25" s="11"/>
      <c r="Q25" s="11"/>
    </row>
    <row r="26" spans="1:17" ht="20.25" customHeight="1">
      <c r="A26" s="373" t="s">
        <v>179</v>
      </c>
      <c r="B26" s="158">
        <f>Identification!A25</f>
        <v>0</v>
      </c>
      <c r="C26" s="252"/>
      <c r="D26" s="252"/>
      <c r="E26" s="253"/>
      <c r="F26" s="172">
        <f>ROUND(((D26*E26)+(C26*E26)),2)</f>
        <v>0</v>
      </c>
      <c r="G26" s="259">
        <f>ROUNDUP(F26*0.05,2)+ROUNDUP(F26*0.09975,2)</f>
        <v>0</v>
      </c>
      <c r="H26" s="169">
        <f>ROUND(F26+G26,2)</f>
        <v>0</v>
      </c>
      <c r="I26" s="11"/>
      <c r="J26" s="11"/>
      <c r="K26" s="11"/>
      <c r="L26" s="11"/>
      <c r="M26" s="11"/>
      <c r="N26" s="11"/>
      <c r="O26" s="11"/>
      <c r="P26" s="11"/>
      <c r="Q26" s="11"/>
    </row>
    <row r="27" spans="1:17" ht="20.25" customHeight="1">
      <c r="A27" s="374"/>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75"/>
      <c r="B28" s="160" t="s">
        <v>18</v>
      </c>
      <c r="C28" s="161">
        <f>SUM(C26:C27)</f>
        <v>0</v>
      </c>
      <c r="D28" s="161">
        <f>SUM(D26:D27)</f>
        <v>0</v>
      </c>
      <c r="E28" s="361"/>
      <c r="F28" s="162">
        <f>F26+F27</f>
        <v>0</v>
      </c>
      <c r="G28" s="162">
        <f>G26+G27</f>
        <v>0</v>
      </c>
      <c r="H28" s="163">
        <f>ROUND(F28+G28,2)</f>
        <v>0</v>
      </c>
      <c r="I28" s="11"/>
      <c r="J28" s="11"/>
      <c r="K28" s="11"/>
      <c r="L28" s="11"/>
      <c r="M28" s="11"/>
      <c r="N28" s="11"/>
      <c r="O28" s="11"/>
      <c r="P28" s="11"/>
      <c r="Q28" s="11"/>
    </row>
    <row r="29" spans="1:17" ht="12.75" customHeight="1">
      <c r="A29" s="376"/>
      <c r="B29" s="164"/>
      <c r="C29" s="176" t="s">
        <v>38</v>
      </c>
      <c r="D29" s="176" t="s">
        <v>39</v>
      </c>
      <c r="E29" s="362"/>
      <c r="F29" s="165" t="s">
        <v>40</v>
      </c>
      <c r="G29" s="165" t="s">
        <v>41</v>
      </c>
      <c r="H29" s="166" t="s">
        <v>42</v>
      </c>
      <c r="I29" s="11"/>
      <c r="J29" s="11"/>
      <c r="K29" s="11"/>
      <c r="L29" s="11"/>
      <c r="M29" s="11"/>
      <c r="N29" s="11"/>
      <c r="O29" s="11"/>
      <c r="P29" s="11"/>
      <c r="Q29" s="11"/>
    </row>
    <row r="30" spans="1:17" ht="20.25" customHeight="1">
      <c r="A30" s="381"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82"/>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78" t="s">
        <v>94</v>
      </c>
      <c r="B32" s="379"/>
      <c r="C32" s="379"/>
      <c r="D32" s="379"/>
      <c r="E32" s="380"/>
      <c r="F32" s="244">
        <f>F14+F20+F24+F28+F30</f>
        <v>15567.5</v>
      </c>
      <c r="G32" s="244">
        <f>G14+G20+G24+G28+G30</f>
        <v>2331.25</v>
      </c>
      <c r="H32" s="245">
        <f>H14+H20+H24+H28+H30</f>
        <v>17898.75</v>
      </c>
      <c r="I32" s="11"/>
      <c r="J32" s="11"/>
      <c r="K32" s="11"/>
      <c r="L32" s="11"/>
      <c r="M32" s="11"/>
      <c r="N32" s="11"/>
      <c r="O32" s="11"/>
      <c r="P32" s="11"/>
      <c r="Q32" s="11"/>
    </row>
    <row r="33" spans="1:17" ht="12" customHeight="1">
      <c r="A33" s="363"/>
      <c r="B33" s="364"/>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7"/>
      <c r="C35" s="377"/>
      <c r="D35" s="377"/>
      <c r="E35" s="377"/>
      <c r="F35" s="377"/>
      <c r="G35" s="377"/>
      <c r="H35" s="377"/>
      <c r="I35" s="4"/>
      <c r="J35" s="11"/>
      <c r="K35" s="11"/>
      <c r="L35" s="11"/>
      <c r="M35" s="11"/>
      <c r="N35" s="11"/>
      <c r="O35" s="11"/>
      <c r="P35" s="11"/>
      <c r="Q35" s="11"/>
    </row>
    <row r="36" spans="1:17" ht="48" customHeight="1">
      <c r="A36" s="359" t="s">
        <v>149</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20 janvier 2020&amp;C&amp;"Times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401" t="s">
        <v>172</v>
      </c>
      <c r="B3" s="402"/>
      <c r="C3" s="402"/>
      <c r="D3" s="402"/>
      <c r="E3" s="403"/>
      <c r="F3" s="403"/>
      <c r="G3" s="11"/>
      <c r="H3" s="11"/>
      <c r="I3" s="11"/>
      <c r="J3" s="11"/>
      <c r="K3" s="11"/>
      <c r="L3" s="11"/>
      <c r="M3" s="11"/>
      <c r="N3" s="11"/>
      <c r="O3" s="11"/>
      <c r="P3" s="11"/>
    </row>
    <row r="4" spans="1:16" ht="26.25" customHeight="1">
      <c r="A4" s="3" t="s">
        <v>0</v>
      </c>
      <c r="B4" s="127" t="str">
        <f>Identification!B5</f>
        <v>R-4097-2019</v>
      </c>
      <c r="C4" s="404" t="s">
        <v>16</v>
      </c>
      <c r="D4" s="405"/>
      <c r="E4" s="406" t="str">
        <f>Identification!D5</f>
        <v>Tout le dossier (Du 6 août 2019 au 20 déc. 2019)</v>
      </c>
      <c r="F4" s="407"/>
      <c r="G4" s="11"/>
      <c r="H4" s="11"/>
      <c r="I4" s="11"/>
      <c r="J4" s="11"/>
      <c r="K4" s="11"/>
      <c r="L4" s="11"/>
      <c r="M4" s="11"/>
      <c r="N4" s="11"/>
      <c r="O4" s="11"/>
      <c r="P4" s="11"/>
    </row>
    <row r="5" spans="1:16" ht="26.25" customHeight="1">
      <c r="A5" s="10" t="s">
        <v>1</v>
      </c>
      <c r="B5" s="408" t="str">
        <f>Identification!B6:D6</f>
        <v>Stratégies Énergétiques (S.É.) et l'AQLPA</v>
      </c>
      <c r="C5" s="409"/>
      <c r="D5" s="409"/>
      <c r="E5" s="409"/>
      <c r="F5" s="410"/>
      <c r="G5" s="11"/>
      <c r="H5" s="11"/>
      <c r="I5" s="11"/>
      <c r="J5" s="11"/>
      <c r="K5" s="11"/>
      <c r="L5" s="11"/>
      <c r="M5" s="11"/>
      <c r="N5" s="11"/>
      <c r="O5" s="11"/>
      <c r="P5" s="11"/>
    </row>
    <row r="6" spans="1:16" ht="26.25" customHeight="1">
      <c r="A6" s="18" t="s">
        <v>109</v>
      </c>
      <c r="B6" s="398" t="s">
        <v>193</v>
      </c>
      <c r="C6" s="399"/>
      <c r="D6" s="399"/>
      <c r="E6" s="399"/>
      <c r="F6" s="400"/>
      <c r="G6" s="11"/>
      <c r="H6" s="11"/>
      <c r="I6" s="11"/>
      <c r="J6" s="11"/>
      <c r="K6" s="11"/>
      <c r="L6" s="11"/>
      <c r="M6" s="11"/>
      <c r="N6" s="11"/>
      <c r="O6" s="11"/>
      <c r="P6" s="11"/>
    </row>
    <row r="7" spans="1:16" ht="20.25" customHeight="1">
      <c r="A7" s="394" t="s">
        <v>105</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11"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12"/>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13"/>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v>0</v>
      </c>
      <c r="C20" s="266">
        <v>0</v>
      </c>
      <c r="D20" s="55">
        <f>ROUND(B20*C20,2)</f>
        <v>0</v>
      </c>
      <c r="E20" s="115" t="s">
        <v>17</v>
      </c>
      <c r="F20" s="38">
        <f>ROUND(B20*C20,2)</f>
        <v>0</v>
      </c>
      <c r="G20" s="15"/>
      <c r="H20" s="15"/>
      <c r="I20" s="15"/>
      <c r="J20" s="15"/>
      <c r="K20" s="15"/>
      <c r="L20" s="15"/>
      <c r="M20" s="15"/>
      <c r="N20" s="15"/>
      <c r="O20" s="15"/>
      <c r="P20" s="15"/>
    </row>
    <row r="21" spans="1:16" ht="20.25" customHeight="1">
      <c r="A21" s="392" t="s">
        <v>86</v>
      </c>
      <c r="B21" s="393"/>
      <c r="C21" s="39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392" t="s">
        <v>87</v>
      </c>
      <c r="B27" s="393"/>
      <c r="C27" s="39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0" t="s">
        <v>161</v>
      </c>
      <c r="B30" s="391"/>
      <c r="C30" s="391"/>
      <c r="D30" s="391"/>
      <c r="E30" s="391"/>
      <c r="F30" s="39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20mjanvier 2020&amp;C&amp;"Times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2">
      <selection activeCell="C9" sqref="C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401" t="s">
        <v>172</v>
      </c>
      <c r="B3" s="402"/>
      <c r="C3" s="402"/>
      <c r="D3" s="402"/>
      <c r="E3" s="403"/>
      <c r="F3" s="403"/>
      <c r="G3" s="403"/>
      <c r="H3" s="11"/>
      <c r="I3" s="4"/>
      <c r="J3" s="4"/>
      <c r="K3" s="4"/>
      <c r="L3" s="4"/>
      <c r="M3" s="4"/>
      <c r="N3" s="4"/>
      <c r="O3" s="4"/>
      <c r="P3" s="4"/>
    </row>
    <row r="4" spans="1:16" ht="26.25" customHeight="1">
      <c r="A4" s="430" t="s">
        <v>0</v>
      </c>
      <c r="B4" s="431"/>
      <c r="C4" s="127" t="str">
        <f>Identification!B5</f>
        <v>R-4097-2019</v>
      </c>
      <c r="D4" s="432" t="s">
        <v>16</v>
      </c>
      <c r="E4" s="433"/>
      <c r="F4" s="428" t="str">
        <f>Identification!D5</f>
        <v>Tout le dossier (Du 6 août 2019 au 20 déc. 2019)</v>
      </c>
      <c r="G4" s="429"/>
      <c r="H4" s="11"/>
      <c r="I4" s="4"/>
      <c r="J4" s="4"/>
      <c r="K4" s="4"/>
      <c r="L4" s="4"/>
      <c r="M4" s="4"/>
      <c r="N4" s="4"/>
      <c r="O4" s="4"/>
      <c r="P4" s="4"/>
    </row>
    <row r="5" spans="1:16" ht="26.25" customHeight="1">
      <c r="A5" s="420" t="s">
        <v>1</v>
      </c>
      <c r="B5" s="421"/>
      <c r="C5" s="422" t="str">
        <f>Identification!B6</f>
        <v>Stratégies Énergétiques (S.É.) et l'AQLPA</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193</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20 janvier 2020&amp;C&amp;"Times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view="pageLayout" workbookViewId="0" topLeftCell="A19">
      <selection activeCell="E27" sqref="E27:F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4" t="s">
        <v>119</v>
      </c>
      <c r="B1" s="435"/>
      <c r="C1" s="435"/>
      <c r="D1" s="435"/>
      <c r="E1" s="435"/>
      <c r="F1" s="435"/>
      <c r="G1" s="435"/>
      <c r="H1" s="435"/>
      <c r="I1" s="435"/>
      <c r="J1" s="435"/>
      <c r="K1" s="94"/>
      <c r="L1" s="94"/>
      <c r="M1" s="94"/>
      <c r="N1" s="94"/>
      <c r="O1" s="94"/>
      <c r="P1" s="94"/>
    </row>
    <row r="2" spans="1:16" ht="18.75" customHeight="1">
      <c r="A2" s="443" t="s">
        <v>0</v>
      </c>
      <c r="B2" s="444"/>
      <c r="C2" s="444"/>
      <c r="D2" s="445" t="str">
        <f>Identification!B5</f>
        <v>R-4097-2019</v>
      </c>
      <c r="E2" s="446"/>
      <c r="F2" s="446"/>
      <c r="G2" s="446"/>
      <c r="H2" s="447"/>
      <c r="I2" s="447"/>
      <c r="J2" s="84"/>
      <c r="K2" s="94"/>
      <c r="L2" s="94"/>
      <c r="M2" s="94"/>
      <c r="N2" s="94"/>
      <c r="O2" s="94"/>
      <c r="P2" s="94"/>
    </row>
    <row r="3" spans="1:16" ht="21.75" customHeight="1">
      <c r="A3" s="83" t="s">
        <v>1</v>
      </c>
      <c r="B3" s="83"/>
      <c r="C3" s="95"/>
      <c r="D3" s="445" t="str">
        <f>Identification!B6</f>
        <v>Stratégies Énergétiques (S.É.) et l'AQLPA</v>
      </c>
      <c r="E3" s="446"/>
      <c r="F3" s="446"/>
      <c r="G3" s="446"/>
      <c r="H3" s="446"/>
      <c r="I3" s="446"/>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37" t="s">
        <v>183</v>
      </c>
      <c r="D5" s="437"/>
      <c r="E5" s="437"/>
      <c r="F5" s="437"/>
      <c r="G5" s="437"/>
      <c r="H5" s="437"/>
      <c r="I5" s="83" t="s">
        <v>144</v>
      </c>
      <c r="J5" s="83"/>
      <c r="K5" s="96"/>
      <c r="L5" s="96"/>
      <c r="M5" s="96"/>
      <c r="N5" s="96"/>
      <c r="O5" s="96"/>
      <c r="P5" s="96"/>
    </row>
    <row r="6" spans="1:16" ht="19.5" customHeight="1">
      <c r="A6" s="95"/>
      <c r="B6" s="95"/>
      <c r="C6" s="448" t="s">
        <v>122</v>
      </c>
      <c r="D6" s="448"/>
      <c r="E6" s="448"/>
      <c r="F6" s="448"/>
      <c r="G6" s="449"/>
      <c r="H6" s="449"/>
      <c r="I6" s="83"/>
      <c r="J6" s="83"/>
      <c r="K6" s="96"/>
      <c r="L6" s="96"/>
      <c r="M6" s="96"/>
      <c r="N6" s="96"/>
      <c r="O6" s="96"/>
      <c r="P6" s="96"/>
    </row>
    <row r="7" spans="1:16" ht="42" customHeight="1">
      <c r="A7" s="78" t="s">
        <v>123</v>
      </c>
      <c r="B7" s="439" t="s">
        <v>124</v>
      </c>
      <c r="C7" s="441"/>
      <c r="D7" s="441"/>
      <c r="E7" s="441"/>
      <c r="F7" s="441"/>
      <c r="G7" s="441"/>
      <c r="H7" s="441"/>
      <c r="I7" s="441"/>
      <c r="J7" s="441"/>
      <c r="K7" s="96"/>
      <c r="L7" s="96"/>
      <c r="M7" s="96"/>
      <c r="N7" s="96"/>
      <c r="O7" s="96"/>
      <c r="P7" s="96"/>
    </row>
    <row r="8" spans="1:16" ht="24" customHeight="1">
      <c r="A8" s="78" t="s">
        <v>125</v>
      </c>
      <c r="B8" s="438" t="s">
        <v>128</v>
      </c>
      <c r="C8" s="439"/>
      <c r="D8" s="439"/>
      <c r="E8" s="439"/>
      <c r="F8" s="439"/>
      <c r="G8" s="439"/>
      <c r="H8" s="439"/>
      <c r="I8" s="439"/>
      <c r="J8" s="439"/>
      <c r="K8" s="98"/>
      <c r="L8" s="96"/>
      <c r="M8" s="96"/>
      <c r="N8" s="96"/>
      <c r="O8" s="96"/>
      <c r="P8" s="96"/>
    </row>
    <row r="9" spans="1:16" ht="24" customHeight="1">
      <c r="A9" s="78" t="s">
        <v>126</v>
      </c>
      <c r="B9" s="438" t="s">
        <v>142</v>
      </c>
      <c r="C9" s="439"/>
      <c r="D9" s="439"/>
      <c r="E9" s="439"/>
      <c r="F9" s="439"/>
      <c r="G9" s="439"/>
      <c r="H9" s="439"/>
      <c r="I9" s="439"/>
      <c r="J9" s="439"/>
      <c r="K9" s="98"/>
      <c r="L9" s="96"/>
      <c r="M9" s="96"/>
      <c r="N9" s="96"/>
      <c r="O9" s="96"/>
      <c r="P9" s="96"/>
    </row>
    <row r="10" spans="1:16" ht="42.75" customHeight="1">
      <c r="A10" s="78" t="s">
        <v>127</v>
      </c>
      <c r="B10" s="438" t="s">
        <v>141</v>
      </c>
      <c r="C10" s="439"/>
      <c r="D10" s="439"/>
      <c r="E10" s="439"/>
      <c r="F10" s="439"/>
      <c r="G10" s="439"/>
      <c r="H10" s="439"/>
      <c r="I10" s="439"/>
      <c r="J10" s="439"/>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40" t="s">
        <v>187</v>
      </c>
      <c r="C12" s="440"/>
      <c r="D12" s="440"/>
      <c r="E12" s="440"/>
      <c r="F12" s="88" t="s">
        <v>130</v>
      </c>
      <c r="G12" s="113"/>
      <c r="H12" s="113"/>
      <c r="I12" s="83"/>
      <c r="J12" s="83"/>
      <c r="K12" s="99"/>
      <c r="L12" s="99"/>
      <c r="M12" s="99"/>
      <c r="N12" s="99"/>
      <c r="O12" s="99"/>
      <c r="P12" s="99"/>
    </row>
    <row r="13" spans="1:16" ht="21" customHeight="1">
      <c r="A13" s="79" t="s">
        <v>131</v>
      </c>
      <c r="B13" s="92">
        <v>20</v>
      </c>
      <c r="C13" s="89" t="s">
        <v>132</v>
      </c>
      <c r="D13" s="114" t="s">
        <v>196</v>
      </c>
      <c r="E13" s="452">
        <v>2019</v>
      </c>
      <c r="F13" s="453"/>
      <c r="G13" s="83"/>
      <c r="H13" s="450"/>
      <c r="I13" s="451"/>
      <c r="J13" s="451"/>
      <c r="K13" s="99"/>
      <c r="L13" s="99"/>
      <c r="M13" s="99"/>
      <c r="N13" s="99"/>
      <c r="O13" s="99"/>
      <c r="P13" s="99"/>
    </row>
    <row r="14" spans="1:16" ht="12.75" customHeight="1">
      <c r="A14" s="101"/>
      <c r="B14" s="126" t="s">
        <v>165</v>
      </c>
      <c r="C14" s="83"/>
      <c r="D14" s="126" t="s">
        <v>163</v>
      </c>
      <c r="E14" s="454" t="s">
        <v>164</v>
      </c>
      <c r="F14" s="455"/>
      <c r="G14" s="83"/>
      <c r="H14" s="448" t="s">
        <v>134</v>
      </c>
      <c r="I14" s="442"/>
      <c r="J14" s="442"/>
      <c r="K14" s="99"/>
      <c r="L14" s="99"/>
      <c r="M14" s="99"/>
      <c r="N14" s="99"/>
      <c r="O14" s="99"/>
      <c r="P14" s="99"/>
    </row>
    <row r="15" spans="1:16" ht="32.25" customHeight="1">
      <c r="A15" s="440"/>
      <c r="B15" s="440"/>
      <c r="C15" s="440"/>
      <c r="D15" s="440"/>
      <c r="E15" s="440"/>
      <c r="F15" s="88"/>
      <c r="G15" s="83"/>
      <c r="H15" s="83"/>
      <c r="I15" s="83"/>
      <c r="J15" s="83"/>
      <c r="K15" s="99"/>
      <c r="L15" s="99"/>
      <c r="M15" s="99"/>
      <c r="N15" s="99"/>
      <c r="O15" s="99"/>
      <c r="P15" s="99"/>
    </row>
    <row r="16" spans="1:16" ht="17.25" customHeight="1">
      <c r="A16" s="436" t="s">
        <v>135</v>
      </c>
      <c r="B16" s="436"/>
      <c r="C16" s="436"/>
      <c r="D16" s="436"/>
      <c r="E16" s="436"/>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58" t="s">
        <v>195</v>
      </c>
      <c r="D20" s="458"/>
      <c r="E20" s="458"/>
      <c r="F20" s="458"/>
      <c r="G20" s="458"/>
      <c r="H20" s="458"/>
      <c r="I20" s="83" t="s">
        <v>144</v>
      </c>
      <c r="J20" s="83"/>
      <c r="K20" s="99"/>
      <c r="L20" s="99"/>
      <c r="M20" s="99"/>
      <c r="N20" s="99"/>
      <c r="O20" s="99"/>
      <c r="P20" s="99"/>
    </row>
    <row r="21" spans="1:16" ht="19.5" customHeight="1">
      <c r="A21" s="95"/>
      <c r="B21" s="95"/>
      <c r="C21" s="448" t="s">
        <v>122</v>
      </c>
      <c r="D21" s="448"/>
      <c r="E21" s="448"/>
      <c r="F21" s="448"/>
      <c r="G21" s="449"/>
      <c r="H21" s="449"/>
      <c r="I21" s="83"/>
      <c r="J21" s="83"/>
      <c r="K21" s="99"/>
      <c r="L21" s="99"/>
      <c r="M21" s="99"/>
      <c r="N21" s="99"/>
      <c r="O21" s="99"/>
      <c r="P21" s="99"/>
    </row>
    <row r="22" spans="1:16" ht="28.5" customHeight="1">
      <c r="A22" s="79" t="s">
        <v>123</v>
      </c>
      <c r="B22" s="83" t="s">
        <v>137</v>
      </c>
      <c r="C22" s="101"/>
      <c r="D22" s="101"/>
      <c r="E22" s="458" t="s">
        <v>184</v>
      </c>
      <c r="F22" s="458"/>
      <c r="G22" s="458"/>
      <c r="H22" s="458"/>
      <c r="I22" s="458"/>
      <c r="J22" s="83" t="s">
        <v>138</v>
      </c>
      <c r="K22" s="99"/>
      <c r="L22" s="99"/>
      <c r="M22" s="99"/>
      <c r="N22" s="99"/>
      <c r="O22" s="99"/>
      <c r="P22" s="99"/>
    </row>
    <row r="23" spans="1:16" ht="21.75" customHeight="1">
      <c r="A23" s="101"/>
      <c r="B23" s="81" t="s">
        <v>139</v>
      </c>
      <c r="C23" s="83"/>
      <c r="D23" s="83"/>
      <c r="E23" s="457" t="s">
        <v>143</v>
      </c>
      <c r="F23" s="457"/>
      <c r="G23" s="457"/>
      <c r="H23" s="457"/>
      <c r="I23" s="457"/>
      <c r="J23" s="83"/>
      <c r="K23" s="99"/>
      <c r="L23" s="99"/>
      <c r="M23" s="99"/>
      <c r="N23" s="99"/>
      <c r="O23" s="99"/>
      <c r="P23" s="99"/>
    </row>
    <row r="24" spans="1:16" ht="35.25" customHeight="1">
      <c r="A24" s="93" t="s">
        <v>125</v>
      </c>
      <c r="B24" s="439" t="s">
        <v>140</v>
      </c>
      <c r="C24" s="439"/>
      <c r="D24" s="439"/>
      <c r="E24" s="439"/>
      <c r="F24" s="439"/>
      <c r="G24" s="439"/>
      <c r="H24" s="439"/>
      <c r="I24" s="439"/>
      <c r="J24" s="439"/>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40" t="s">
        <v>187</v>
      </c>
      <c r="C26" s="440"/>
      <c r="D26" s="440"/>
      <c r="E26" s="440"/>
      <c r="F26" s="88" t="s">
        <v>130</v>
      </c>
      <c r="G26" s="113"/>
      <c r="H26" s="113"/>
      <c r="I26" s="83"/>
      <c r="J26" s="83"/>
      <c r="K26" s="99"/>
      <c r="L26" s="99"/>
      <c r="M26" s="99"/>
      <c r="N26" s="99"/>
      <c r="O26" s="99"/>
      <c r="P26" s="99"/>
    </row>
    <row r="27" spans="1:16" ht="21" customHeight="1">
      <c r="A27" s="79" t="s">
        <v>131</v>
      </c>
      <c r="B27" s="92">
        <v>20</v>
      </c>
      <c r="C27" s="89" t="s">
        <v>132</v>
      </c>
      <c r="D27" s="114" t="s">
        <v>196</v>
      </c>
      <c r="E27" s="452">
        <v>2020</v>
      </c>
      <c r="F27" s="453"/>
      <c r="G27" s="83"/>
      <c r="H27" s="459"/>
      <c r="I27" s="460"/>
      <c r="J27" s="460"/>
      <c r="K27" s="99"/>
      <c r="L27" s="99"/>
      <c r="M27" s="99"/>
      <c r="N27" s="99"/>
      <c r="O27" s="99"/>
      <c r="P27" s="99"/>
    </row>
    <row r="28" spans="1:16" ht="12.75" customHeight="1">
      <c r="A28" s="101"/>
      <c r="B28" s="126" t="s">
        <v>165</v>
      </c>
      <c r="C28" s="83"/>
      <c r="D28" s="126" t="s">
        <v>163</v>
      </c>
      <c r="E28" s="454" t="s">
        <v>164</v>
      </c>
      <c r="F28" s="455"/>
      <c r="G28" s="83"/>
      <c r="H28" s="448" t="s">
        <v>134</v>
      </c>
      <c r="I28" s="442"/>
      <c r="J28" s="442"/>
      <c r="K28" s="99"/>
      <c r="L28" s="99"/>
      <c r="M28" s="99"/>
      <c r="N28" s="99"/>
      <c r="O28" s="99"/>
      <c r="P28" s="99"/>
    </row>
    <row r="29" spans="1:16" ht="32.25" customHeight="1">
      <c r="A29" s="456"/>
      <c r="B29" s="456"/>
      <c r="C29" s="456"/>
      <c r="D29" s="456"/>
      <c r="E29" s="456"/>
      <c r="F29" s="88"/>
      <c r="G29" s="83"/>
      <c r="H29" s="83"/>
      <c r="I29" s="83"/>
      <c r="J29" s="83"/>
      <c r="K29" s="99"/>
      <c r="L29" s="99"/>
      <c r="M29" s="99"/>
      <c r="N29" s="99"/>
      <c r="O29" s="99"/>
      <c r="P29" s="99"/>
    </row>
    <row r="30" spans="1:16" ht="17.25" customHeight="1">
      <c r="A30" s="442" t="s">
        <v>135</v>
      </c>
      <c r="B30" s="442"/>
      <c r="C30" s="442"/>
      <c r="D30" s="442"/>
      <c r="E30" s="442"/>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20 janvier 2020&amp;C&amp;"Times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remboursement de frais</dc:title>
  <dc:subject>Demande de remboursement de frais de SÉ-AQLPA</dc:subject>
  <dc:creator>SÉ pour la participation de SÉ-AQLPA</dc:creator>
  <cp:keywords/>
  <dc:description/>
  <cp:lastModifiedBy>Webmestre</cp:lastModifiedBy>
  <cp:lastPrinted>2009-07-03T19:42:58Z</cp:lastPrinted>
  <dcterms:created xsi:type="dcterms:W3CDTF">2003-06-11T13:22:16Z</dcterms:created>
  <dcterms:modified xsi:type="dcterms:W3CDTF">2020-01-20T12:46:04Z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592</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4907100.00000000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133</vt:lpwstr>
  </property>
  <property fmtid="{D5CDD505-2E9C-101B-9397-08002B2CF9AE}" pid="19" name="Suj">
    <vt:lpwstr>Demande de remboursement de frais de SÉ-AQLPA</vt:lpwstr>
  </property>
  <property fmtid="{D5CDD505-2E9C-101B-9397-08002B2CF9AE}" pid="20" name="Numéroplumit">
    <vt:lpwstr>0098</vt:lpwstr>
  </property>
  <property fmtid="{D5CDD505-2E9C-101B-9397-08002B2CF9AE}" pid="21" name="Cotedepiè">
    <vt:lpwstr>C-SÉ-AQLPA-0014</vt:lpwstr>
  </property>
  <property fmtid="{D5CDD505-2E9C-101B-9397-08002B2CF9AE}" pid="22" name="Anciennomdudocume">
    <vt:lpwstr>RDÉ R4097-2019 HQT INV2020-SÉ-AQLPA-FRAIS 2020 01 20 0014 Dm frais de SE pour SE-AQLPA TR.xls</vt:lpwstr>
  </property>
  <property fmtid="{D5CDD505-2E9C-101B-9397-08002B2CF9AE}" pid="23" name="Datederéceptioncopiepapi">
    <vt:lpwstr>2020-01-30T00:00:00Z</vt:lpwstr>
  </property>
  <property fmtid="{D5CDD505-2E9C-101B-9397-08002B2CF9AE}" pid="24" name="_dlc_Doc">
    <vt:lpwstr>W2HFWTQUJJY6-1326640800-62</vt:lpwstr>
  </property>
  <property fmtid="{D5CDD505-2E9C-101B-9397-08002B2CF9AE}" pid="25" name="_dlc_DocIdItemGu">
    <vt:lpwstr>fc18e5d3-126a-4407-b2f1-1c8c91921007</vt:lpwstr>
  </property>
  <property fmtid="{D5CDD505-2E9C-101B-9397-08002B2CF9AE}" pid="26" name="_dlc_DocIdU">
    <vt:lpwstr>http://s10mtlweb:8081/592/_layouts/15/DocIdRedir.aspx?ID=W2HFWTQUJJY6-1326640800-62, W2HFWTQUJJY6-1326640800-62</vt:lpwstr>
  </property>
  <property fmtid="{D5CDD505-2E9C-101B-9397-08002B2CF9AE}" pid="27" name="display_urn:schemas-microsoft-com:office:office#Edit">
    <vt:lpwstr>Braccio, Nadia</vt:lpwstr>
  </property>
  <property fmtid="{D5CDD505-2E9C-101B-9397-08002B2CF9AE}" pid="28" name="Cote de pié">
    <vt:lpwstr>C-SÉ-AQLPA-0014</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98.0000000000000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2020-01-30T00:00:00Z</vt:lpwstr>
  </property>
</Properties>
</file>