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<sst xmlns="http://schemas.openxmlformats.org/spreadsheetml/2006/main" count="128" uniqueCount="91">
  <si>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</si>
  <si>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</si>
  <si>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</si>
  <si>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</si>
  <si>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</si>
  <si>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</si>
  <si>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</si>
  <si>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</si>
  <si>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</si>
  <si>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</si>
  <si>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</si>
  <si>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</si>
  <si>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</si>
  <si>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</si>
  <si>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</si>
  <si>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</si>
  <si>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</si>
  <si>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</si>
  <si>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</si>
  <si>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</si>
  <si>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</si>
  <si>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</si>
  <si>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</si>
  <si>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</si>
  <si>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</si>
  <si>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</si>
  <si>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</si>
  <si>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</si>
  <si>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</si>
  <si>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</si>
  <si>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</si>
  <si>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</si>
  <si>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</si>
  <si>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</si>
  <si>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</si>
  <si>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</si>
  <si>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</si>
  <si>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</si>
  <si>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</si>
  <si>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</si>
  <si>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</si>
  <si>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</si>
  <si>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</si>
  <si>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</si>
  <si>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</si>
  <si>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</si>
  <si>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</si>
  <si>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</si>
  <si>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</si>
  <si>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</si>
  <si>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</si>
  <si>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</si>
  <si>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</si>
  <si>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</si>
  <si>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</si>
  <si>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</si>
  <si>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</si>
  <si>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</si>
  <si>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</si>
  <si>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</si>
  <si>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</si>
  <si>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</si>
  <si>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</si>
  <si>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</si>
  <si>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</si>
  <si>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</si>
  <si>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</si>
  <si>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</si>
  <si>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</si>
  <si>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</si>
  <si>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</si>
  <si>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</si>
  <si>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</si>
  <si>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</si>
  <si>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</si>
  <si>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</si>
  <si>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</si>
  <si>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</si>
  <si>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R-4110-2019</t>
  </si>
  <si>
    <t>AQCIE ET CIFQ</t>
  </si>
  <si>
    <t>PIERRE PELLETIER</t>
  </si>
  <si>
    <t>15+</t>
  </si>
  <si>
    <t>EXTERNE</t>
  </si>
  <si>
    <t>LÉVIS</t>
  </si>
  <si>
    <t>PAUL PAQUIN</t>
  </si>
  <si>
    <t>BROSSARD</t>
  </si>
  <si>
    <t>PIERRE VÉZINA</t>
  </si>
  <si>
    <t>INTERNE</t>
  </si>
  <si>
    <t>QUÉBEC</t>
  </si>
  <si>
    <t>JOCELYN B. ALLARD</t>
  </si>
  <si>
    <t>MONTRÉAL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</si>
</sst>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167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7">
      <selection activeCell="A101" sqref="A101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3" t="str">
        <f>Identification!B4</f>
        <v>R-4110-2019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3" t="str">
        <f>Identification!B5</f>
        <v>AQCIE ET CIFQ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2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3</v>
      </c>
      <c r="B7" s="17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115</v>
      </c>
      <c r="C9" s="144">
        <f>Répartition!B30+Répartition!C30+Répartition!D30</f>
        <v>29325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245</v>
      </c>
      <c r="C11" s="144">
        <f>Répartition!E30+Répartition!F30+Répartition!G30+Répartition!H30</f>
        <v>34625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360</v>
      </c>
      <c r="C19" s="39">
        <f>C9+C11+C13+C15+C17</f>
        <v>63950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8" t="s">
        <v>13</v>
      </c>
      <c r="B21" s="169"/>
      <c r="C21" s="17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1" t="s">
        <v>14</v>
      </c>
      <c r="B22" s="172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16</v>
      </c>
      <c r="B23" s="153"/>
      <c r="C23" s="27">
        <f>ROUND(0.03*C19,2)</f>
        <v>1918.5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2" t="s">
        <v>18</v>
      </c>
      <c r="B25" s="154"/>
      <c r="C25" s="36">
        <v>2840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5" t="s">
        <v>62</v>
      </c>
      <c r="B27" s="15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7" t="s">
        <v>21</v>
      </c>
      <c r="B29" s="158"/>
      <c r="C29" s="19">
        <f>C23+C25+C27</f>
        <v>4758.5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9" t="s">
        <v>23</v>
      </c>
      <c r="B31" s="160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0" t="s">
        <v>54</v>
      </c>
      <c r="B33" s="151"/>
      <c r="C33" s="87">
        <f>C19+C29+C31</f>
        <v>68708.5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37">
      <selection activeCell="E17" sqref="E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79" t="s">
        <v>61</v>
      </c>
      <c r="B3" s="180"/>
      <c r="C3" s="180"/>
      <c r="D3" s="180"/>
      <c r="E3" s="180"/>
      <c r="F3" s="94"/>
    </row>
    <row r="4" spans="1:6" ht="24" customHeight="1">
      <c r="A4" s="5" t="s">
        <v>0</v>
      </c>
      <c r="B4" s="181" t="s">
        <v>78</v>
      </c>
      <c r="C4" s="182"/>
      <c r="D4" s="182"/>
      <c r="E4" s="183"/>
      <c r="F4" s="94"/>
    </row>
    <row r="5" spans="1:6" ht="19.5" customHeight="1">
      <c r="A5" s="6" t="s">
        <v>1</v>
      </c>
      <c r="B5" s="184" t="s">
        <v>79</v>
      </c>
      <c r="C5" s="185"/>
      <c r="D5" s="185"/>
      <c r="E5" s="186"/>
      <c r="F5" s="94"/>
    </row>
    <row r="6" spans="1:6" ht="15">
      <c r="A6" s="187" t="s">
        <v>26</v>
      </c>
      <c r="B6" s="188"/>
      <c r="C6" s="189"/>
      <c r="D6" s="88"/>
      <c r="E6" s="89"/>
      <c r="F6" s="94"/>
    </row>
    <row r="7" spans="1:6" ht="19.5" customHeight="1">
      <c r="A7" s="187" t="s">
        <v>40</v>
      </c>
      <c r="B7" s="190"/>
      <c r="C7" s="191"/>
      <c r="D7" s="90"/>
      <c r="E7" s="91"/>
      <c r="F7" s="94"/>
    </row>
    <row r="8" spans="1:6" ht="21.75" customHeight="1">
      <c r="A8" s="192" t="s">
        <v>41</v>
      </c>
      <c r="B8" s="193"/>
      <c r="C8" s="194"/>
      <c r="D8" s="195"/>
      <c r="E8" s="196"/>
      <c r="F8" s="94"/>
    </row>
    <row r="9" spans="1:6" ht="22.5" customHeight="1">
      <c r="A9" s="199" t="s">
        <v>51</v>
      </c>
      <c r="B9" s="200"/>
      <c r="C9" s="200"/>
      <c r="D9" s="200"/>
      <c r="E9" s="201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 t="s">
        <v>81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81</v>
      </c>
      <c r="C15" s="70" t="s">
        <v>82</v>
      </c>
      <c r="D15" s="100">
        <v>200</v>
      </c>
      <c r="E15" s="76" t="s">
        <v>85</v>
      </c>
      <c r="F15" s="94"/>
    </row>
    <row r="16" spans="1:6" ht="30" customHeight="1">
      <c r="A16" s="48" t="s">
        <v>86</v>
      </c>
      <c r="B16" s="72" t="s">
        <v>81</v>
      </c>
      <c r="C16" s="72" t="s">
        <v>87</v>
      </c>
      <c r="D16" s="98">
        <v>85</v>
      </c>
      <c r="E16" s="77" t="s">
        <v>88</v>
      </c>
      <c r="F16" s="94"/>
    </row>
    <row r="17" spans="1:6" ht="30" customHeight="1">
      <c r="A17" s="48" t="s">
        <v>89</v>
      </c>
      <c r="B17" s="72" t="s">
        <v>81</v>
      </c>
      <c r="C17" s="72" t="s">
        <v>87</v>
      </c>
      <c r="D17" s="98">
        <v>85</v>
      </c>
      <c r="E17" s="77" t="s">
        <v>90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2" t="s">
        <v>10</v>
      </c>
      <c r="C20" s="202" t="s">
        <v>10</v>
      </c>
      <c r="D20" s="100"/>
      <c r="E20" s="76"/>
      <c r="F20" s="94"/>
    </row>
    <row r="21" spans="1:6" ht="30" customHeight="1">
      <c r="A21" s="56"/>
      <c r="B21" s="203"/>
      <c r="C21" s="203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2" t="s">
        <v>10</v>
      </c>
      <c r="C23" s="74"/>
      <c r="D23" s="100"/>
      <c r="E23" s="76"/>
      <c r="F23" s="94"/>
    </row>
    <row r="24" spans="1:6" ht="30" customHeight="1">
      <c r="A24" s="52"/>
      <c r="B24" s="203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2" t="s">
        <v>10</v>
      </c>
      <c r="C26" s="74"/>
      <c r="D26" s="100"/>
      <c r="E26" s="76"/>
      <c r="F26" s="94"/>
    </row>
    <row r="27" spans="1:6" ht="30" customHeight="1">
      <c r="A27" s="52"/>
      <c r="B27" s="203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97" t="s">
        <v>34</v>
      </c>
      <c r="B29" s="198"/>
      <c r="C29" s="198"/>
      <c r="D29" s="198"/>
      <c r="E29" s="198"/>
      <c r="F29" s="94"/>
      <c r="G29" s="94"/>
    </row>
    <row r="30" spans="1:7" ht="12.75">
      <c r="A30" s="197" t="s">
        <v>35</v>
      </c>
      <c r="B30" s="198"/>
      <c r="C30" s="198"/>
      <c r="D30" s="198"/>
      <c r="E30" s="198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5">
      <selection activeCell="B20" sqref="B20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R-4110-2019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AQCIE ET CIFQ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 PELLETIER</v>
      </c>
      <c r="C8" s="53">
        <f>Identification!A12</f>
        <v>0</v>
      </c>
      <c r="D8" s="53">
        <f>Identification!A13</f>
        <v>0</v>
      </c>
      <c r="E8" s="53" t="str">
        <f>Identification!A15</f>
        <v>PAUL PAQUIN</v>
      </c>
      <c r="F8" s="41" t="str">
        <f>Identification!A16</f>
        <v>PIERRE VÉZINA</v>
      </c>
      <c r="G8" s="41" t="str">
        <f>Identification!A17</f>
        <v>JOCELYN B. ALLARD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85</v>
      </c>
      <c r="G9" s="120">
        <f>Identification!D17</f>
        <v>85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10</v>
      </c>
      <c r="C12" s="129"/>
      <c r="D12" s="130"/>
      <c r="E12" s="131">
        <v>20</v>
      </c>
      <c r="F12" s="132">
        <v>5</v>
      </c>
      <c r="G12" s="132">
        <v>5</v>
      </c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4</v>
      </c>
      <c r="C13" s="134"/>
      <c r="D13" s="135"/>
      <c r="E13" s="133">
        <v>7</v>
      </c>
      <c r="F13" s="134">
        <v>3</v>
      </c>
      <c r="G13" s="134">
        <v>3</v>
      </c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3</v>
      </c>
      <c r="C14" s="134"/>
      <c r="D14" s="135"/>
      <c r="E14" s="133">
        <v>10</v>
      </c>
      <c r="F14" s="134">
        <v>1</v>
      </c>
      <c r="G14" s="134">
        <v>1</v>
      </c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3</v>
      </c>
      <c r="C15" s="134"/>
      <c r="D15" s="135"/>
      <c r="E15" s="133">
        <v>3</v>
      </c>
      <c r="F15" s="134">
        <v>1</v>
      </c>
      <c r="G15" s="134">
        <v>1</v>
      </c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30</v>
      </c>
      <c r="F16" s="134">
        <v>6</v>
      </c>
      <c r="G16" s="134">
        <v>6</v>
      </c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3</v>
      </c>
      <c r="C17" s="134"/>
      <c r="D17" s="135"/>
      <c r="E17" s="133">
        <v>5</v>
      </c>
      <c r="F17" s="134">
        <v>1</v>
      </c>
      <c r="G17" s="134">
        <v>1</v>
      </c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5</v>
      </c>
      <c r="F18" s="134">
        <v>1</v>
      </c>
      <c r="G18" s="134">
        <v>1</v>
      </c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20</v>
      </c>
      <c r="C19" s="134"/>
      <c r="D19" s="135"/>
      <c r="E19" s="133">
        <v>8</v>
      </c>
      <c r="F19" s="134">
        <v>10</v>
      </c>
      <c r="G19" s="134">
        <v>5</v>
      </c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10</v>
      </c>
      <c r="C20" s="134"/>
      <c r="D20" s="135"/>
      <c r="E20" s="133">
        <v>2</v>
      </c>
      <c r="F20" s="134">
        <v>2</v>
      </c>
      <c r="G20" s="134">
        <v>2</v>
      </c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40</v>
      </c>
      <c r="C21" s="134"/>
      <c r="D21" s="135"/>
      <c r="E21" s="134">
        <v>20</v>
      </c>
      <c r="F21" s="134">
        <v>20</v>
      </c>
      <c r="G21" s="134">
        <v>30</v>
      </c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10</v>
      </c>
      <c r="C22" s="134"/>
      <c r="D22" s="135"/>
      <c r="E22" s="133">
        <v>10</v>
      </c>
      <c r="F22" s="134">
        <v>10</v>
      </c>
      <c r="G22" s="134">
        <v>10</v>
      </c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115</v>
      </c>
      <c r="C25" s="125">
        <f t="shared" si="0"/>
        <v>0</v>
      </c>
      <c r="D25" s="125">
        <f>SUM(D12:D24)</f>
        <v>0</v>
      </c>
      <c r="E25" s="125">
        <f t="shared" si="0"/>
        <v>120</v>
      </c>
      <c r="F25" s="125">
        <f t="shared" si="0"/>
        <v>60</v>
      </c>
      <c r="G25" s="125">
        <f t="shared" si="0"/>
        <v>65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29325</v>
      </c>
      <c r="C26" s="126">
        <f t="shared" si="1"/>
        <v>0</v>
      </c>
      <c r="D26" s="126">
        <f t="shared" si="1"/>
        <v>0</v>
      </c>
      <c r="E26" s="126">
        <f t="shared" si="1"/>
        <v>24000</v>
      </c>
      <c r="F26" s="126">
        <f t="shared" si="1"/>
        <v>5100</v>
      </c>
      <c r="G26" s="126">
        <f t="shared" si="1"/>
        <v>5525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29325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24000</v>
      </c>
      <c r="F30" s="127">
        <f t="shared" si="2"/>
        <v>5100</v>
      </c>
      <c r="G30" s="127">
        <f>G26+G28</f>
        <v>5525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101" t="s">
        <v>0</v>
      </c>
      <c r="B4" s="211" t="str">
        <f>Identification!B4</f>
        <v>R-4110-2019</v>
      </c>
      <c r="C4" s="212"/>
      <c r="D4" s="212"/>
      <c r="E4" s="213"/>
    </row>
    <row r="5" spans="1:5" ht="18" customHeight="1" thickBot="1">
      <c r="A5" s="102" t="s">
        <v>1</v>
      </c>
      <c r="B5" s="214" t="str">
        <f>Identification!B5</f>
        <v>AQCIE ET CIFQ</v>
      </c>
      <c r="C5" s="214"/>
      <c r="D5" s="214"/>
      <c r="E5" s="215"/>
    </row>
    <row r="6" spans="1:5" ht="25.5" customHeight="1" thickBot="1">
      <c r="A6" s="216" t="s">
        <v>77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l'AQCIE-CIFQ</dc:subject>
  <dc:creator>Régie de l'énergie</dc:creator>
  <cp:keywords/>
  <dc:description/>
  <cp:lastModifiedBy>Pierre Pelletier</cp:lastModifiedBy>
  <cp:lastPrinted>2019-12-02T01:43:37Z</cp:lastPrinted>
  <dcterms:created xsi:type="dcterms:W3CDTF">2009-06-30T18:48:08Z</dcterms:created>
  <dcterms:modified xsi:type="dcterms:W3CDTF">2019-12-02T01:53:19Z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133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4818300.00000000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14</vt:lpwstr>
  </property>
  <property fmtid="{D5CDD505-2E9C-101B-9397-08002B2CF9AE}" pid="19" name="Suj">
    <vt:lpwstr>Budget de participation de l'AQCIE-CIFQ</vt:lpwstr>
  </property>
  <property fmtid="{D5CDD505-2E9C-101B-9397-08002B2CF9AE}" pid="20" name="Numéroplumit">
    <vt:lpwstr>0019</vt:lpwstr>
  </property>
  <property fmtid="{D5CDD505-2E9C-101B-9397-08002B2CF9AE}" pid="21" name="Cotedepiè">
    <vt:lpwstr>C-AQCIE-CIFQ-0003</vt:lpwstr>
  </property>
  <property fmtid="{D5CDD505-2E9C-101B-9397-08002B2CF9AE}" pid="22" name="Anciennomdudocume">
    <vt:lpwstr>R-4110-2019 Budget de participation AQCIE-CIFQ.xls</vt:lpwstr>
  </property>
  <property fmtid="{D5CDD505-2E9C-101B-9397-08002B2CF9AE}" pid="23" name="_dlc_Doc">
    <vt:lpwstr>W2HFWTQUJJY6-48095035-347</vt:lpwstr>
  </property>
  <property fmtid="{D5CDD505-2E9C-101B-9397-08002B2CF9AE}" pid="24" name="_dlc_DocIdItemGu">
    <vt:lpwstr>71ee6142-bbb0-4a16-ab4d-99cf7b109f33</vt:lpwstr>
  </property>
  <property fmtid="{D5CDD505-2E9C-101B-9397-08002B2CF9AE}" pid="25" name="_dlc_DocIdU">
    <vt:lpwstr>http://s10mtlweb:8081/1016/_layouts/15/DocIdRedir.aspx?ID=W2HFWTQUJJY6-48095035-347, W2HFWTQUJJY6-48095035-347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C-AQCIE-CIFQ-0003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19.0000000000000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