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<sst xmlns="http://schemas.openxmlformats.org/spreadsheetml/2006/main" count="274" uniqueCount="194">
  <si>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</si>
  <si>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</si>
  <si>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</si>
  <si>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</si>
  <si>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</si>
  <si>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</si>
  <si>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</si>
  <si>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</si>
  <si>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</si>
  <si>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</si>
  <si>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</si>
  <si>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</si>
  <si>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</si>
  <si>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</si>
  <si>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</si>
  <si>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</si>
  <si>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</si>
  <si>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</si>
  <si>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</si>
  <si>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</si>
  <si>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</si>
  <si>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</si>
  <si>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</si>
  <si>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</si>
  <si>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</si>
  <si>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</si>
  <si>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</si>
  <si>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</si>
  <si>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</si>
  <si>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</si>
  <si>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</si>
  <si>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</si>
  <si>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</si>
  <si>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</si>
  <si>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</si>
  <si>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</si>
  <si>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</si>
  <si>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</si>
  <si>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</si>
  <si>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</si>
  <si>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</si>
  <si>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</si>
  <si>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</si>
  <si>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</si>
  <si>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</si>
  <si>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</si>
  <si>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</si>
  <si>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</si>
  <si>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</si>
  <si>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</si>
  <si>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</si>
  <si>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</si>
  <si>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</si>
  <si>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</si>
  <si>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</si>
  <si>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</si>
  <si>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</si>
  <si>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</si>
  <si>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</si>
  <si>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</si>
  <si>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</si>
  <si>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</si>
  <si>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</si>
  <si>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</si>
  <si>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</si>
  <si>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</si>
  <si>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</si>
  <si>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</si>
  <si>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</si>
  <si>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</si>
  <si>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</si>
  <si>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</si>
  <si>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</si>
  <si>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</si>
  <si>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</si>
  <si>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</si>
  <si>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</si>
  <si>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</si>
  <si>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</si>
  <si>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</si>
  <si>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</si>
  <si>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</si>
  <si>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</si>
  <si>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</si>
  <si>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</si>
  <si>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</si>
  <si>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</si>
  <si>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</si>
  <si>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</si>
  <si>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</si>
  <si>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</si>
  <si>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</si>
  <si>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</si>
  <si>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</si>
  <si>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</si>
  <si>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</si>
  <si>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</si>
  <si>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</si>
  <si>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</si>
  <si>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</si>
  <si>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</si>
  <si>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</si>
  <si>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</si>
  <si>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</si>
  <si>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</si>
  <si>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</si>
  <si>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</si>
  <si>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</si>
  <si>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</si>
  <si>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</si>
  <si>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</si>
  <si>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</si>
  <si>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</si>
  <si>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</si>
  <si>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</si>
  <si>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</si>
  <si>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</si>
  <si>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</si>
  <si>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</si>
  <si>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</si>
  <si>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</si>
  <si>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</si>
  <si>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</si>
  <si>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</si>
  <si>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</si>
  <si>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</si>
  <si>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</si>
  <si>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</si>
  <si>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</si>
  <si>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</si>
  <si>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</si>
  <si>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</si>
  <si>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</si>
  <si>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</si>
  <si>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</si>
  <si>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</si>
  <si>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</si>
  <si>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</si>
  <si>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</si>
  <si>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</si>
  <si>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</si>
  <si>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</si>
  <si>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</si>
  <si>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</si>
  <si>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</si>
  <si>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</si>
  <si>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</si>
  <si>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</si>
  <si>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</si>
  <si>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</si>
  <si>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</si>
  <si>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</si>
  <si>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</si>
  <si>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</si>
  <si>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</si>
  <si>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</si>
  <si>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</si>
  <si>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</si>
  <si>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</si>
  <si>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</si>
  <si>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</si>
  <si>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</si>
  <si>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</si>
  <si>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</si>
  <si>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</si>
  <si>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</si>
  <si>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</si>
  <si>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</si>
  <si>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</si>
  <si>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</si>
  <si>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</si>
  <si>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</si>
  <si>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</si>
  <si>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</si>
  <si>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</si>
  <si>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</si>
  <si>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</si>
  <si>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</si>
  <si>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</si>
  <si>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</si>
  <si>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</si>
  <si>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</si>
  <si>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</si>
  <si>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</si>
  <si>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</si>
  <si>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</si>
  <si>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</si>
  <si>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</si>
  <si>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</si>
  <si>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Non applicable</t>
  </si>
  <si>
    <t>Plus de 34 ans</t>
  </si>
  <si>
    <t>février</t>
  </si>
  <si>
    <t>Pour travaux Cour supér du 9avr2021 au 21jan2022</t>
  </si>
  <si>
    <t>4110-2019 Ph1</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</si>
</sst>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0"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4">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193</v>
      </c>
      <c r="C5" s="178" t="s">
        <v>16</v>
      </c>
      <c r="D5" s="187" t="s">
        <v>192</v>
      </c>
      <c r="E5" s="4"/>
      <c r="F5" s="4"/>
      <c r="G5" s="4"/>
      <c r="H5" s="4"/>
      <c r="I5" s="4"/>
      <c r="J5" s="4"/>
      <c r="K5" s="4"/>
      <c r="L5" s="4"/>
      <c r="M5" s="4"/>
      <c r="N5" s="4"/>
      <c r="O5" s="4"/>
      <c r="P5" s="4"/>
    </row>
    <row r="6" spans="1:16" ht="18.75" customHeight="1">
      <c r="A6" s="179" t="s">
        <v>1</v>
      </c>
      <c r="B6" s="305" t="s">
        <v>184</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188</v>
      </c>
      <c r="B12" s="192" t="s">
        <v>190</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c r="B17" s="192"/>
      <c r="C17" s="192"/>
      <c r="D17" s="193"/>
      <c r="E17" s="9"/>
      <c r="F17" s="4"/>
      <c r="G17" s="4"/>
      <c r="H17" s="4"/>
      <c r="I17" s="4"/>
      <c r="J17" s="4"/>
      <c r="K17" s="4"/>
      <c r="L17" s="4"/>
      <c r="M17" s="4"/>
      <c r="N17" s="4"/>
      <c r="O17" s="4"/>
      <c r="P17" s="4"/>
    </row>
    <row r="18" spans="1:16" ht="27" customHeight="1">
      <c r="A18" s="194"/>
      <c r="B18" s="195"/>
      <c r="C18" s="195"/>
      <c r="D18" s="196"/>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6" t="s">
        <v>17</v>
      </c>
      <c r="C22" s="316" t="s">
        <v>17</v>
      </c>
      <c r="D22" s="202"/>
      <c r="E22" s="9"/>
      <c r="F22" s="4"/>
      <c r="G22" s="4"/>
      <c r="H22" s="4"/>
      <c r="I22" s="4"/>
      <c r="J22" s="4"/>
      <c r="K22" s="4"/>
      <c r="L22" s="4"/>
      <c r="M22" s="4"/>
      <c r="N22" s="4"/>
      <c r="O22" s="4"/>
      <c r="P22" s="4"/>
    </row>
    <row r="23" spans="1:16" ht="27" customHeight="1">
      <c r="A23" s="201"/>
      <c r="B23" s="317"/>
      <c r="C23" s="317"/>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lundi 21 février 2022&amp;C&amp;"Times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10">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4110-2019 Ph1</v>
      </c>
      <c r="C4" s="211" t="s">
        <v>16</v>
      </c>
      <c r="D4" s="128" t="str">
        <f>Identification!D5</f>
        <v>Pour travaux Cour supér du 9avr2021 au 21jan2022</v>
      </c>
      <c r="E4" s="11"/>
      <c r="F4" s="4"/>
      <c r="G4" s="4"/>
      <c r="H4" s="4"/>
      <c r="I4" s="4"/>
      <c r="J4" s="4"/>
      <c r="K4" s="4"/>
      <c r="L4" s="4"/>
      <c r="M4" s="4"/>
      <c r="N4" s="4"/>
      <c r="O4" s="4"/>
      <c r="P4" s="4"/>
    </row>
    <row r="5" spans="1:16" ht="26.25" customHeight="1">
      <c r="A5" s="179" t="s">
        <v>1</v>
      </c>
      <c r="B5" s="323" t="str">
        <f>Identification!B6:D6</f>
        <v>Stratégies Énergétiques (S.É.)</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157.9</v>
      </c>
      <c r="C9" s="301">
        <f>Honoraires!D14</f>
        <v>0</v>
      </c>
      <c r="D9" s="129">
        <f>Honoraires!H14</f>
        <v>54463.66</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0</v>
      </c>
      <c r="C11" s="301">
        <f>Honoraires!D20</f>
        <v>0</v>
      </c>
      <c r="D11" s="129">
        <f>Honoraires!H20</f>
        <v>0</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157.9</v>
      </c>
      <c r="C19" s="247">
        <f>C9+C11+C13+C15+C17</f>
        <v>0</v>
      </c>
      <c r="D19" s="248">
        <f>D9+D11+D13+D15+D17</f>
        <v>54463.66</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1633.91</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1633.91</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56097.57</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lundi 21 février 2022&amp;C&amp;"Times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view="pageLayout" workbookViewId="0" topLeftCell="A4">
      <selection activeCell="C10" sqref="C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4110-2019 Ph1</v>
      </c>
      <c r="D4" s="388" t="s">
        <v>16</v>
      </c>
      <c r="E4" s="389"/>
      <c r="F4" s="383" t="str">
        <f>Identification!D5</f>
        <v>Pour travaux Cour supér du 9avr2021 au 21jan2022</v>
      </c>
      <c r="G4" s="384"/>
      <c r="H4" s="385"/>
      <c r="I4" s="11"/>
      <c r="J4" s="11"/>
      <c r="K4" s="11"/>
      <c r="L4" s="11"/>
      <c r="M4" s="11"/>
      <c r="N4" s="11"/>
      <c r="O4" s="11"/>
      <c r="P4" s="11"/>
      <c r="Q4" s="11"/>
    </row>
    <row r="5" spans="1:17" ht="26.25" customHeight="1">
      <c r="A5" s="133" t="s">
        <v>1</v>
      </c>
      <c r="B5" s="134"/>
      <c r="C5" s="323" t="str">
        <f>Identification!B6</f>
        <v>Stratégies Énergétiques (S.É.)</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157.9</v>
      </c>
      <c r="D10" s="252"/>
      <c r="E10" s="253">
        <v>300</v>
      </c>
      <c r="F10" s="172">
        <f>ROUND(((D10*E10)+(C10*E10)),2)</f>
        <v>47370</v>
      </c>
      <c r="G10" s="259">
        <f>ROUNDUP(F10*0.05,2)+ROUNDUP(F10*0.09975,2)</f>
        <v>7093.66</v>
      </c>
      <c r="H10" s="169">
        <f>ROUND(F10+G10,2)</f>
        <v>54463.66</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157.9</v>
      </c>
      <c r="D14" s="161">
        <f>SUM(D10:D13)</f>
        <v>0</v>
      </c>
      <c r="E14" s="361"/>
      <c r="F14" s="162">
        <f>F10+F11+F12+F13</f>
        <v>47370</v>
      </c>
      <c r="G14" s="162">
        <f>G10+G11+G12+G13</f>
        <v>7093.66</v>
      </c>
      <c r="H14" s="163">
        <f>ROUND(F14+G14,2)</f>
        <v>54463.66</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f>Identification!A17</f>
        <v>0</v>
      </c>
      <c r="C16" s="252"/>
      <c r="D16" s="252"/>
      <c r="E16" s="253"/>
      <c r="F16" s="172">
        <f>ROUND(((D16*E16)+(C16*E16)),2)</f>
        <v>0</v>
      </c>
      <c r="G16" s="259">
        <f>ROUNDUP(F16*0.05,2)+ROUNDUP(F16*0.09975,2)</f>
        <v>0</v>
      </c>
      <c r="H16" s="169">
        <f>ROUND(F16+G16,2)</f>
        <v>0</v>
      </c>
      <c r="I16" s="11"/>
      <c r="J16" s="11"/>
      <c r="K16" s="11"/>
      <c r="L16" s="11"/>
      <c r="M16" s="11"/>
      <c r="N16" s="11"/>
      <c r="O16" s="11"/>
      <c r="P16" s="11"/>
      <c r="Q16" s="11"/>
    </row>
    <row r="17" spans="1:17" ht="20.25" customHeight="1">
      <c r="A17" s="374"/>
      <c r="B17" s="149">
        <f>Identification!A18</f>
        <v>0</v>
      </c>
      <c r="C17" s="254"/>
      <c r="D17" s="254"/>
      <c r="E17" s="255"/>
      <c r="F17" s="173">
        <f>ROUND(((D17*E17)+(C17*E17)),2)</f>
        <v>0</v>
      </c>
      <c r="G17" s="259">
        <f>ROUNDUP(F17*0.05,2)+ROUNDUP(F17*0.09975,2)</f>
        <v>0</v>
      </c>
      <c r="H17" s="170">
        <f>ROUND(F17+G17,2)</f>
        <v>0</v>
      </c>
      <c r="I17" s="11"/>
      <c r="J17" s="11"/>
      <c r="K17" s="11"/>
      <c r="L17" s="11"/>
      <c r="M17" s="11"/>
      <c r="N17" s="11"/>
      <c r="O17" s="11"/>
      <c r="P17" s="11"/>
      <c r="Q17" s="11"/>
    </row>
    <row r="18" spans="1:17" ht="20.25" customHeight="1">
      <c r="A18" s="374"/>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74"/>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75"/>
      <c r="B20" s="160" t="s">
        <v>18</v>
      </c>
      <c r="C20" s="161">
        <f>SUM(C16:C19)</f>
        <v>0</v>
      </c>
      <c r="D20" s="161">
        <f>SUM(D16:D19)</f>
        <v>0</v>
      </c>
      <c r="E20" s="361"/>
      <c r="F20" s="162">
        <f>F16+F17+F18+F19</f>
        <v>0</v>
      </c>
      <c r="G20" s="162">
        <f>G16+G17+G18+G19</f>
        <v>0</v>
      </c>
      <c r="H20" s="163">
        <f>ROUND(F20+G20,2)</f>
        <v>0</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74"/>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75"/>
      <c r="B24" s="160" t="s">
        <v>18</v>
      </c>
      <c r="C24" s="174">
        <f>SUM(C22:C23)</f>
        <v>0</v>
      </c>
      <c r="D24" s="174">
        <f>SUM(D22:D23)</f>
        <v>0</v>
      </c>
      <c r="E24" s="361"/>
      <c r="F24" s="162">
        <f>F22+F23</f>
        <v>0</v>
      </c>
      <c r="G24" s="162">
        <f>G22+G23</f>
        <v>0</v>
      </c>
      <c r="H24" s="163">
        <f>ROUND(F24+G24,2)</f>
        <v>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47370</v>
      </c>
      <c r="G32" s="244">
        <f>G14+G20+G24+G28+G30</f>
        <v>7093.66</v>
      </c>
      <c r="H32" s="245">
        <f>H14+H20+H24+H28+H30</f>
        <v>54463.66</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lundi 21 février 2022&amp;C&amp;"Times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390" t="s">
        <v>172</v>
      </c>
      <c r="B3" s="391"/>
      <c r="C3" s="391"/>
      <c r="D3" s="391"/>
      <c r="E3" s="392"/>
      <c r="F3" s="392"/>
      <c r="G3" s="11"/>
      <c r="H3" s="11"/>
      <c r="I3" s="11"/>
      <c r="J3" s="11"/>
      <c r="K3" s="11"/>
      <c r="L3" s="11"/>
      <c r="M3" s="11"/>
      <c r="N3" s="11"/>
      <c r="O3" s="11"/>
      <c r="P3" s="11"/>
    </row>
    <row r="4" spans="1:16" ht="26.25" customHeight="1">
      <c r="A4" s="3" t="s">
        <v>0</v>
      </c>
      <c r="B4" s="127" t="str">
        <f>Identification!B5</f>
        <v>4110-2019 Ph1</v>
      </c>
      <c r="C4" s="393" t="s">
        <v>16</v>
      </c>
      <c r="D4" s="394"/>
      <c r="E4" s="395" t="str">
        <f>Identification!D5</f>
        <v>Pour travaux Cour supér du 9avr2021 au 21jan2022</v>
      </c>
      <c r="F4" s="396"/>
      <c r="G4" s="11"/>
      <c r="H4" s="11"/>
      <c r="I4" s="11"/>
      <c r="J4" s="11"/>
      <c r="K4" s="11"/>
      <c r="L4" s="11"/>
      <c r="M4" s="11"/>
      <c r="N4" s="11"/>
      <c r="O4" s="11"/>
      <c r="P4" s="11"/>
    </row>
    <row r="5" spans="1:16" ht="26.25" customHeight="1">
      <c r="A5" s="10" t="s">
        <v>1</v>
      </c>
      <c r="B5" s="397" t="str">
        <f>Identification!B6:D6</f>
        <v>Stratégies Énergétiques (S.É.)</v>
      </c>
      <c r="C5" s="398"/>
      <c r="D5" s="398"/>
      <c r="E5" s="398"/>
      <c r="F5" s="399"/>
      <c r="G5" s="11"/>
      <c r="H5" s="11"/>
      <c r="I5" s="11"/>
      <c r="J5" s="11"/>
      <c r="K5" s="11"/>
      <c r="L5" s="11"/>
      <c r="M5" s="11"/>
      <c r="N5" s="11"/>
      <c r="O5" s="11"/>
      <c r="P5" s="11"/>
    </row>
    <row r="6" spans="1:16" ht="26.25" customHeight="1">
      <c r="A6" s="18" t="s">
        <v>109</v>
      </c>
      <c r="B6" s="411" t="s">
        <v>189</v>
      </c>
      <c r="C6" s="412"/>
      <c r="D6" s="412"/>
      <c r="E6" s="412"/>
      <c r="F6" s="413"/>
      <c r="G6" s="11"/>
      <c r="H6" s="11"/>
      <c r="I6" s="11"/>
      <c r="J6" s="11"/>
      <c r="K6" s="11"/>
      <c r="L6" s="11"/>
      <c r="M6" s="11"/>
      <c r="N6" s="11"/>
      <c r="O6" s="11"/>
      <c r="P6" s="11"/>
    </row>
    <row r="7" spans="1:16" ht="20.25" customHeight="1">
      <c r="A7" s="407" t="s">
        <v>105</v>
      </c>
      <c r="B7" s="408"/>
      <c r="C7" s="408"/>
      <c r="D7" s="408"/>
      <c r="E7" s="409"/>
      <c r="F7" s="41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00"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01"/>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02"/>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405" t="s">
        <v>86</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07" t="s">
        <v>92</v>
      </c>
      <c r="B23" s="408"/>
      <c r="C23" s="408"/>
      <c r="D23" s="408"/>
      <c r="E23" s="409"/>
      <c r="F23" s="410"/>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405" t="s">
        <v>87</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161</v>
      </c>
      <c r="B30" s="404"/>
      <c r="C30" s="404"/>
      <c r="D30" s="404"/>
      <c r="E30" s="404"/>
      <c r="F30" s="404"/>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lundi 21 février 2022&amp;C&amp;"Times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C10" sqref="C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390" t="s">
        <v>172</v>
      </c>
      <c r="B3" s="391"/>
      <c r="C3" s="391"/>
      <c r="D3" s="391"/>
      <c r="E3" s="392"/>
      <c r="F3" s="392"/>
      <c r="G3" s="392"/>
      <c r="H3" s="11"/>
      <c r="I3" s="4"/>
      <c r="J3" s="4"/>
      <c r="K3" s="4"/>
      <c r="L3" s="4"/>
      <c r="M3" s="4"/>
      <c r="N3" s="4"/>
      <c r="O3" s="4"/>
      <c r="P3" s="4"/>
    </row>
    <row r="4" spans="1:16" ht="26.25" customHeight="1">
      <c r="A4" s="430" t="s">
        <v>0</v>
      </c>
      <c r="B4" s="431"/>
      <c r="C4" s="127" t="str">
        <f>Identification!B5</f>
        <v>4110-2019 Ph1</v>
      </c>
      <c r="D4" s="432" t="s">
        <v>16</v>
      </c>
      <c r="E4" s="433"/>
      <c r="F4" s="428" t="str">
        <f>Identification!D5</f>
        <v>Pour travaux Cour supér du 9avr2021 au 21jan2022</v>
      </c>
      <c r="G4" s="429"/>
      <c r="H4" s="11"/>
      <c r="I4" s="4"/>
      <c r="J4" s="4"/>
      <c r="K4" s="4"/>
      <c r="L4" s="4"/>
      <c r="M4" s="4"/>
      <c r="N4" s="4"/>
      <c r="O4" s="4"/>
      <c r="P4" s="4"/>
    </row>
    <row r="5" spans="1:16" ht="26.25" customHeight="1">
      <c r="A5" s="420" t="s">
        <v>1</v>
      </c>
      <c r="B5" s="421"/>
      <c r="C5" s="422" t="str">
        <f>Identification!B6</f>
        <v>Stratégies Énergétiques (S.É.)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189</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lundi 21 février 2022&amp;C&amp;"Times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0">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4110-2019 Ph1</v>
      </c>
      <c r="E2" s="446"/>
      <c r="F2" s="446"/>
      <c r="G2" s="446"/>
      <c r="H2" s="447"/>
      <c r="I2" s="447"/>
      <c r="J2" s="84"/>
      <c r="K2" s="94"/>
      <c r="L2" s="94"/>
      <c r="M2" s="94"/>
      <c r="N2" s="94"/>
      <c r="O2" s="94"/>
      <c r="P2" s="94"/>
    </row>
    <row r="3" spans="1:16" ht="21.75" customHeight="1">
      <c r="A3" s="83" t="s">
        <v>1</v>
      </c>
      <c r="B3" s="83"/>
      <c r="C3" s="95"/>
      <c r="D3" s="445" t="str">
        <f>Identification!B6</f>
        <v>Stratégies Énergétiques (S.É.)</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t="s">
        <v>187</v>
      </c>
      <c r="C12" s="440"/>
      <c r="D12" s="440"/>
      <c r="E12" s="440"/>
      <c r="F12" s="88" t="s">
        <v>130</v>
      </c>
      <c r="G12" s="113"/>
      <c r="H12" s="113"/>
      <c r="I12" s="83"/>
      <c r="J12" s="83"/>
      <c r="K12" s="99"/>
      <c r="L12" s="99"/>
      <c r="M12" s="99"/>
      <c r="N12" s="99"/>
      <c r="O12" s="99"/>
      <c r="P12" s="99"/>
    </row>
    <row r="13" spans="1:16" ht="21" customHeight="1">
      <c r="A13" s="79" t="s">
        <v>131</v>
      </c>
      <c r="B13" s="92"/>
      <c r="C13" s="89" t="s">
        <v>132</v>
      </c>
      <c r="D13" s="114" t="s">
        <v>191</v>
      </c>
      <c r="E13" s="452">
        <v>2022</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t="s">
        <v>187</v>
      </c>
      <c r="C26" s="440"/>
      <c r="D26" s="440"/>
      <c r="E26" s="440"/>
      <c r="F26" s="88" t="s">
        <v>130</v>
      </c>
      <c r="G26" s="113"/>
      <c r="H26" s="113"/>
      <c r="I26" s="83"/>
      <c r="J26" s="83"/>
      <c r="K26" s="99"/>
      <c r="L26" s="99"/>
      <c r="M26" s="99"/>
      <c r="N26" s="99"/>
      <c r="O26" s="99"/>
      <c r="P26" s="99"/>
    </row>
    <row r="27" spans="1:16" ht="21" customHeight="1">
      <c r="A27" s="79" t="s">
        <v>131</v>
      </c>
      <c r="B27" s="92"/>
      <c r="C27" s="89" t="s">
        <v>132</v>
      </c>
      <c r="D27" s="114"/>
      <c r="E27" s="452"/>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lundi 21 février 2022&amp;C&amp;"Times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 CS avr-dec 2021</dc:title>
  <dc:subject>Demande de remboursement de frais de SÉ</dc:subject>
  <dc:creator>SÉ</dc:creator>
  <cp:keywords/>
  <dc:description/>
  <cp:lastModifiedBy>Webmestre Webmestre</cp:lastModifiedBy>
  <cp:lastPrinted>2009-07-03T19:42:58Z</cp:lastPrinted>
  <dcterms:created xsi:type="dcterms:W3CDTF">2003-06-11T13:22:16Z</dcterms:created>
  <dcterms:modified xsi:type="dcterms:W3CDTF">2022-02-21T21:29:16Z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236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6369300.00000000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131</vt:lpwstr>
  </property>
  <property fmtid="{D5CDD505-2E9C-101B-9397-08002B2CF9AE}" pid="19" name="Suj">
    <vt:lpwstr>Demande de remboursement de frais de SÉ</vt:lpwstr>
  </property>
  <property fmtid="{D5CDD505-2E9C-101B-9397-08002B2CF9AE}" pid="20" name="Numéroplumit">
    <vt:lpwstr>1130</vt:lpwstr>
  </property>
  <property fmtid="{D5CDD505-2E9C-101B-9397-08002B2CF9AE}" pid="21" name="Cotedepiè">
    <vt:lpwstr>C-SÉ-0002</vt:lpwstr>
  </property>
  <property fmtid="{D5CDD505-2E9C-101B-9397-08002B2CF9AE}" pid="22" name="Anciennomdudocume">
    <vt:lpwstr>RDÉ R4110-2019 HQD PA 2020-2029-SÉ 2022 02 21 0001 DmFrais CS-Pourvoi1 94k.xls</vt:lpwstr>
  </property>
  <property fmtid="{D5CDD505-2E9C-101B-9397-08002B2CF9AE}" pid="23" name="_dlc_Doc">
    <vt:lpwstr>W2HFWTQUJJY6-48095035-1036</vt:lpwstr>
  </property>
  <property fmtid="{D5CDD505-2E9C-101B-9397-08002B2CF9AE}" pid="24" name="_dlc_DocIdItemGu">
    <vt:lpwstr>36588865-e88b-4ccc-a0c5-84c41bd8a849</vt:lpwstr>
  </property>
  <property fmtid="{D5CDD505-2E9C-101B-9397-08002B2CF9AE}" pid="25" name="_dlc_DocIdU">
    <vt:lpwstr>http://s10mtlweb:8081/1016/_layouts/15/DocIdRedir.aspx?ID=W2HFWTQUJJY6-48095035-1036, W2HFWTQUJJY6-48095035-1036</vt:lpwstr>
  </property>
  <property fmtid="{D5CDD505-2E9C-101B-9397-08002B2CF9AE}" pid="26" name="display_urn:schemas-microsoft-com:office:office#Edit">
    <vt:lpwstr>Compte système</vt:lpwstr>
  </property>
  <property fmtid="{D5CDD505-2E9C-101B-9397-08002B2CF9AE}" pid="27" name="Cote de pié">
    <vt:lpwstr>C-SÉ-0002</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1130.00000000000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