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3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<sst xmlns="http://schemas.openxmlformats.org/spreadsheetml/2006/main" count="130" uniqueCount="94">
  <si>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</si>
  <si>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</si>
  <si>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</si>
  <si>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</si>
  <si>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</si>
  <si>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</si>
  <si>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</si>
  <si>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</si>
  <si>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</si>
  <si>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</si>
  <si>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</si>
  <si>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</si>
  <si>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</si>
  <si>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</si>
  <si>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</si>
  <si>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</si>
  <si>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</si>
  <si>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</si>
  <si>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</si>
  <si>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</si>
  <si>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</si>
  <si>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</si>
  <si>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</si>
  <si>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</si>
  <si>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</si>
  <si>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</si>
  <si>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</si>
  <si>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</si>
  <si>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</si>
  <si>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</si>
  <si>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</si>
  <si>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</si>
  <si>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</si>
  <si>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</si>
  <si>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</si>
  <si>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</si>
  <si>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</si>
  <si>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</si>
  <si>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</si>
  <si>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</si>
  <si>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</si>
  <si>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</si>
  <si>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</si>
  <si>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</si>
  <si>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</si>
  <si>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</si>
  <si>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</si>
  <si>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</si>
  <si>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</si>
  <si>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</si>
  <si>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</si>
  <si>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</si>
  <si>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</si>
  <si>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</si>
  <si>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</si>
  <si>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</si>
  <si>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</si>
  <si>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</si>
  <si>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</si>
  <si>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</si>
  <si>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</si>
  <si>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</si>
  <si>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</si>
  <si>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</si>
  <si>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</si>
  <si>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</si>
  <si>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</si>
  <si>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</si>
  <si>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</si>
  <si>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</si>
  <si>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</si>
  <si>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</si>
  <si>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</si>
  <si>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</si>
  <si>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</si>
  <si>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</si>
  <si>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</si>
  <si>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</si>
  <si>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GRAME</t>
  </si>
  <si>
    <t>non</t>
  </si>
  <si>
    <t>Jonathan Théorêt</t>
  </si>
  <si>
    <t>Externe</t>
  </si>
  <si>
    <t>Nicole Moreau</t>
  </si>
  <si>
    <t>431 Jean-Baptiste Lepage, St-Côme, Qc, J0K2B0</t>
  </si>
  <si>
    <t>Interne</t>
  </si>
  <si>
    <t>735, rue Notre-Dame, bureau 202, arrondissement Lachine, Montréal, H8S 2B5</t>
  </si>
  <si>
    <t xml:space="preserve">Le budget comprend une répartition des heures prévues pour l'analyse de la preuve du Distributeur, la rédaction et la  </t>
  </si>
  <si>
    <t xml:space="preserve">révision de la preuve du GRAME, la préparation des demandes de renseignements ainsi que pour toutes les étapes </t>
  </si>
  <si>
    <t>Me Marc Bishai</t>
  </si>
  <si>
    <t>454, avenue Laurier Est, Montréal, H2J 1E7</t>
  </si>
  <si>
    <t xml:space="preserve">Billal Tabaichount </t>
  </si>
  <si>
    <t>R-4113-2019 Phase 2</t>
  </si>
  <si>
    <t xml:space="preserve">nécessaires à la participation du GRAME, incluation la préparation aux audiences. </t>
  </si>
  <si>
    <t>Le nombre d'heures d'audience sera ajustés selon le calendrier à venir.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</si>
</sst>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3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59" fillId="27" borderId="1" applyNumberFormat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63" fillId="29" borderId="0" applyNumberFormat="0" applyBorder="0" applyAlignment="0" applyProtection="0"/>
    <xf numFmtId="0" fontId="54" fillId="30" borderId="3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230">
    <xf numFmtId="0" fontId="0" fillId="0" borderId="0" xfId="0" applyAlignment="1">
      <alignment/>
    </xf>
    <xf numFmtId="0" fontId="73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4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4" fillId="0" borderId="11" xfId="0" applyFont="1" applyBorder="1" applyAlignment="1" applyProtection="1">
      <alignment vertical="center"/>
      <protection locked="0"/>
    </xf>
    <xf numFmtId="0" fontId="74" fillId="0" borderId="31" xfId="0" applyFont="1" applyBorder="1" applyAlignment="1" applyProtection="1">
      <alignment vertical="center"/>
      <protection locked="0"/>
    </xf>
    <xf numFmtId="0" fontId="74" fillId="0" borderId="30" xfId="0" applyFont="1" applyBorder="1" applyAlignment="1" applyProtection="1">
      <alignment vertical="center"/>
      <protection locked="0"/>
    </xf>
    <xf numFmtId="0" fontId="74" fillId="0" borderId="10" xfId="0" applyFont="1" applyBorder="1" applyAlignment="1" applyProtection="1">
      <alignment vertical="center"/>
      <protection locked="0"/>
    </xf>
    <xf numFmtId="0" fontId="74" fillId="0" borderId="32" xfId="0" applyFont="1" applyBorder="1" applyAlignment="1" applyProtection="1">
      <alignment vertical="center"/>
      <protection locked="0"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74" fillId="0" borderId="36" xfId="0" applyFont="1" applyBorder="1" applyAlignment="1" applyProtection="1">
      <alignment vertical="center"/>
      <protection locked="0"/>
    </xf>
    <xf numFmtId="20" fontId="7" fillId="35" borderId="37" xfId="0" applyNumberFormat="1" applyFont="1" applyFill="1" applyBorder="1" applyAlignment="1" applyProtection="1">
      <alignment horizontal="left" vertical="center" wrapTex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3" borderId="37" xfId="0" applyFont="1" applyFill="1" applyBorder="1" applyAlignment="1" applyProtection="1">
      <alignment horizontal="right" vertical="center" wrapText="1" indent="1"/>
      <protection/>
    </xf>
    <xf numFmtId="0" fontId="16" fillId="37" borderId="39" xfId="0" applyFont="1" applyFill="1" applyBorder="1" applyAlignment="1" applyProtection="1">
      <alignment horizontal="center" vertical="center" wrapText="1"/>
      <protection/>
    </xf>
    <xf numFmtId="0" fontId="16" fillId="0" borderId="40" xfId="0" applyFont="1" applyFill="1" applyBorder="1" applyAlignment="1" applyProtection="1">
      <alignment horizontal="center" vertical="center" wrapText="1"/>
      <protection/>
    </xf>
    <xf numFmtId="0" fontId="26" fillId="37" borderId="39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1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center" vertical="center" wrapText="1"/>
      <protection/>
    </xf>
    <xf numFmtId="0" fontId="16" fillId="33" borderId="39" xfId="0" applyFont="1" applyFill="1" applyBorder="1" applyAlignment="1" applyProtection="1">
      <alignment horizontal="center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6" borderId="39" xfId="0" applyFont="1" applyFill="1" applyBorder="1" applyAlignment="1" applyProtection="1">
      <alignment horizontal="left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74" fillId="0" borderId="43" xfId="0" applyFont="1" applyBorder="1" applyAlignment="1" applyProtection="1">
      <alignment horizontal="center" vertical="center" wrapText="1"/>
      <protection locked="0"/>
    </xf>
    <xf numFmtId="0" fontId="74" fillId="0" borderId="44" xfId="0" applyFont="1" applyBorder="1" applyAlignment="1" applyProtection="1">
      <alignment horizontal="center" vertical="center" wrapText="1"/>
      <protection locked="0"/>
    </xf>
    <xf numFmtId="0" fontId="74" fillId="0" borderId="45" xfId="0" applyFont="1" applyFill="1" applyBorder="1" applyAlignment="1" applyProtection="1">
      <alignment horizontal="center" vertical="center" wrapText="1"/>
      <protection locked="0"/>
    </xf>
    <xf numFmtId="0" fontId="74" fillId="0" borderId="44" xfId="0" applyFont="1" applyFill="1" applyBorder="1" applyAlignment="1" applyProtection="1">
      <alignment horizontal="center" vertical="center" wrapText="1"/>
      <protection locked="0"/>
    </xf>
    <xf numFmtId="0" fontId="74" fillId="0" borderId="46" xfId="0" applyFont="1" applyBorder="1" applyAlignment="1" applyProtection="1">
      <alignment horizontal="center" vertical="center" wrapText="1"/>
      <protection locked="0"/>
    </xf>
    <xf numFmtId="0" fontId="74" fillId="0" borderId="47" xfId="0" applyFont="1" applyBorder="1" applyAlignment="1" applyProtection="1">
      <alignment horizontal="center" vertical="center" wrapText="1"/>
      <protection locked="0"/>
    </xf>
    <xf numFmtId="0" fontId="74" fillId="0" borderId="48" xfId="0" applyFont="1" applyBorder="1" applyAlignment="1" applyProtection="1">
      <alignment horizontal="center" vertical="center" wrapText="1"/>
      <protection locked="0"/>
    </xf>
    <xf numFmtId="0" fontId="74" fillId="0" borderId="49" xfId="0" applyFont="1" applyBorder="1" applyAlignment="1" applyProtection="1">
      <alignment horizontal="center" vertical="center" wrapText="1"/>
      <protection locked="0"/>
    </xf>
    <xf numFmtId="0" fontId="74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0" xfId="0" applyNumberFormat="1" applyFont="1" applyFill="1" applyBorder="1" applyAlignment="1" applyProtection="1">
      <alignment vertical="center" wrapText="1"/>
      <protection/>
    </xf>
    <xf numFmtId="41" fontId="75" fillId="0" borderId="51" xfId="0" applyNumberFormat="1" applyFont="1" applyFill="1" applyBorder="1" applyAlignment="1" applyProtection="1">
      <alignment horizontal="left" vertical="center" indent="1"/>
      <protection locked="0"/>
    </xf>
    <xf numFmtId="41" fontId="75" fillId="0" borderId="52" xfId="0" applyNumberFormat="1" applyFont="1" applyFill="1" applyBorder="1" applyAlignment="1" applyProtection="1">
      <alignment horizontal="left" vertical="center" indent="1"/>
      <protection locked="0"/>
    </xf>
    <xf numFmtId="9" fontId="75" fillId="0" borderId="51" xfId="52" applyFont="1" applyBorder="1" applyAlignment="1" applyProtection="1">
      <alignment horizontal="left" vertical="center" indent="1"/>
      <protection locked="0"/>
    </xf>
    <xf numFmtId="0" fontId="25" fillId="0" borderId="52" xfId="0" applyFont="1" applyBorder="1" applyAlignment="1">
      <alignment horizontal="left" vertical="center" indent="1"/>
    </xf>
    <xf numFmtId="0" fontId="73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6" fillId="0" borderId="0" xfId="0" applyFont="1" applyBorder="1" applyAlignment="1" applyProtection="1">
      <alignment horizontal="right"/>
      <protection/>
    </xf>
    <xf numFmtId="0" fontId="76" fillId="0" borderId="0" xfId="0" applyFont="1" applyBorder="1" applyAlignment="1" applyProtection="1">
      <alignment horizontal="right" vertical="top"/>
      <protection/>
    </xf>
    <xf numFmtId="0" fontId="74" fillId="0" borderId="43" xfId="48" applyNumberFormat="1" applyFont="1" applyBorder="1" applyAlignment="1" applyProtection="1">
      <alignment horizontal="center" vertical="center" wrapText="1"/>
      <protection locked="0"/>
    </xf>
    <xf numFmtId="0" fontId="74" fillId="0" borderId="44" xfId="48" applyNumberFormat="1" applyFont="1" applyBorder="1" applyAlignment="1" applyProtection="1">
      <alignment horizontal="center" vertical="center" wrapText="1"/>
      <protection locked="0"/>
    </xf>
    <xf numFmtId="0" fontId="74" fillId="0" borderId="45" xfId="48" applyNumberFormat="1" applyFont="1" applyBorder="1" applyAlignment="1" applyProtection="1">
      <alignment horizontal="center" vertical="center" wrapText="1"/>
      <protection locked="0"/>
    </xf>
    <xf numFmtId="0" fontId="2" fillId="33" borderId="53" xfId="0" applyFont="1" applyFill="1" applyBorder="1" applyAlignment="1" applyProtection="1">
      <alignment vertical="center" wrapText="1"/>
      <protection/>
    </xf>
    <xf numFmtId="0" fontId="2" fillId="33" borderId="54" xfId="0" applyFont="1" applyFill="1" applyBorder="1" applyAlignment="1" applyProtection="1">
      <alignment vertical="center" wrapText="1"/>
      <protection/>
    </xf>
    <xf numFmtId="0" fontId="77" fillId="0" borderId="0" xfId="0" applyFont="1" applyFill="1" applyBorder="1" applyAlignment="1" applyProtection="1">
      <alignment horizontal="left" vertical="center" wrapText="1"/>
      <protection/>
    </xf>
    <xf numFmtId="0" fontId="16" fillId="33" borderId="53" xfId="0" applyFont="1" applyFill="1" applyBorder="1" applyAlignment="1" applyProtection="1">
      <alignment vertical="center" wrapText="1"/>
      <protection/>
    </xf>
    <xf numFmtId="0" fontId="16" fillId="33" borderId="54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5" xfId="0" applyFont="1" applyBorder="1" applyAlignment="1" applyProtection="1">
      <alignment horizontal="left" vertical="center"/>
      <protection/>
    </xf>
    <xf numFmtId="0" fontId="16" fillId="0" borderId="56" xfId="0" applyFont="1" applyBorder="1" applyAlignment="1" applyProtection="1">
      <alignment horizontal="left" vertical="center"/>
      <protection/>
    </xf>
    <xf numFmtId="0" fontId="16" fillId="0" borderId="57" xfId="0" applyFont="1" applyBorder="1" applyAlignment="1" applyProtection="1">
      <alignment horizontal="left" vertical="center"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78" fillId="0" borderId="39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Border="1" applyAlignment="1" applyProtection="1">
      <alignment/>
      <protection/>
    </xf>
    <xf numFmtId="0" fontId="80" fillId="0" borderId="0" xfId="0" applyFont="1" applyAlignment="1" applyProtection="1">
      <alignment horizontal="right"/>
      <protection/>
    </xf>
    <xf numFmtId="41" fontId="80" fillId="0" borderId="59" xfId="0" applyNumberFormat="1" applyFont="1" applyFill="1" applyBorder="1" applyAlignment="1" applyProtection="1">
      <alignment horizontal="left" vertical="center" indent="1"/>
      <protection/>
    </xf>
    <xf numFmtId="41" fontId="80" fillId="0" borderId="55" xfId="0" applyNumberFormat="1" applyFont="1" applyFill="1" applyBorder="1" applyAlignment="1" applyProtection="1">
      <alignment horizontal="left" vertical="center" indent="1"/>
      <protection/>
    </xf>
    <xf numFmtId="41" fontId="80" fillId="0" borderId="60" xfId="0" applyNumberFormat="1" applyFont="1" applyFill="1" applyBorder="1" applyAlignment="1" applyProtection="1">
      <alignment horizontal="left" vertical="center" indent="1"/>
      <protection/>
    </xf>
    <xf numFmtId="41" fontId="80" fillId="0" borderId="57" xfId="0" applyNumberFormat="1" applyFont="1" applyFill="1" applyBorder="1" applyAlignment="1" applyProtection="1">
      <alignment horizontal="left" vertical="center" indent="1"/>
      <protection/>
    </xf>
    <xf numFmtId="177" fontId="4" fillId="37" borderId="61" xfId="48" applyNumberFormat="1" applyFont="1" applyFill="1" applyBorder="1" applyAlignment="1" applyProtection="1">
      <alignment vertical="center" wrapText="1"/>
      <protection/>
    </xf>
    <xf numFmtId="177" fontId="4" fillId="37" borderId="62" xfId="48" applyNumberFormat="1" applyFont="1" applyFill="1" applyBorder="1" applyAlignment="1" applyProtection="1">
      <alignment vertical="center" wrapText="1"/>
      <protection/>
    </xf>
    <xf numFmtId="177" fontId="4" fillId="37" borderId="63" xfId="48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4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9" xfId="0" applyFont="1" applyFill="1" applyBorder="1" applyAlignment="1" applyProtection="1">
      <alignment horizontal="center" vertical="center"/>
      <protection/>
    </xf>
    <xf numFmtId="44" fontId="4" fillId="37" borderId="39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177" fontId="80" fillId="0" borderId="67" xfId="0" applyNumberFormat="1" applyFont="1" applyFill="1" applyBorder="1" applyAlignment="1" applyProtection="1">
      <alignment horizontal="center" vertical="center"/>
      <protection locked="0"/>
    </xf>
    <xf numFmtId="177" fontId="80" fillId="0" borderId="40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77" fontId="4" fillId="0" borderId="30" xfId="0" applyNumberFormat="1" applyFont="1" applyFill="1" applyBorder="1" applyAlignment="1" applyProtection="1">
      <alignment vertical="center"/>
      <protection locked="0"/>
    </xf>
    <xf numFmtId="177" fontId="4" fillId="0" borderId="40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7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7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4" fontId="13" fillId="34" borderId="21" xfId="0" applyNumberFormat="1" applyFont="1" applyFill="1" applyBorder="1" applyAlignment="1" applyProtection="1">
      <alignment vertical="center" wrapText="1"/>
      <protection hidden="1" locked="0"/>
    </xf>
    <xf numFmtId="0" fontId="27" fillId="0" borderId="67" xfId="0" applyFont="1" applyBorder="1" applyAlignment="1" applyProtection="1">
      <alignment vertical="center"/>
      <protection locked="0"/>
    </xf>
    <xf numFmtId="0" fontId="27" fillId="0" borderId="65" xfId="0" applyFont="1" applyBorder="1" applyAlignment="1" applyProtection="1">
      <alignment horizontal="center" vertical="center" wrapText="1"/>
      <protection locked="0"/>
    </xf>
    <xf numFmtId="0" fontId="27" fillId="0" borderId="70" xfId="48" applyNumberFormat="1" applyFont="1" applyBorder="1" applyAlignment="1" applyProtection="1">
      <alignment horizontal="center" vertical="center" wrapText="1"/>
      <protection locked="0"/>
    </xf>
    <xf numFmtId="0" fontId="27" fillId="0" borderId="46" xfId="0" applyFont="1" applyBorder="1" applyAlignment="1" applyProtection="1">
      <alignment horizontal="center" vertical="center" wrapText="1"/>
      <protection locked="0"/>
    </xf>
    <xf numFmtId="0" fontId="27" fillId="0" borderId="45" xfId="0" applyFont="1" applyBorder="1" applyAlignment="1" applyProtection="1">
      <alignment horizontal="center" vertical="center" wrapText="1"/>
      <protection locked="0"/>
    </xf>
    <xf numFmtId="0" fontId="27" fillId="0" borderId="45" xfId="48" applyNumberFormat="1" applyFont="1" applyBorder="1" applyAlignment="1" applyProtection="1">
      <alignment horizontal="center" vertical="center" wrapText="1"/>
      <protection locked="0"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4" xfId="0" applyFont="1" applyFill="1" applyBorder="1" applyAlignment="1" applyProtection="1">
      <alignment horizontal="left" vertical="center" wrapTex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0" fillId="0" borderId="72" xfId="0" applyBorder="1" applyAlignment="1" applyProtection="1">
      <alignment horizontal="left" vertical="center" wrapText="1" indent="1"/>
      <protection/>
    </xf>
    <xf numFmtId="0" fontId="7" fillId="33" borderId="72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74" fillId="0" borderId="37" xfId="0" applyFont="1" applyFill="1" applyBorder="1" applyAlignment="1" applyProtection="1">
      <alignment horizontal="left" vertical="center" wrapText="1"/>
      <protection/>
    </xf>
    <xf numFmtId="0" fontId="79" fillId="0" borderId="37" xfId="0" applyFont="1" applyBorder="1" applyAlignment="1" applyProtection="1">
      <alignment/>
      <protection/>
    </xf>
    <xf numFmtId="41" fontId="20" fillId="38" borderId="73" xfId="0" applyNumberFormat="1" applyFont="1" applyFill="1" applyBorder="1" applyAlignment="1" applyProtection="1">
      <alignment vertical="center" wrapText="1"/>
      <protection/>
    </xf>
    <xf numFmtId="0" fontId="20" fillId="38" borderId="74" xfId="0" applyFont="1" applyFill="1" applyBorder="1" applyAlignment="1" applyProtection="1">
      <alignment vertical="center" wrapText="1"/>
      <protection/>
    </xf>
    <xf numFmtId="0" fontId="2" fillId="36" borderId="75" xfId="0" applyFont="1" applyFill="1" applyBorder="1" applyAlignment="1" applyProtection="1">
      <alignment horizontal="left" vertical="center" wrapText="1"/>
      <protection/>
    </xf>
    <xf numFmtId="0" fontId="0" fillId="36" borderId="76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20" fillId="38" borderId="70" xfId="0" applyNumberFormat="1" applyFont="1" applyFill="1" applyBorder="1" applyAlignment="1" applyProtection="1">
      <alignment horizontal="left" vertical="center"/>
      <protection/>
    </xf>
    <xf numFmtId="0" fontId="0" fillId="38" borderId="77" xfId="0" applyFill="1" applyBorder="1" applyAlignment="1" applyProtection="1">
      <alignment vertical="center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79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74" fillId="0" borderId="0" xfId="0" applyFont="1" applyFill="1" applyBorder="1" applyAlignment="1" applyProtection="1">
      <alignment horizontal="left" vertical="center" wrapText="1"/>
      <protection/>
    </xf>
    <xf numFmtId="0" fontId="79" fillId="0" borderId="0" xfId="0" applyFont="1" applyBorder="1" applyAlignment="1" applyProtection="1">
      <alignment/>
      <protection/>
    </xf>
    <xf numFmtId="41" fontId="81" fillId="0" borderId="7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left" vertical="center"/>
      <protection locked="0"/>
    </xf>
    <xf numFmtId="41" fontId="75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41" fontId="75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41" fontId="75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5" xfId="0" applyFont="1" applyFill="1" applyBorder="1" applyAlignment="1" applyProtection="1">
      <alignment vertical="center" wrapText="1"/>
      <protection/>
    </xf>
    <xf numFmtId="0" fontId="20" fillId="0" borderId="76" xfId="0" applyFont="1" applyBorder="1" applyAlignment="1" applyProtection="1">
      <alignment vertical="center" wrapText="1"/>
      <protection/>
    </xf>
    <xf numFmtId="0" fontId="0" fillId="0" borderId="66" xfId="0" applyBorder="1" applyAlignment="1" applyProtection="1">
      <alignment vertical="center" wrapText="1"/>
      <protection/>
    </xf>
    <xf numFmtId="0" fontId="0" fillId="0" borderId="76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2" fillId="33" borderId="36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41" fontId="75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41" fontId="75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4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65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77" fontId="4" fillId="33" borderId="38" xfId="48" applyNumberFormat="1" applyFont="1" applyFill="1" applyBorder="1" applyAlignment="1" applyProtection="1">
      <alignment horizontal="center" vertical="center" wrapText="1"/>
      <protection/>
    </xf>
    <xf numFmtId="177" fontId="4" fillId="33" borderId="37" xfId="48" applyNumberFormat="1" applyFont="1" applyFill="1" applyBorder="1" applyAlignment="1" applyProtection="1">
      <alignment horizontal="center" vertical="center" wrapText="1"/>
      <protection/>
    </xf>
    <xf numFmtId="177" fontId="4" fillId="33" borderId="88" xfId="48" applyNumberFormat="1" applyFont="1" applyFill="1" applyBorder="1" applyAlignment="1" applyProtection="1">
      <alignment horizontal="center" vertical="center" wrapText="1"/>
      <protection/>
    </xf>
    <xf numFmtId="177" fontId="4" fillId="33" borderId="42" xfId="48" applyNumberFormat="1" applyFont="1" applyFill="1" applyBorder="1" applyAlignment="1" applyProtection="1">
      <alignment horizontal="center" vertical="center" wrapText="1"/>
      <protection/>
    </xf>
    <xf numFmtId="41" fontId="81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41" fontId="75" fillId="0" borderId="91" xfId="0" applyNumberFormat="1" applyFont="1" applyFill="1" applyBorder="1" applyAlignment="1" applyProtection="1">
      <alignment horizontal="left" vertical="center" wrapText="1" indent="1"/>
      <protection/>
    </xf>
    <xf numFmtId="41" fontId="75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52" xfId="0" applyFont="1" applyFill="1" applyBorder="1" applyAlignment="1" applyProtection="1">
      <alignment horizontal="left" vertical="center"/>
      <protection locked="0"/>
    </xf>
    <xf numFmtId="0" fontId="20" fillId="0" borderId="36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1781175</xdr:colOff>
      <xdr:row>2</xdr:row>
      <xdr:rowOff>133350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1733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2590800</xdr:colOff>
      <xdr:row>20</xdr:row>
      <xdr:rowOff>47625</xdr:rowOff>
    </xdr:from>
    <xdr:ext cx="19050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90800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66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990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647700</xdr:colOff>
      <xdr:row>2</xdr:row>
      <xdr:rowOff>152400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zoomScalePageLayoutView="0" workbookViewId="0" topLeftCell="A1">
      <selection activeCell="C9" sqref="C9"/>
    </sheetView>
  </sheetViews>
  <sheetFormatPr defaultColWidth="0.13671875" defaultRowHeight="12.75" customHeight="1" zeroHeight="1"/>
  <cols>
    <col min="1" max="1" width="47.140625" style="103" customWidth="1"/>
    <col min="2" max="2" width="23.28125" style="103" customWidth="1"/>
    <col min="3" max="3" width="23.421875" style="103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3"/>
      <c r="B3" s="164"/>
      <c r="C3" s="16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5" t="str">
        <f>Identification!B4</f>
        <v>R-4113-2019 Phase 2</v>
      </c>
      <c r="C4" s="176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5" t="str">
        <f>Identification!B5</f>
        <v>GRAME</v>
      </c>
      <c r="C5" s="166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7" t="s">
        <v>2</v>
      </c>
      <c r="B6" s="168"/>
      <c r="C6" s="169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9" t="s">
        <v>3</v>
      </c>
      <c r="B7" s="177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80"/>
      <c r="B8" s="178"/>
      <c r="C8" s="138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9">
        <f>Répartition!B25+Répartition!C25+Répartition!D25</f>
        <v>44</v>
      </c>
      <c r="C9" s="140">
        <f>Répartition!B30+Répartition!C30+Répartition!D30</f>
        <v>8985.955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1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9">
        <f>Répartition!E25+Répartition!F25+Répartition!G25+Répartition!H25</f>
        <v>120.25</v>
      </c>
      <c r="C11" s="140">
        <f>Répartition!E30+Répartition!F30+Répartition!G30+Répartition!H30</f>
        <v>16746.075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1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9">
        <f>Répartition!I25+Répartition!J25</f>
        <v>0</v>
      </c>
      <c r="C13" s="140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1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39">
        <f>Répartition!K25+Répartition!L25</f>
        <v>0</v>
      </c>
      <c r="C15" s="140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1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39">
        <f>Répartition!M25+Répartition!N25</f>
        <v>0</v>
      </c>
      <c r="C17" s="140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2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164.25</v>
      </c>
      <c r="C19" s="39">
        <f>C9+C11+C13+C15+C17</f>
        <v>25732.03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0"/>
      <c r="B20" s="82"/>
      <c r="C20" s="81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70" t="s">
        <v>13</v>
      </c>
      <c r="B21" s="171"/>
      <c r="C21" s="172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73" t="s">
        <v>14</v>
      </c>
      <c r="B22" s="174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4" t="s">
        <v>16</v>
      </c>
      <c r="B23" s="155"/>
      <c r="C23" s="27">
        <f>ROUND(0.03*C19,2)</f>
        <v>771.96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4" t="s">
        <v>18</v>
      </c>
      <c r="B25" s="156"/>
      <c r="C25" s="36">
        <v>405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7" t="s">
        <v>62</v>
      </c>
      <c r="B27" s="158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59" t="s">
        <v>21</v>
      </c>
      <c r="B29" s="160"/>
      <c r="C29" s="19">
        <f>C23+C25+C27</f>
        <v>1176.96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61" t="s">
        <v>23</v>
      </c>
      <c r="B31" s="162"/>
      <c r="C31" s="145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7"/>
      <c r="B32" s="58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52" t="s">
        <v>54</v>
      </c>
      <c r="B33" s="153"/>
      <c r="C33" s="84">
        <f>C19+C29+C31</f>
        <v>26908.989999999998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3"/>
      <c r="B101" s="143"/>
      <c r="C101" s="143"/>
    </row>
    <row r="102" spans="1:3" ht="12.75" customHeight="1">
      <c r="A102" s="144" t="s">
        <v>38</v>
      </c>
      <c r="C102" s="144" t="s">
        <v>39</v>
      </c>
    </row>
    <row r="103" ht="12.75" customHeight="1"/>
    <row r="104" ht="12.75" customHeight="1"/>
  </sheetData>
  <sheetProtection password="ED17" sheet="1" objects="1" scenarios="1"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0" workbookViewId="0" topLeftCell="A9">
      <selection activeCell="B16" sqref="B16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421875" style="0" customWidth="1"/>
    <col min="5" max="5" width="44.00390625" style="0" customWidth="1"/>
  </cols>
  <sheetData>
    <row r="1" spans="5:6" ht="20.25">
      <c r="E1" s="92" t="s">
        <v>53</v>
      </c>
      <c r="F1" s="91"/>
    </row>
    <row r="2" spans="5:6" ht="56.25" customHeight="1">
      <c r="E2" s="93" t="s">
        <v>25</v>
      </c>
      <c r="F2" s="91"/>
    </row>
    <row r="3" spans="1:6" ht="27.75" customHeight="1">
      <c r="A3" s="181" t="s">
        <v>61</v>
      </c>
      <c r="B3" s="182"/>
      <c r="C3" s="182"/>
      <c r="D3" s="182"/>
      <c r="E3" s="182"/>
      <c r="F3" s="91"/>
    </row>
    <row r="4" spans="1:6" ht="24" customHeight="1">
      <c r="A4" s="5" t="s">
        <v>0</v>
      </c>
      <c r="B4" s="183" t="s">
        <v>91</v>
      </c>
      <c r="C4" s="184"/>
      <c r="D4" s="184"/>
      <c r="E4" s="185"/>
      <c r="F4" s="91"/>
    </row>
    <row r="5" spans="1:6" ht="19.5" customHeight="1">
      <c r="A5" s="6" t="s">
        <v>1</v>
      </c>
      <c r="B5" s="186" t="s">
        <v>78</v>
      </c>
      <c r="C5" s="187"/>
      <c r="D5" s="187"/>
      <c r="E5" s="188"/>
      <c r="F5" s="91"/>
    </row>
    <row r="6" spans="1:6" ht="15.75">
      <c r="A6" s="189" t="s">
        <v>26</v>
      </c>
      <c r="B6" s="190"/>
      <c r="C6" s="191"/>
      <c r="D6" s="85" t="s">
        <v>79</v>
      </c>
      <c r="E6" s="86"/>
      <c r="F6" s="91"/>
    </row>
    <row r="7" spans="1:6" ht="19.5" customHeight="1">
      <c r="A7" s="189" t="s">
        <v>40</v>
      </c>
      <c r="B7" s="192"/>
      <c r="C7" s="193"/>
      <c r="D7" s="87">
        <v>0.5</v>
      </c>
      <c r="E7" s="88"/>
      <c r="F7" s="91"/>
    </row>
    <row r="8" spans="1:6" ht="21.75" customHeight="1">
      <c r="A8" s="194" t="s">
        <v>41</v>
      </c>
      <c r="B8" s="195"/>
      <c r="C8" s="196"/>
      <c r="D8" s="197" t="s">
        <v>80</v>
      </c>
      <c r="E8" s="198"/>
      <c r="F8" s="91"/>
    </row>
    <row r="9" spans="1:6" ht="22.5" customHeight="1">
      <c r="A9" s="201" t="s">
        <v>51</v>
      </c>
      <c r="B9" s="202"/>
      <c r="C9" s="202"/>
      <c r="D9" s="202"/>
      <c r="E9" s="203"/>
      <c r="F9" s="91"/>
    </row>
    <row r="10" spans="1:6" ht="24" customHeight="1">
      <c r="A10" s="29" t="s">
        <v>27</v>
      </c>
      <c r="B10" s="30" t="s">
        <v>28</v>
      </c>
      <c r="C10" s="30" t="s">
        <v>29</v>
      </c>
      <c r="D10" s="54" t="s">
        <v>68</v>
      </c>
      <c r="E10" s="31" t="s">
        <v>30</v>
      </c>
      <c r="F10" s="91"/>
    </row>
    <row r="11" spans="1:6" ht="30" customHeight="1">
      <c r="A11" s="146" t="s">
        <v>88</v>
      </c>
      <c r="B11" s="147">
        <v>12</v>
      </c>
      <c r="C11" s="147" t="s">
        <v>81</v>
      </c>
      <c r="D11" s="148">
        <v>190</v>
      </c>
      <c r="E11" s="149" t="s">
        <v>89</v>
      </c>
      <c r="F11" s="91"/>
    </row>
    <row r="12" spans="1:6" ht="30" customHeight="1">
      <c r="A12" s="47"/>
      <c r="B12" s="69"/>
      <c r="C12" s="69"/>
      <c r="D12" s="94"/>
      <c r="E12" s="74"/>
      <c r="F12" s="91"/>
    </row>
    <row r="13" spans="1:6" ht="30" customHeight="1">
      <c r="A13" s="51"/>
      <c r="B13" s="75"/>
      <c r="C13" s="75"/>
      <c r="D13" s="95"/>
      <c r="E13" s="76"/>
      <c r="F13" s="91"/>
    </row>
    <row r="14" spans="1:6" ht="30" customHeight="1">
      <c r="A14" s="32" t="s">
        <v>31</v>
      </c>
      <c r="B14" s="30" t="s">
        <v>28</v>
      </c>
      <c r="C14" s="30" t="s">
        <v>29</v>
      </c>
      <c r="D14" s="54" t="s">
        <v>68</v>
      </c>
      <c r="E14" s="31" t="s">
        <v>30</v>
      </c>
      <c r="F14" s="91"/>
    </row>
    <row r="15" spans="1:6" ht="30" customHeight="1">
      <c r="A15" s="146" t="s">
        <v>82</v>
      </c>
      <c r="B15" s="150">
        <v>24</v>
      </c>
      <c r="C15" s="150" t="s">
        <v>81</v>
      </c>
      <c r="D15" s="151">
        <v>200</v>
      </c>
      <c r="E15" s="149" t="s">
        <v>83</v>
      </c>
      <c r="F15" s="91"/>
    </row>
    <row r="16" spans="1:6" ht="30" customHeight="1">
      <c r="A16" s="47" t="s">
        <v>80</v>
      </c>
      <c r="B16" s="69">
        <v>11</v>
      </c>
      <c r="C16" s="69" t="s">
        <v>84</v>
      </c>
      <c r="D16" s="94">
        <v>75</v>
      </c>
      <c r="E16" s="74" t="s">
        <v>85</v>
      </c>
      <c r="F16" s="91"/>
    </row>
    <row r="17" spans="1:6" ht="30" customHeight="1">
      <c r="A17" s="47" t="s">
        <v>90</v>
      </c>
      <c r="B17" s="69">
        <v>2</v>
      </c>
      <c r="C17" s="69" t="s">
        <v>84</v>
      </c>
      <c r="D17" s="94">
        <v>60</v>
      </c>
      <c r="E17" s="74" t="s">
        <v>85</v>
      </c>
      <c r="F17" s="91"/>
    </row>
    <row r="18" spans="1:6" ht="30" customHeight="1">
      <c r="A18" s="48"/>
      <c r="B18" s="70"/>
      <c r="C18" s="70"/>
      <c r="D18" s="95"/>
      <c r="E18" s="77"/>
      <c r="F18" s="91"/>
    </row>
    <row r="19" spans="1:6" ht="30" customHeight="1">
      <c r="A19" s="33" t="s">
        <v>32</v>
      </c>
      <c r="B19" s="30" t="s">
        <v>28</v>
      </c>
      <c r="C19" s="30" t="s">
        <v>29</v>
      </c>
      <c r="D19" s="54" t="s">
        <v>68</v>
      </c>
      <c r="E19" s="31" t="s">
        <v>30</v>
      </c>
      <c r="F19" s="91"/>
    </row>
    <row r="20" spans="1:6" ht="30" customHeight="1">
      <c r="A20" s="49"/>
      <c r="B20" s="204" t="s">
        <v>10</v>
      </c>
      <c r="C20" s="204" t="s">
        <v>10</v>
      </c>
      <c r="D20" s="96"/>
      <c r="E20" s="73"/>
      <c r="F20" s="91"/>
    </row>
    <row r="21" spans="1:6" ht="30" customHeight="1">
      <c r="A21" s="55"/>
      <c r="B21" s="205"/>
      <c r="C21" s="205"/>
      <c r="D21" s="95"/>
      <c r="E21" s="76"/>
      <c r="F21" s="91"/>
    </row>
    <row r="22" spans="1:6" ht="30" customHeight="1">
      <c r="A22" s="33" t="s">
        <v>63</v>
      </c>
      <c r="B22" s="30" t="s">
        <v>28</v>
      </c>
      <c r="C22" s="30" t="s">
        <v>29</v>
      </c>
      <c r="D22" s="54" t="s">
        <v>68</v>
      </c>
      <c r="E22" s="31" t="s">
        <v>30</v>
      </c>
      <c r="F22" s="91"/>
    </row>
    <row r="23" spans="1:6" ht="30" customHeight="1">
      <c r="A23" s="50"/>
      <c r="B23" s="204" t="s">
        <v>10</v>
      </c>
      <c r="C23" s="71"/>
      <c r="D23" s="96"/>
      <c r="E23" s="73"/>
      <c r="F23" s="91"/>
    </row>
    <row r="24" spans="1:6" ht="30" customHeight="1">
      <c r="A24" s="51"/>
      <c r="B24" s="205"/>
      <c r="C24" s="72"/>
      <c r="D24" s="95"/>
      <c r="E24" s="76"/>
      <c r="F24" s="91"/>
    </row>
    <row r="25" spans="1:6" ht="30" customHeight="1">
      <c r="A25" s="33" t="s">
        <v>33</v>
      </c>
      <c r="B25" s="30" t="s">
        <v>28</v>
      </c>
      <c r="C25" s="30" t="s">
        <v>29</v>
      </c>
      <c r="D25" s="54" t="s">
        <v>68</v>
      </c>
      <c r="E25" s="31" t="s">
        <v>30</v>
      </c>
      <c r="F25" s="91"/>
    </row>
    <row r="26" spans="1:6" ht="30" customHeight="1">
      <c r="A26" s="50"/>
      <c r="B26" s="204" t="s">
        <v>10</v>
      </c>
      <c r="C26" s="71"/>
      <c r="D26" s="96"/>
      <c r="E26" s="73"/>
      <c r="F26" s="91"/>
    </row>
    <row r="27" spans="1:6" ht="30" customHeight="1">
      <c r="A27" s="51"/>
      <c r="B27" s="205"/>
      <c r="C27" s="72"/>
      <c r="D27" s="95"/>
      <c r="E27" s="76"/>
      <c r="F27" s="91"/>
    </row>
    <row r="28" spans="1:7" ht="15">
      <c r="A28" s="56"/>
      <c r="B28" s="34"/>
      <c r="C28" s="34"/>
      <c r="D28" s="34"/>
      <c r="E28" s="90"/>
      <c r="F28" s="91"/>
      <c r="G28" s="91"/>
    </row>
    <row r="29" spans="1:7" ht="12.75">
      <c r="A29" s="199" t="s">
        <v>34</v>
      </c>
      <c r="B29" s="200"/>
      <c r="C29" s="200"/>
      <c r="D29" s="200"/>
      <c r="E29" s="200"/>
      <c r="F29" s="91"/>
      <c r="G29" s="91"/>
    </row>
    <row r="30" spans="1:7" ht="12.75">
      <c r="A30" s="199" t="s">
        <v>35</v>
      </c>
      <c r="B30" s="200"/>
      <c r="C30" s="200"/>
      <c r="D30" s="200"/>
      <c r="E30" s="200"/>
      <c r="F30" s="91"/>
      <c r="G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  <row r="35" ht="12.75">
      <c r="F35" s="91"/>
    </row>
    <row r="36" ht="12.75">
      <c r="F36" s="91"/>
    </row>
    <row r="37" ht="12.75">
      <c r="F37" s="91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A10">
      <selection activeCell="B25" sqref="B25"/>
    </sheetView>
  </sheetViews>
  <sheetFormatPr defaultColWidth="11.421875" defaultRowHeight="12.75" customHeight="1"/>
  <cols>
    <col min="1" max="1" width="47.7109375" style="40" customWidth="1"/>
    <col min="2" max="14" width="12.7109375" style="40" customWidth="1"/>
    <col min="15" max="16384" width="11.421875" style="42" customWidth="1"/>
  </cols>
  <sheetData>
    <row r="1" spans="1:14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28"/>
      <c r="N1" s="28"/>
    </row>
    <row r="2" spans="1:14" ht="18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10" t="s">
        <v>53</v>
      </c>
    </row>
    <row r="3" spans="1:14" ht="24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10" t="s">
        <v>56</v>
      </c>
    </row>
    <row r="4" spans="1:14" ht="49.5" customHeight="1" thickBot="1">
      <c r="A4" s="99" t="s">
        <v>72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22.5" customHeight="1">
      <c r="A5" s="100" t="s">
        <v>0</v>
      </c>
      <c r="B5" s="111" t="str">
        <f>Identification!B4</f>
        <v>R-4113-2019 Phase 2</v>
      </c>
      <c r="C5" s="112"/>
      <c r="D5" s="112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1:14" ht="22.5" customHeight="1" thickBot="1">
      <c r="A6" s="101" t="s">
        <v>1</v>
      </c>
      <c r="B6" s="113" t="str">
        <f>Identification!B5</f>
        <v>GRAME</v>
      </c>
      <c r="C6" s="114"/>
      <c r="D6" s="114"/>
      <c r="E6" s="106"/>
      <c r="F6" s="106"/>
      <c r="G6" s="106"/>
      <c r="H6" s="106"/>
      <c r="I6" s="106"/>
      <c r="J6" s="106"/>
      <c r="K6" s="106"/>
      <c r="L6" s="106"/>
      <c r="M6" s="106"/>
      <c r="N6" s="107"/>
    </row>
    <row r="7" spans="1:14" ht="22.5" customHeight="1" thickBot="1">
      <c r="A7" s="63" t="s">
        <v>57</v>
      </c>
      <c r="B7" s="206" t="s">
        <v>46</v>
      </c>
      <c r="C7" s="207"/>
      <c r="D7" s="208"/>
      <c r="E7" s="206" t="s">
        <v>47</v>
      </c>
      <c r="F7" s="207"/>
      <c r="G7" s="207"/>
      <c r="H7" s="208"/>
      <c r="I7" s="206" t="s">
        <v>48</v>
      </c>
      <c r="J7" s="208"/>
      <c r="K7" s="206" t="s">
        <v>64</v>
      </c>
      <c r="L7" s="208"/>
      <c r="M7" s="206" t="s">
        <v>49</v>
      </c>
      <c r="N7" s="208"/>
    </row>
    <row r="8" spans="1:14" ht="42" customHeight="1" thickBot="1">
      <c r="A8" s="64" t="s">
        <v>50</v>
      </c>
      <c r="B8" s="52" t="str">
        <f>Identification!A11</f>
        <v>Me Marc Bishai</v>
      </c>
      <c r="C8" s="52">
        <f>Identification!A12</f>
        <v>0</v>
      </c>
      <c r="D8" s="52">
        <f>Identification!A13</f>
        <v>0</v>
      </c>
      <c r="E8" s="52" t="str">
        <f>Identification!A15</f>
        <v>Nicole Moreau</v>
      </c>
      <c r="F8" s="41" t="str">
        <f>Identification!A16</f>
        <v>Jonathan Théorêt</v>
      </c>
      <c r="G8" s="41" t="str">
        <f>Identification!A17</f>
        <v>Billal Tabaichount </v>
      </c>
      <c r="H8" s="53">
        <f>Identification!A18</f>
        <v>0</v>
      </c>
      <c r="I8" s="52">
        <f>Identification!A20</f>
        <v>0</v>
      </c>
      <c r="J8" s="53">
        <f>Identification!A21</f>
        <v>0</v>
      </c>
      <c r="K8" s="52">
        <f>Identification!A23</f>
        <v>0</v>
      </c>
      <c r="L8" s="53">
        <f>Identification!A24</f>
        <v>0</v>
      </c>
      <c r="M8" s="52">
        <f>Identification!A26</f>
        <v>0</v>
      </c>
      <c r="N8" s="53">
        <f>Identification!A27</f>
        <v>0</v>
      </c>
    </row>
    <row r="9" spans="1:14" ht="24" customHeight="1" thickBot="1">
      <c r="A9" s="63" t="s">
        <v>55</v>
      </c>
      <c r="B9" s="115">
        <f>Identification!D11</f>
        <v>190</v>
      </c>
      <c r="C9" s="116">
        <f>Identification!D12</f>
        <v>0</v>
      </c>
      <c r="D9" s="117">
        <f>Identification!D13</f>
        <v>0</v>
      </c>
      <c r="E9" s="115">
        <f>Identification!D15</f>
        <v>200</v>
      </c>
      <c r="F9" s="116">
        <f>Identification!D16</f>
        <v>75</v>
      </c>
      <c r="G9" s="116">
        <f>Identification!D17</f>
        <v>60</v>
      </c>
      <c r="H9" s="117">
        <f>Identification!D18</f>
        <v>0</v>
      </c>
      <c r="I9" s="115">
        <f>Identification!D20</f>
        <v>0</v>
      </c>
      <c r="J9" s="117">
        <f>Identification!D21</f>
        <v>0</v>
      </c>
      <c r="K9" s="115">
        <f>Identification!D23</f>
        <v>0</v>
      </c>
      <c r="L9" s="117">
        <f>Identification!D24</f>
        <v>0</v>
      </c>
      <c r="M9" s="115">
        <f>Identification!D26</f>
        <v>0</v>
      </c>
      <c r="N9" s="117">
        <f>Identification!D27</f>
        <v>0</v>
      </c>
    </row>
    <row r="10" spans="1:14" ht="24" customHeight="1">
      <c r="A10" s="68"/>
      <c r="B10" s="209" t="s">
        <v>52</v>
      </c>
      <c r="C10" s="210"/>
      <c r="D10" s="211"/>
      <c r="E10" s="209" t="s">
        <v>52</v>
      </c>
      <c r="F10" s="210"/>
      <c r="G10" s="210"/>
      <c r="H10" s="211"/>
      <c r="I10" s="209" t="s">
        <v>52</v>
      </c>
      <c r="J10" s="210"/>
      <c r="K10" s="212" t="s">
        <v>52</v>
      </c>
      <c r="L10" s="212"/>
      <c r="M10" s="212" t="s">
        <v>52</v>
      </c>
      <c r="N10" s="212"/>
    </row>
    <row r="11" spans="1:14" ht="20.25" customHeight="1">
      <c r="A11" s="65" t="s">
        <v>58</v>
      </c>
      <c r="B11" s="118"/>
      <c r="C11" s="119"/>
      <c r="D11" s="120"/>
      <c r="E11" s="118"/>
      <c r="F11" s="119"/>
      <c r="G11" s="119"/>
      <c r="H11" s="120"/>
      <c r="I11" s="118"/>
      <c r="J11" s="120"/>
      <c r="K11" s="118"/>
      <c r="L11" s="120"/>
      <c r="M11" s="118"/>
      <c r="N11" s="120"/>
    </row>
    <row r="12" spans="1:14" ht="30.75" customHeight="1">
      <c r="A12" s="66" t="s">
        <v>59</v>
      </c>
      <c r="B12" s="124">
        <v>3</v>
      </c>
      <c r="C12" s="125"/>
      <c r="D12" s="126"/>
      <c r="E12" s="127">
        <v>10</v>
      </c>
      <c r="F12" s="128">
        <v>10</v>
      </c>
      <c r="G12" s="128">
        <v>3</v>
      </c>
      <c r="H12" s="126"/>
      <c r="I12" s="127"/>
      <c r="J12" s="126"/>
      <c r="K12" s="127"/>
      <c r="L12" s="126"/>
      <c r="M12" s="127"/>
      <c r="N12" s="126"/>
    </row>
    <row r="13" spans="1:14" ht="30.75" customHeight="1">
      <c r="A13" s="66" t="s">
        <v>42</v>
      </c>
      <c r="B13" s="129">
        <v>4</v>
      </c>
      <c r="C13" s="130"/>
      <c r="D13" s="131"/>
      <c r="E13" s="129">
        <v>7</v>
      </c>
      <c r="F13" s="130">
        <v>3.5</v>
      </c>
      <c r="G13" s="130">
        <v>0.75</v>
      </c>
      <c r="H13" s="131"/>
      <c r="I13" s="129"/>
      <c r="J13" s="131"/>
      <c r="K13" s="129"/>
      <c r="L13" s="131"/>
      <c r="M13" s="129"/>
      <c r="N13" s="131"/>
    </row>
    <row r="14" spans="1:14" ht="30.75" customHeight="1">
      <c r="A14" s="66" t="s">
        <v>43</v>
      </c>
      <c r="B14" s="129">
        <v>3</v>
      </c>
      <c r="C14" s="130"/>
      <c r="D14" s="131"/>
      <c r="E14" s="129">
        <v>5</v>
      </c>
      <c r="F14" s="130">
        <v>3</v>
      </c>
      <c r="G14" s="130">
        <v>1</v>
      </c>
      <c r="H14" s="131"/>
      <c r="I14" s="129"/>
      <c r="J14" s="131"/>
      <c r="K14" s="129"/>
      <c r="L14" s="131"/>
      <c r="M14" s="129"/>
      <c r="N14" s="131"/>
    </row>
    <row r="15" spans="1:14" ht="30.75" customHeight="1">
      <c r="A15" s="66" t="s">
        <v>44</v>
      </c>
      <c r="B15" s="129">
        <v>1</v>
      </c>
      <c r="C15" s="130"/>
      <c r="D15" s="131"/>
      <c r="E15" s="129">
        <v>3</v>
      </c>
      <c r="F15" s="130">
        <v>2</v>
      </c>
      <c r="G15" s="130">
        <v>1</v>
      </c>
      <c r="H15" s="131"/>
      <c r="I15" s="129"/>
      <c r="J15" s="131"/>
      <c r="K15" s="129"/>
      <c r="L15" s="131"/>
      <c r="M15" s="129"/>
      <c r="N15" s="131"/>
    </row>
    <row r="16" spans="1:14" ht="30.75" customHeight="1">
      <c r="A16" s="66" t="s">
        <v>73</v>
      </c>
      <c r="B16" s="129">
        <v>4</v>
      </c>
      <c r="C16" s="130"/>
      <c r="D16" s="131"/>
      <c r="E16" s="129">
        <v>15</v>
      </c>
      <c r="F16" s="130">
        <v>10</v>
      </c>
      <c r="G16" s="130">
        <v>4</v>
      </c>
      <c r="H16" s="131"/>
      <c r="I16" s="129"/>
      <c r="J16" s="131"/>
      <c r="K16" s="129"/>
      <c r="L16" s="131"/>
      <c r="M16" s="129"/>
      <c r="N16" s="131"/>
    </row>
    <row r="17" spans="1:14" ht="30.75" customHeight="1">
      <c r="A17" s="66" t="s">
        <v>74</v>
      </c>
      <c r="B17" s="129">
        <v>1</v>
      </c>
      <c r="C17" s="130"/>
      <c r="D17" s="131"/>
      <c r="E17" s="129">
        <v>2</v>
      </c>
      <c r="F17" s="130">
        <v>1</v>
      </c>
      <c r="G17" s="130">
        <v>2</v>
      </c>
      <c r="H17" s="131"/>
      <c r="I17" s="129"/>
      <c r="J17" s="131"/>
      <c r="K17" s="129"/>
      <c r="L17" s="131"/>
      <c r="M17" s="129"/>
      <c r="N17" s="131"/>
    </row>
    <row r="18" spans="1:14" ht="30.75" customHeight="1">
      <c r="A18" s="66" t="s">
        <v>76</v>
      </c>
      <c r="B18" s="129">
        <v>1</v>
      </c>
      <c r="C18" s="130"/>
      <c r="D18" s="131"/>
      <c r="E18" s="129">
        <v>2</v>
      </c>
      <c r="F18" s="130">
        <v>1</v>
      </c>
      <c r="G18" s="130">
        <v>1</v>
      </c>
      <c r="H18" s="131"/>
      <c r="I18" s="129"/>
      <c r="J18" s="131"/>
      <c r="K18" s="129"/>
      <c r="L18" s="131"/>
      <c r="M18" s="129"/>
      <c r="N18" s="131"/>
    </row>
    <row r="19" spans="1:14" ht="30.75" customHeight="1">
      <c r="A19" s="66" t="s">
        <v>75</v>
      </c>
      <c r="B19" s="129">
        <v>15</v>
      </c>
      <c r="C19" s="130"/>
      <c r="D19" s="131"/>
      <c r="E19" s="129">
        <v>10</v>
      </c>
      <c r="F19" s="129">
        <v>7</v>
      </c>
      <c r="G19" s="130">
        <v>3</v>
      </c>
      <c r="H19" s="131"/>
      <c r="I19" s="129"/>
      <c r="J19" s="131"/>
      <c r="K19" s="129"/>
      <c r="L19" s="131"/>
      <c r="M19" s="129"/>
      <c r="N19" s="131"/>
    </row>
    <row r="20" spans="1:14" ht="30.75" customHeight="1">
      <c r="A20" s="66" t="s">
        <v>69</v>
      </c>
      <c r="B20" s="129">
        <v>10</v>
      </c>
      <c r="C20" s="130"/>
      <c r="D20" s="131"/>
      <c r="E20" s="129">
        <v>3</v>
      </c>
      <c r="F20" s="129">
        <v>4</v>
      </c>
      <c r="G20" s="130">
        <v>1</v>
      </c>
      <c r="H20" s="131"/>
      <c r="I20" s="129"/>
      <c r="J20" s="131"/>
      <c r="K20" s="129"/>
      <c r="L20" s="131"/>
      <c r="M20" s="129"/>
      <c r="N20" s="131"/>
    </row>
    <row r="21" spans="1:14" ht="30.75" customHeight="1">
      <c r="A21" s="66" t="s">
        <v>45</v>
      </c>
      <c r="B21" s="129"/>
      <c r="C21" s="130"/>
      <c r="D21" s="131"/>
      <c r="E21" s="130"/>
      <c r="F21" s="130"/>
      <c r="G21" s="130"/>
      <c r="H21" s="131"/>
      <c r="I21" s="132"/>
      <c r="J21" s="131"/>
      <c r="K21" s="132"/>
      <c r="L21" s="131"/>
      <c r="M21" s="132"/>
      <c r="N21" s="131"/>
    </row>
    <row r="22" spans="1:14" ht="30.75" customHeight="1">
      <c r="A22" s="66" t="s">
        <v>71</v>
      </c>
      <c r="B22" s="129">
        <v>2</v>
      </c>
      <c r="C22" s="130"/>
      <c r="D22" s="131"/>
      <c r="E22" s="129"/>
      <c r="F22" s="129">
        <v>5</v>
      </c>
      <c r="G22" s="130"/>
      <c r="H22" s="131"/>
      <c r="I22" s="129"/>
      <c r="J22" s="131"/>
      <c r="K22" s="129"/>
      <c r="L22" s="131"/>
      <c r="M22" s="129"/>
      <c r="N22" s="131"/>
    </row>
    <row r="23" spans="1:14" ht="30.75" customHeight="1">
      <c r="A23" s="66"/>
      <c r="B23" s="129"/>
      <c r="C23" s="130"/>
      <c r="D23" s="131"/>
      <c r="E23" s="129"/>
      <c r="F23" s="130"/>
      <c r="G23" s="130"/>
      <c r="H23" s="131"/>
      <c r="I23" s="129"/>
      <c r="J23" s="131"/>
      <c r="K23" s="129"/>
      <c r="L23" s="131"/>
      <c r="M23" s="129"/>
      <c r="N23" s="131"/>
    </row>
    <row r="24" spans="1:14" ht="30.75" customHeight="1">
      <c r="A24" s="67"/>
      <c r="B24" s="129"/>
      <c r="C24" s="130"/>
      <c r="D24" s="131"/>
      <c r="E24" s="129"/>
      <c r="F24" s="130"/>
      <c r="G24" s="130"/>
      <c r="H24" s="131"/>
      <c r="I24" s="129"/>
      <c r="J24" s="131"/>
      <c r="K24" s="129"/>
      <c r="L24" s="131"/>
      <c r="M24" s="129"/>
      <c r="N24" s="131"/>
    </row>
    <row r="25" spans="1:14" ht="30.75" customHeight="1">
      <c r="A25" s="59" t="s">
        <v>60</v>
      </c>
      <c r="B25" s="121">
        <f aca="true" t="shared" si="0" ref="B25:N25">SUM(B12:B24)</f>
        <v>44</v>
      </c>
      <c r="C25" s="121">
        <f t="shared" si="0"/>
        <v>0</v>
      </c>
      <c r="D25" s="121">
        <f>SUM(D12:D24)</f>
        <v>0</v>
      </c>
      <c r="E25" s="121">
        <f t="shared" si="0"/>
        <v>57</v>
      </c>
      <c r="F25" s="121">
        <f t="shared" si="0"/>
        <v>46.5</v>
      </c>
      <c r="G25" s="121">
        <f t="shared" si="0"/>
        <v>16.75</v>
      </c>
      <c r="H25" s="121">
        <f t="shared" si="0"/>
        <v>0</v>
      </c>
      <c r="I25" s="121">
        <f t="shared" si="0"/>
        <v>0</v>
      </c>
      <c r="J25" s="121">
        <f t="shared" si="0"/>
        <v>0</v>
      </c>
      <c r="K25" s="121">
        <f t="shared" si="0"/>
        <v>0</v>
      </c>
      <c r="L25" s="121">
        <f>SUM(L12:L24)</f>
        <v>0</v>
      </c>
      <c r="M25" s="121">
        <f>SUM(M12:M24)</f>
        <v>0</v>
      </c>
      <c r="N25" s="121">
        <f t="shared" si="0"/>
        <v>0</v>
      </c>
    </row>
    <row r="26" spans="1:14" ht="30.75" customHeight="1">
      <c r="A26" s="59" t="s">
        <v>65</v>
      </c>
      <c r="B26" s="122">
        <f aca="true" t="shared" si="1" ref="B26:N26">B25*B9</f>
        <v>8360</v>
      </c>
      <c r="C26" s="122">
        <f t="shared" si="1"/>
        <v>0</v>
      </c>
      <c r="D26" s="122">
        <f t="shared" si="1"/>
        <v>0</v>
      </c>
      <c r="E26" s="122">
        <f t="shared" si="1"/>
        <v>11400</v>
      </c>
      <c r="F26" s="122">
        <f t="shared" si="1"/>
        <v>3487.5</v>
      </c>
      <c r="G26" s="122">
        <f t="shared" si="1"/>
        <v>1005</v>
      </c>
      <c r="H26" s="122">
        <f t="shared" si="1"/>
        <v>0</v>
      </c>
      <c r="I26" s="122">
        <f t="shared" si="1"/>
        <v>0</v>
      </c>
      <c r="J26" s="122">
        <f t="shared" si="1"/>
        <v>0</v>
      </c>
      <c r="K26" s="122">
        <f t="shared" si="1"/>
        <v>0</v>
      </c>
      <c r="L26" s="122">
        <f t="shared" si="1"/>
        <v>0</v>
      </c>
      <c r="M26" s="122">
        <f t="shared" si="1"/>
        <v>0</v>
      </c>
      <c r="N26" s="122">
        <f t="shared" si="1"/>
        <v>0</v>
      </c>
    </row>
    <row r="27" spans="1:14" s="44" customFormat="1" ht="30.75" customHeight="1">
      <c r="A27" s="108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4"/>
    </row>
    <row r="28" spans="1:14" ht="30.75" customHeight="1">
      <c r="A28" s="62" t="s">
        <v>66</v>
      </c>
      <c r="B28" s="135">
        <f>PRODUCT(B26*0.14975/2)</f>
        <v>625.9549999999999</v>
      </c>
      <c r="C28" s="135"/>
      <c r="D28" s="135"/>
      <c r="E28" s="135">
        <f>PRODUCT(E26*0.14975/2)</f>
        <v>853.5749999999999</v>
      </c>
      <c r="F28" s="135"/>
      <c r="G28" s="135"/>
      <c r="H28" s="135"/>
      <c r="I28" s="135"/>
      <c r="J28" s="135"/>
      <c r="K28" s="135"/>
      <c r="L28" s="135"/>
      <c r="M28" s="135"/>
      <c r="N28" s="135"/>
    </row>
    <row r="29" spans="1:14" ht="30.75" customHeight="1">
      <c r="A29" s="60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7"/>
    </row>
    <row r="30" spans="1:14" s="43" customFormat="1" ht="30.75" customHeight="1">
      <c r="A30" s="61" t="s">
        <v>67</v>
      </c>
      <c r="B30" s="123">
        <f>B26+B28</f>
        <v>8985.955</v>
      </c>
      <c r="C30" s="123">
        <f aca="true" t="shared" si="2" ref="C30:N30">C26+C28</f>
        <v>0</v>
      </c>
      <c r="D30" s="123">
        <f t="shared" si="2"/>
        <v>0</v>
      </c>
      <c r="E30" s="123">
        <f t="shared" si="2"/>
        <v>12253.575</v>
      </c>
      <c r="F30" s="123">
        <f t="shared" si="2"/>
        <v>3487.5</v>
      </c>
      <c r="G30" s="123">
        <f>G26+G28</f>
        <v>1005</v>
      </c>
      <c r="H30" s="123">
        <f t="shared" si="2"/>
        <v>0</v>
      </c>
      <c r="I30" s="123">
        <f t="shared" si="2"/>
        <v>0</v>
      </c>
      <c r="J30" s="123">
        <f t="shared" si="2"/>
        <v>0</v>
      </c>
      <c r="K30" s="123">
        <f t="shared" si="2"/>
        <v>0</v>
      </c>
      <c r="L30" s="123">
        <f t="shared" si="2"/>
        <v>0</v>
      </c>
      <c r="M30" s="123">
        <f t="shared" si="2"/>
        <v>0</v>
      </c>
      <c r="N30" s="122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tabSelected="1" zoomScaleSheetLayoutView="100" zoomScalePageLayoutView="0" workbookViewId="0" topLeftCell="A1">
      <selection activeCell="A8" sqref="A8:E8"/>
    </sheetView>
  </sheetViews>
  <sheetFormatPr defaultColWidth="11.421875" defaultRowHeight="12.75"/>
  <cols>
    <col min="1" max="1" width="25.710937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3"/>
      <c r="B1" s="103"/>
      <c r="C1" s="103"/>
      <c r="D1" s="103"/>
      <c r="E1" s="89" t="s">
        <v>53</v>
      </c>
    </row>
    <row r="2" spans="1:5" ht="18.75">
      <c r="A2" s="103"/>
      <c r="B2" s="103"/>
      <c r="C2" s="103"/>
      <c r="D2" s="103"/>
      <c r="E2" s="89" t="s">
        <v>70</v>
      </c>
    </row>
    <row r="3" spans="1:5" ht="15.75" thickBot="1">
      <c r="A3" s="181"/>
      <c r="B3" s="182"/>
      <c r="C3" s="182"/>
      <c r="D3" s="182"/>
      <c r="E3" s="182"/>
    </row>
    <row r="4" spans="1:5" ht="18" customHeight="1">
      <c r="A4" s="97" t="s">
        <v>0</v>
      </c>
      <c r="B4" s="213" t="str">
        <f>Identification!B4</f>
        <v>R-4113-2019 Phase 2</v>
      </c>
      <c r="C4" s="214"/>
      <c r="D4" s="214"/>
      <c r="E4" s="215"/>
    </row>
    <row r="5" spans="1:5" ht="18" customHeight="1" thickBot="1">
      <c r="A5" s="98" t="s">
        <v>1</v>
      </c>
      <c r="B5" s="216" t="str">
        <f>Identification!B5</f>
        <v>GRAME</v>
      </c>
      <c r="C5" s="216"/>
      <c r="D5" s="216"/>
      <c r="E5" s="217"/>
    </row>
    <row r="6" spans="1:5" ht="25.5" customHeight="1" thickBot="1">
      <c r="A6" s="218" t="s">
        <v>77</v>
      </c>
      <c r="B6" s="219"/>
      <c r="C6" s="219"/>
      <c r="D6" s="219"/>
      <c r="E6" s="220"/>
    </row>
    <row r="7" spans="1:5" ht="19.5" customHeight="1">
      <c r="A7" s="221" t="s">
        <v>86</v>
      </c>
      <c r="B7" s="222"/>
      <c r="C7" s="222"/>
      <c r="D7" s="222"/>
      <c r="E7" s="223"/>
    </row>
    <row r="8" spans="1:5" ht="19.5" customHeight="1">
      <c r="A8" s="224" t="s">
        <v>87</v>
      </c>
      <c r="B8" s="225"/>
      <c r="C8" s="225"/>
      <c r="D8" s="225"/>
      <c r="E8" s="226"/>
    </row>
    <row r="9" spans="1:5" ht="19.5" customHeight="1">
      <c r="A9" s="224" t="s">
        <v>92</v>
      </c>
      <c r="B9" s="225"/>
      <c r="C9" s="225"/>
      <c r="D9" s="225"/>
      <c r="E9" s="226"/>
    </row>
    <row r="10" spans="1:5" ht="19.5" customHeight="1">
      <c r="A10" s="224" t="s">
        <v>93</v>
      </c>
      <c r="B10" s="225"/>
      <c r="C10" s="225"/>
      <c r="D10" s="225"/>
      <c r="E10" s="226"/>
    </row>
    <row r="11" spans="1:5" ht="19.5" customHeight="1">
      <c r="A11" s="224"/>
      <c r="B11" s="225"/>
      <c r="C11" s="225"/>
      <c r="D11" s="225"/>
      <c r="E11" s="226"/>
    </row>
    <row r="12" spans="1:5" ht="19.5" customHeight="1">
      <c r="A12" s="224"/>
      <c r="B12" s="225"/>
      <c r="C12" s="225"/>
      <c r="D12" s="225"/>
      <c r="E12" s="226"/>
    </row>
    <row r="13" spans="1:5" ht="19.5" customHeight="1">
      <c r="A13" s="224"/>
      <c r="B13" s="225"/>
      <c r="C13" s="225"/>
      <c r="D13" s="225"/>
      <c r="E13" s="226"/>
    </row>
    <row r="14" spans="1:5" ht="19.5" customHeight="1">
      <c r="A14" s="224"/>
      <c r="B14" s="225"/>
      <c r="C14" s="225"/>
      <c r="D14" s="225"/>
      <c r="E14" s="226"/>
    </row>
    <row r="15" spans="1:5" ht="19.5" customHeight="1">
      <c r="A15" s="224"/>
      <c r="B15" s="225"/>
      <c r="C15" s="225"/>
      <c r="D15" s="225"/>
      <c r="E15" s="226"/>
    </row>
    <row r="16" spans="1:5" ht="19.5" customHeight="1">
      <c r="A16" s="224"/>
      <c r="B16" s="225"/>
      <c r="C16" s="225"/>
      <c r="D16" s="225"/>
      <c r="E16" s="226"/>
    </row>
    <row r="17" spans="1:5" ht="19.5" customHeight="1">
      <c r="A17" s="224"/>
      <c r="B17" s="225"/>
      <c r="C17" s="225"/>
      <c r="D17" s="225"/>
      <c r="E17" s="226"/>
    </row>
    <row r="18" spans="1:5" ht="19.5" customHeight="1">
      <c r="A18" s="224"/>
      <c r="B18" s="225"/>
      <c r="C18" s="225"/>
      <c r="D18" s="225"/>
      <c r="E18" s="226"/>
    </row>
    <row r="19" spans="1:5" ht="19.5" customHeight="1">
      <c r="A19" s="224"/>
      <c r="B19" s="225"/>
      <c r="C19" s="225"/>
      <c r="D19" s="225"/>
      <c r="E19" s="226"/>
    </row>
    <row r="20" spans="1:5" ht="19.5" customHeight="1">
      <c r="A20" s="224"/>
      <c r="B20" s="225"/>
      <c r="C20" s="225"/>
      <c r="D20" s="225"/>
      <c r="E20" s="226"/>
    </row>
    <row r="21" spans="1:5" ht="19.5" customHeight="1">
      <c r="A21" s="224"/>
      <c r="B21" s="225"/>
      <c r="C21" s="225"/>
      <c r="D21" s="225"/>
      <c r="E21" s="226"/>
    </row>
    <row r="22" spans="1:5" ht="19.5" customHeight="1">
      <c r="A22" s="224"/>
      <c r="B22" s="225"/>
      <c r="C22" s="225"/>
      <c r="D22" s="225"/>
      <c r="E22" s="226"/>
    </row>
    <row r="23" spans="1:5" ht="19.5" customHeight="1">
      <c r="A23" s="224"/>
      <c r="B23" s="225"/>
      <c r="C23" s="225"/>
      <c r="D23" s="225"/>
      <c r="E23" s="226"/>
    </row>
    <row r="24" spans="1:5" ht="19.5" customHeight="1">
      <c r="A24" s="224"/>
      <c r="B24" s="225"/>
      <c r="C24" s="225"/>
      <c r="D24" s="225"/>
      <c r="E24" s="226"/>
    </row>
    <row r="25" spans="1:5" ht="19.5" customHeight="1">
      <c r="A25" s="224"/>
      <c r="B25" s="225"/>
      <c r="C25" s="225"/>
      <c r="D25" s="225"/>
      <c r="E25" s="226"/>
    </row>
    <row r="26" spans="1:5" ht="19.5" customHeight="1">
      <c r="A26" s="224"/>
      <c r="B26" s="225"/>
      <c r="C26" s="225"/>
      <c r="D26" s="225"/>
      <c r="E26" s="226"/>
    </row>
    <row r="27" spans="1:5" ht="19.5" customHeight="1">
      <c r="A27" s="224"/>
      <c r="B27" s="225"/>
      <c r="C27" s="225"/>
      <c r="D27" s="225"/>
      <c r="E27" s="226"/>
    </row>
    <row r="28" spans="1:5" ht="19.5" customHeight="1">
      <c r="A28" s="224"/>
      <c r="B28" s="225"/>
      <c r="C28" s="225"/>
      <c r="D28" s="225"/>
      <c r="E28" s="226"/>
    </row>
    <row r="29" spans="1:5" ht="19.5" customHeight="1">
      <c r="A29" s="224"/>
      <c r="B29" s="225"/>
      <c r="C29" s="225"/>
      <c r="D29" s="225"/>
      <c r="E29" s="226"/>
    </row>
    <row r="30" spans="1:5" ht="19.5" customHeight="1">
      <c r="A30" s="224"/>
      <c r="B30" s="225"/>
      <c r="C30" s="225"/>
      <c r="D30" s="225"/>
      <c r="E30" s="226"/>
    </row>
    <row r="31" spans="1:5" ht="19.5" customHeight="1">
      <c r="A31" s="224"/>
      <c r="B31" s="225"/>
      <c r="C31" s="225"/>
      <c r="D31" s="225"/>
      <c r="E31" s="226"/>
    </row>
    <row r="32" spans="1:5" ht="19.5" customHeight="1">
      <c r="A32" s="224"/>
      <c r="B32" s="225"/>
      <c r="C32" s="225"/>
      <c r="D32" s="225"/>
      <c r="E32" s="226"/>
    </row>
    <row r="33" spans="1:5" ht="19.5" customHeight="1">
      <c r="A33" s="224"/>
      <c r="B33" s="225"/>
      <c r="C33" s="225"/>
      <c r="D33" s="225"/>
      <c r="E33" s="226"/>
    </row>
    <row r="34" spans="1:5" ht="19.5" customHeight="1">
      <c r="A34" s="224"/>
      <c r="B34" s="225"/>
      <c r="C34" s="225"/>
      <c r="D34" s="225"/>
      <c r="E34" s="226"/>
    </row>
    <row r="35" spans="1:5" ht="19.5" customHeight="1">
      <c r="A35" s="224"/>
      <c r="B35" s="225"/>
      <c r="C35" s="225"/>
      <c r="D35" s="225"/>
      <c r="E35" s="226"/>
    </row>
    <row r="36" spans="1:5" ht="19.5" customHeight="1">
      <c r="A36" s="224"/>
      <c r="B36" s="225"/>
      <c r="C36" s="225"/>
      <c r="D36" s="225"/>
      <c r="E36" s="226"/>
    </row>
    <row r="37" spans="1:5" ht="19.5" customHeight="1">
      <c r="A37" s="224"/>
      <c r="B37" s="225"/>
      <c r="C37" s="225"/>
      <c r="D37" s="225"/>
      <c r="E37" s="226"/>
    </row>
    <row r="38" spans="1:5" ht="19.5" customHeight="1">
      <c r="A38" s="224"/>
      <c r="B38" s="225"/>
      <c r="C38" s="225"/>
      <c r="D38" s="225"/>
      <c r="E38" s="226"/>
    </row>
    <row r="39" spans="1:5" ht="19.5" customHeight="1">
      <c r="A39" s="224"/>
      <c r="B39" s="225"/>
      <c r="C39" s="225"/>
      <c r="D39" s="225"/>
      <c r="E39" s="226"/>
    </row>
    <row r="40" spans="1:5" ht="19.5" customHeight="1">
      <c r="A40" s="227"/>
      <c r="B40" s="228"/>
      <c r="C40" s="228"/>
      <c r="D40" s="228"/>
      <c r="E40" s="229"/>
    </row>
  </sheetData>
  <sheetProtection sheet="1" objects="1" scenarios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GRAME</dc:subject>
  <dc:creator>Régie de l'énergie</dc:creator>
  <cp:keywords/>
  <dc:description/>
  <cp:lastModifiedBy>Client</cp:lastModifiedBy>
  <cp:lastPrinted>2010-02-25T20:19:41Z</cp:lastPrinted>
  <dcterms:created xsi:type="dcterms:W3CDTF">2009-06-30T18:48:08Z</dcterms:created>
  <dcterms:modified xsi:type="dcterms:W3CDTF">2020-01-08T15:29:13Z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el">
    <vt:lpwstr>3</vt:lpwstr>
  </property>
  <property fmtid="{D5CDD505-2E9C-101B-9397-08002B2CF9AE}" pid="3" name="Provenance">
    <vt:lpwstr>2</vt:lpwstr>
  </property>
  <property fmtid="{D5CDD505-2E9C-101B-9397-08002B2CF9AE}" pid="4" name="Phase">
    <vt:lpwstr>2</vt:lpwstr>
  </property>
  <property fmtid="{D5CDD505-2E9C-101B-9397-08002B2CF9AE}" pid="5" name="Accèsrestreint">
    <vt:lpwstr>0</vt:lpwstr>
  </property>
  <property fmtid="{D5CDD505-2E9C-101B-9397-08002B2CF9AE}" pid="6" name="Catégoriededocument">
    <vt:lpwstr>4</vt:lpwstr>
  </property>
  <property fmtid="{D5CDD505-2E9C-101B-9397-08002B2CF9AE}" pid="7" name="Sous-catégorie">
    <vt:lpwstr>24</vt:lpwstr>
  </property>
  <property fmtid="{D5CDD505-2E9C-101B-9397-08002B2CF9AE}" pid="8" name="Copiepapierreçue">
    <vt:lpwstr>0</vt:lpwstr>
  </property>
  <property fmtid="{D5CDD505-2E9C-101B-9397-08002B2CF9AE}" pid="9" name="Projet">
    <vt:lpwstr>573</vt:lpwstr>
  </property>
  <property fmtid="{D5CDD505-2E9C-101B-9397-08002B2CF9AE}" pid="10" name="Deposant">
    <vt:lpwstr>152</vt:lpwstr>
  </property>
  <property fmtid="{D5CDD505-2E9C-101B-9397-08002B2CF9AE}" pid="11" name="Cotedeposant">
    <vt:lpwstr/>
  </property>
  <property fmtid="{D5CDD505-2E9C-101B-9397-08002B2CF9AE}" pid="12" name="Inscritauplumitif">
    <vt:lpwstr>1</vt:lpwstr>
  </property>
  <property fmtid="{D5CDD505-2E9C-101B-9397-08002B2CF9AE}" pid="13" name="DiffusablesurleWeb">
    <vt:lpwstr>1</vt:lpwstr>
  </property>
  <property fmtid="{D5CDD505-2E9C-101B-9397-08002B2CF9AE}" pid="14" name="Order">
    <vt:lpwstr>4543900.00000000</vt:lpwstr>
  </property>
  <property fmtid="{D5CDD505-2E9C-101B-9397-08002B2CF9AE}" pid="15" name="Nombredephaseauprojet">
    <vt:lpwstr>1.00000000000000</vt:lpwstr>
  </property>
  <property fmtid="{D5CDD505-2E9C-101B-9397-08002B2CF9AE}" pid="16" name="NonenvoiAlerte">
    <vt:lpwstr>1</vt:lpwstr>
  </property>
  <property fmtid="{D5CDD505-2E9C-101B-9397-08002B2CF9AE}" pid="17" name="Déposant">
    <vt:lpwstr>73</vt:lpwstr>
  </property>
  <property fmtid="{D5CDD505-2E9C-101B-9397-08002B2CF9AE}" pid="18" name="Sujet">
    <vt:lpwstr>Budget de participation du GRAME</vt:lpwstr>
  </property>
  <property fmtid="{D5CDD505-2E9C-101B-9397-08002B2CF9AE}" pid="19" name="Numéroplumitif">
    <vt:lpwstr>0035</vt:lpwstr>
  </property>
  <property fmtid="{D5CDD505-2E9C-101B-9397-08002B2CF9AE}" pid="20" name="Cotedepièce">
    <vt:lpwstr>C-GRAME-0003</vt:lpwstr>
  </property>
  <property fmtid="{D5CDD505-2E9C-101B-9397-08002B2CF9AE}" pid="21" name="Anciennomdudocument">
    <vt:lpwstr>R-4113-2019 Budget GRAME-FINAL.xls</vt:lpwstr>
  </property>
  <property fmtid="{D5CDD505-2E9C-101B-9397-08002B2CF9AE}" pid="22" name="_dlc_DocId">
    <vt:lpwstr>W2HFWTQUJJY6-419468877-83</vt:lpwstr>
  </property>
  <property fmtid="{D5CDD505-2E9C-101B-9397-08002B2CF9AE}" pid="23" name="_dlc_DocIdItemGuid">
    <vt:lpwstr>912fc4ce-7ae8-4503-9cb6-02fcb206d3bb</vt:lpwstr>
  </property>
  <property fmtid="{D5CDD505-2E9C-101B-9397-08002B2CF9AE}" pid="24" name="_dlc_DocIdUrl">
    <vt:lpwstr>http://s10mtlweb:8081/573/_layouts/15/DocIdRedir.aspx?ID=W2HFWTQUJJY6-419468877-83, W2HFWTQUJJY6-419468877-83</vt:lpwstr>
  </property>
  <property fmtid="{D5CDD505-2E9C-101B-9397-08002B2CF9AE}" pid="25" name="display_urn:schemas-microsoft-com:office:office#Editor">
    <vt:lpwstr>Lévesque, Claudette</vt:lpwstr>
  </property>
  <property fmtid="{D5CDD505-2E9C-101B-9397-08002B2CF9AE}" pid="26" name="Cote de piéce">
    <vt:lpwstr>C-GRAME-0003</vt:lpwstr>
  </property>
  <property fmtid="{D5CDD505-2E9C-101B-9397-08002B2CF9AE}" pid="27" name="Inscrit au plumitif">
    <vt:lpwstr>1</vt:lpwstr>
  </property>
  <property fmtid="{D5CDD505-2E9C-101B-9397-08002B2CF9AE}" pid="28" name="Ne pas envoyer d'alerte">
    <vt:lpwstr>1</vt:lpwstr>
  </property>
  <property fmtid="{D5CDD505-2E9C-101B-9397-08002B2CF9AE}" pid="29" name="Numéro plumitif">
    <vt:lpwstr>35.0000000000000</vt:lpwstr>
  </property>
  <property fmtid="{D5CDD505-2E9C-101B-9397-08002B2CF9AE}" pid="30" name="display_urn:schemas-microsoft-com:office:office#Author">
    <vt:lpwstr>Compte système</vt:lpwstr>
  </property>
  <property fmtid="{D5CDD505-2E9C-101B-9397-08002B2CF9AE}" pid="31" name="Diffusable sur le Web">
    <vt:lpwstr>1</vt:lpwstr>
  </property>
  <property fmtid="{D5CDD505-2E9C-101B-9397-08002B2CF9AE}" pid="32" name="Copie papier reçue">
    <vt:lpwstr>0</vt:lpwstr>
  </property>
  <property fmtid="{D5CDD505-2E9C-101B-9397-08002B2CF9AE}" pid="33" name="Catégorie de document">
    <vt:lpwstr>17</vt:lpwstr>
  </property>
  <property fmtid="{D5CDD505-2E9C-101B-9397-08002B2CF9AE}" pid="34" name="Cote de déposant">
    <vt:lpwstr/>
  </property>
</Properties>
</file>