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<sst xmlns="http://schemas.openxmlformats.org/spreadsheetml/2006/main" count="258" uniqueCount="185">
  <si>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</si>
  <si>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</si>
  <si>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</si>
  <si>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</si>
  <si>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</si>
  <si>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</si>
  <si>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</si>
  <si>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</si>
  <si>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</si>
  <si>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</si>
  <si>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</si>
  <si>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</si>
  <si>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</si>
  <si>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</si>
  <si>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</si>
  <si>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</si>
  <si>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</si>
  <si>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</si>
  <si>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</si>
  <si>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</si>
  <si>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</si>
  <si>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</si>
  <si>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</si>
  <si>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</si>
  <si>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</si>
  <si>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</si>
  <si>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</si>
  <si>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</si>
  <si>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</si>
  <si>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</si>
  <si>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</si>
  <si>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</si>
  <si>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</si>
  <si>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</si>
  <si>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</si>
  <si>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</si>
  <si>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</si>
  <si>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</si>
  <si>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</si>
  <si>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</si>
  <si>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</si>
  <si>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</si>
  <si>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</si>
  <si>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</si>
  <si>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</si>
  <si>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</si>
  <si>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</si>
  <si>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</si>
  <si>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</si>
  <si>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</si>
  <si>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</si>
  <si>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</si>
  <si>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</si>
  <si>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</si>
  <si>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</si>
  <si>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</si>
  <si>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</si>
  <si>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</si>
  <si>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</si>
  <si>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</si>
  <si>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</si>
  <si>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</si>
  <si>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</si>
  <si>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</si>
  <si>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</si>
  <si>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</si>
  <si>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</si>
  <si>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</si>
  <si>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</si>
  <si>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</si>
  <si>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</si>
  <si>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</si>
  <si>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</si>
  <si>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</si>
  <si>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</si>
  <si>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</si>
  <si>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</si>
  <si>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</si>
  <si>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</si>
  <si>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</si>
  <si>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</si>
  <si>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</si>
  <si>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</si>
  <si>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</si>
  <si>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</si>
  <si>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</si>
  <si>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</si>
  <si>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</si>
  <si>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</si>
  <si>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</si>
  <si>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</si>
  <si>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</si>
  <si>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</si>
  <si>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</si>
  <si>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</si>
  <si>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</si>
  <si>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</si>
  <si>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</si>
  <si>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</si>
  <si>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</si>
  <si>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</si>
  <si>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</si>
  <si>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</si>
  <si>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</si>
  <si>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</si>
  <si>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</si>
  <si>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</si>
  <si>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</si>
  <si>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</si>
  <si>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</si>
  <si>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</si>
  <si>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</si>
  <si>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</si>
  <si>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</si>
  <si>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</si>
  <si>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</si>
  <si>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</si>
  <si>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</si>
  <si>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</si>
  <si>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</si>
  <si>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</si>
  <si>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</si>
  <si>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</si>
  <si>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</si>
  <si>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</si>
  <si>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</si>
  <si>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</si>
  <si>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</si>
  <si>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</si>
  <si>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</si>
  <si>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</si>
  <si>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</si>
  <si>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</si>
  <si>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</si>
  <si>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</si>
  <si>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</si>
  <si>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</si>
  <si>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</si>
  <si>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</si>
  <si>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</si>
  <si>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</si>
  <si>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</si>
  <si>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</si>
  <si>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</si>
  <si>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</si>
  <si>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</si>
  <si>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</si>
  <si>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</si>
  <si>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</si>
  <si>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</si>
  <si>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</si>
  <si>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</si>
  <si>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</si>
  <si>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</si>
  <si>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</si>
  <si>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</si>
  <si>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</si>
  <si>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</si>
  <si>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</si>
  <si>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</si>
  <si>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</si>
  <si>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</si>
  <si>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</si>
  <si>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</si>
  <si>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</si>
  <si>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</si>
  <si>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</si>
  <si>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</si>
  <si>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</si>
  <si>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</si>
  <si>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</si>
  <si>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</si>
  <si>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R-4119-2020</t>
  </si>
  <si>
    <t>Avril à Septembre 2020</t>
  </si>
  <si>
    <t>Option consommateurs</t>
  </si>
  <si>
    <t>non</t>
  </si>
  <si>
    <t>Éric McDevitt David</t>
  </si>
  <si>
    <t>Externe</t>
  </si>
  <si>
    <t>720-800 rue Square Victoria, Montréal (Québec) H4Z 1A1</t>
  </si>
  <si>
    <t>Pascal Cormier</t>
  </si>
  <si>
    <t>15+</t>
  </si>
  <si>
    <t>4299, av. De Lorimier, Montréal (Québec) H2H 2A9</t>
  </si>
  <si>
    <t>50, rue Sainte-Catherine Ouestm bureau 440, Montréal (Québec) H2X 3V4</t>
  </si>
  <si>
    <t>Interne</t>
  </si>
  <si>
    <t>Jules Bélanger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</si>
</sst>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6"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170"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170"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2" sqref="D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v>29</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177</v>
      </c>
      <c r="D17" s="187" t="s">
        <v>181</v>
      </c>
      <c r="E17" s="9"/>
      <c r="F17" s="4"/>
      <c r="G17" s="4"/>
      <c r="H17" s="4"/>
      <c r="I17" s="4"/>
      <c r="J17" s="4"/>
      <c r="K17" s="4"/>
      <c r="L17" s="4"/>
      <c r="M17" s="4"/>
      <c r="N17" s="4"/>
      <c r="O17" s="4"/>
      <c r="P17" s="4"/>
    </row>
    <row r="18" spans="1:16" ht="27" customHeight="1">
      <c r="A18" s="188" t="s">
        <v>184</v>
      </c>
      <c r="B18" s="189">
        <v>11</v>
      </c>
      <c r="C18" s="189" t="s">
        <v>183</v>
      </c>
      <c r="D18" s="190" t="s">
        <v>182</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R-4119-2020</v>
      </c>
      <c r="C4" s="205" t="s">
        <v>16</v>
      </c>
      <c r="D4" s="127" t="str">
        <f>Identification!D5</f>
        <v>Avril à Septembre 2020</v>
      </c>
      <c r="E4" s="11"/>
      <c r="F4" s="4"/>
      <c r="G4" s="4"/>
      <c r="H4" s="4"/>
      <c r="I4" s="4"/>
      <c r="J4" s="4"/>
      <c r="K4" s="4"/>
      <c r="L4" s="4"/>
      <c r="M4" s="4"/>
      <c r="N4" s="4"/>
      <c r="O4" s="4"/>
      <c r="P4" s="4"/>
    </row>
    <row r="5" spans="1:16" ht="26.25" customHeight="1">
      <c r="A5" s="175" t="s">
        <v>1</v>
      </c>
      <c r="B5" s="341" t="str">
        <f>Identification!B6:D6</f>
        <v>Option consommateurs</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58.5</v>
      </c>
      <c r="C9" s="297">
        <f>Honoraires!D14</f>
        <v>27.25</v>
      </c>
      <c r="D9" s="128">
        <f>Honoraires!H14</f>
        <v>27651.26</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123</v>
      </c>
      <c r="C11" s="297">
        <f>Honoraires!D20</f>
        <v>21.25</v>
      </c>
      <c r="D11" s="128">
        <f>Honoraires!H20</f>
        <v>30829.31</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181.5</v>
      </c>
      <c r="C17" s="240">
        <f>C9+C11+C13+C15</f>
        <v>48.5</v>
      </c>
      <c r="D17" s="241">
        <f>D9+D11+D13+D15</f>
        <v>58480.57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1754.42</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1754.42</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60234.99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v>58.5</v>
      </c>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54524.86</v>
      </c>
      <c r="D35" s="244">
        <f>ROUND((D31-C35)/C35,4)</f>
        <v>0.105</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G26" sqref="G2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R-4119-2020</v>
      </c>
      <c r="D4" s="372" t="s">
        <v>16</v>
      </c>
      <c r="E4" s="373"/>
      <c r="F4" s="367" t="str">
        <f>Identification!D5</f>
        <v>Avril à Septembre 2020</v>
      </c>
      <c r="G4" s="368"/>
      <c r="H4" s="369"/>
      <c r="I4" s="11"/>
      <c r="J4" s="11"/>
      <c r="K4" s="11"/>
      <c r="L4" s="11"/>
      <c r="M4" s="11"/>
      <c r="N4" s="11"/>
      <c r="O4" s="11"/>
      <c r="P4" s="11"/>
      <c r="Q4" s="11"/>
    </row>
    <row r="5" spans="1:17" ht="26.25" customHeight="1">
      <c r="A5" s="131" t="s">
        <v>1</v>
      </c>
      <c r="B5" s="132"/>
      <c r="C5" s="341" t="str">
        <f>Identification!B6</f>
        <v>Option consommateurs</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Éric McDevitt David</v>
      </c>
      <c r="C10" s="245">
        <v>58.5</v>
      </c>
      <c r="D10" s="245">
        <v>27.25</v>
      </c>
      <c r="E10" s="246">
        <v>300</v>
      </c>
      <c r="F10" s="169">
        <f>ROUND(((D10*E10)+(C10*E10)),2)</f>
        <v>25725</v>
      </c>
      <c r="G10" s="252">
        <v>1926.26</v>
      </c>
      <c r="H10" s="166">
        <f>ROUND(F10+G10,2)</f>
        <v>27651.26</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58.5</v>
      </c>
      <c r="D14" s="159">
        <f>SUM(D10:D13)</f>
        <v>27.25</v>
      </c>
      <c r="E14" s="361"/>
      <c r="F14" s="160">
        <f>F10+F11+F12+F13</f>
        <v>25725</v>
      </c>
      <c r="G14" s="160">
        <f>G10+G11+G12+G13</f>
        <v>1926.26</v>
      </c>
      <c r="H14" s="161">
        <f>ROUND(F14+G14,2)</f>
        <v>27651.26</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Pascal Cormier</v>
      </c>
      <c r="C16" s="245">
        <v>85</v>
      </c>
      <c r="D16" s="245">
        <v>21.25</v>
      </c>
      <c r="E16" s="246">
        <v>240</v>
      </c>
      <c r="F16" s="169">
        <f>ROUND(((D16*E16)+(C16*E16)),2)</f>
        <v>25500</v>
      </c>
      <c r="G16" s="252">
        <v>1909.31</v>
      </c>
      <c r="H16" s="166">
        <f>ROUND(F16+G16,2)</f>
        <v>27409.31</v>
      </c>
      <c r="I16" s="11"/>
      <c r="J16" s="11"/>
      <c r="K16" s="11"/>
      <c r="L16" s="11"/>
      <c r="M16" s="11"/>
      <c r="N16" s="11"/>
      <c r="O16" s="11"/>
      <c r="P16" s="11"/>
      <c r="Q16" s="11"/>
    </row>
    <row r="17" spans="1:17" ht="20.25" customHeight="1">
      <c r="A17" s="364"/>
      <c r="B17" s="147" t="str">
        <f>Identification!A18</f>
        <v>Jules Bélanger</v>
      </c>
      <c r="C17" s="247">
        <v>38</v>
      </c>
      <c r="D17" s="247"/>
      <c r="E17" s="248">
        <v>90</v>
      </c>
      <c r="F17" s="170">
        <f>ROUND(((D17*E17)+(C17*E17)),2)</f>
        <v>3420</v>
      </c>
      <c r="G17" s="253"/>
      <c r="H17" s="167">
        <f>ROUND(F17+G17,2)</f>
        <v>3420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123</v>
      </c>
      <c r="D20" s="159">
        <f>SUM(D16:D19)</f>
        <v>21.25</v>
      </c>
      <c r="E20" s="361"/>
      <c r="F20" s="160">
        <f>F16+F17+F18+F19</f>
        <v>28920</v>
      </c>
      <c r="G20" s="160">
        <f>G16+G17+G18+G19</f>
        <v>1909.31</v>
      </c>
      <c r="H20" s="161">
        <f>ROUND(F20+G20,2)</f>
        <v>30829.31</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54645</v>
      </c>
      <c r="G30" s="237">
        <f>G14+G20+G24+G28</f>
        <v>3835.57</v>
      </c>
      <c r="H30" s="238">
        <f>H14+H20+H24+H28</f>
        <v>58480.57</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R-4119-2020</v>
      </c>
      <c r="C4" s="393" t="s">
        <v>16</v>
      </c>
      <c r="D4" s="394"/>
      <c r="E4" s="395" t="str">
        <f>Identification!D5</f>
        <v>Avril à Septembre 2020</v>
      </c>
      <c r="F4" s="396"/>
      <c r="G4" s="11"/>
      <c r="H4" s="11"/>
      <c r="I4" s="11"/>
      <c r="J4" s="11"/>
      <c r="K4" s="11"/>
      <c r="L4" s="11"/>
      <c r="M4" s="11"/>
      <c r="N4" s="11"/>
      <c r="O4" s="11"/>
      <c r="P4" s="11"/>
    </row>
    <row r="5" spans="1:16" ht="26.25" customHeight="1">
      <c r="A5" s="10" t="s">
        <v>1</v>
      </c>
      <c r="B5" s="397" t="str">
        <f>Identification!B6:D6</f>
        <v>Option consommateurs</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R-4119-2020</v>
      </c>
      <c r="D4" s="428" t="s">
        <v>16</v>
      </c>
      <c r="E4" s="429"/>
      <c r="F4" s="424" t="str">
        <f>Identification!D5</f>
        <v>Avril à Septembre 2020</v>
      </c>
      <c r="G4" s="425"/>
      <c r="H4" s="11"/>
      <c r="I4" s="4"/>
      <c r="J4" s="4"/>
      <c r="K4" s="4"/>
      <c r="L4" s="4"/>
      <c r="M4" s="4"/>
      <c r="N4" s="4"/>
      <c r="O4" s="4"/>
      <c r="P4" s="4"/>
    </row>
    <row r="5" spans="1:16" ht="26.25" customHeight="1">
      <c r="A5" s="416" t="s">
        <v>1</v>
      </c>
      <c r="B5" s="417"/>
      <c r="C5" s="418" t="str">
        <f>Identification!B6</f>
        <v>Option consommateurs</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R-4119-2020</v>
      </c>
      <c r="E2" s="444"/>
      <c r="F2" s="444"/>
      <c r="G2" s="444"/>
      <c r="H2" s="445"/>
      <c r="I2" s="445"/>
      <c r="J2" s="83"/>
      <c r="K2" s="93"/>
      <c r="L2" s="93"/>
      <c r="M2" s="93"/>
      <c r="N2" s="93"/>
      <c r="O2" s="93"/>
      <c r="P2" s="93"/>
    </row>
    <row r="3" spans="1:16" ht="21.75" customHeight="1">
      <c r="A3" s="82" t="s">
        <v>1</v>
      </c>
      <c r="B3" s="82"/>
      <c r="C3" s="94"/>
      <c r="D3" s="443" t="str">
        <f>Identification!B6</f>
        <v>Option consommateurs</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amendée d'OC</dc:subject>
  <dc:creator>Bouthillette, Annie</dc:creator>
  <cp:keywords/>
  <dc:description/>
  <cp:lastModifiedBy>Martine Labonté</cp:lastModifiedBy>
  <cp:lastPrinted>2020-12-07T18:40:12Z</cp:lastPrinted>
  <dcterms:created xsi:type="dcterms:W3CDTF">2003-06-11T13:22:16Z</dcterms:created>
  <dcterms:modified xsi:type="dcterms:W3CDTF">2020-12-07T18:46:56Z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542</vt:lpwstr>
  </property>
  <property fmtid="{D5CDD505-2E9C-101B-9397-08002B2CF9AE}" pid="11" name="Deposa">
    <vt:lpwstr>162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5464700.00000000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104</vt:lpwstr>
  </property>
  <property fmtid="{D5CDD505-2E9C-101B-9397-08002B2CF9AE}" pid="19" name="Suj">
    <vt:lpwstr>Demande de remboursement de frais amendée d'OC</vt:lpwstr>
  </property>
  <property fmtid="{D5CDD505-2E9C-101B-9397-08002B2CF9AE}" pid="20" name="Numéroplumit">
    <vt:lpwstr>0445</vt:lpwstr>
  </property>
  <property fmtid="{D5CDD505-2E9C-101B-9397-08002B2CF9AE}" pid="21" name="Cotedepiè">
    <vt:lpwstr>C-OC-0020</vt:lpwstr>
  </property>
  <property fmtid="{D5CDD505-2E9C-101B-9397-08002B2CF9AE}" pid="22" name="Anciennomdudocume">
    <vt:lpwstr>2020-12-07 Formulaire_Demande de paiement de frais_janvier 2020.xls</vt:lpwstr>
  </property>
  <property fmtid="{D5CDD505-2E9C-101B-9397-08002B2CF9AE}" pid="23" name="_dlc_Doc">
    <vt:lpwstr>W2HFWTQUJJY6-1993030256-294</vt:lpwstr>
  </property>
  <property fmtid="{D5CDD505-2E9C-101B-9397-08002B2CF9AE}" pid="24" name="_dlc_DocIdItemGu">
    <vt:lpwstr>104c6fe4-0c1e-43a8-8ef4-8c02ec1b47dd</vt:lpwstr>
  </property>
  <property fmtid="{D5CDD505-2E9C-101B-9397-08002B2CF9AE}" pid="25" name="_dlc_DocIdU">
    <vt:lpwstr>http://s10mtlweb:8081/542/_layouts/15/DocIdRedir.aspx?ID=W2HFWTQUJJY6-1993030256-294, W2HFWTQUJJY6-1993030256-294</vt:lpwstr>
  </property>
  <property fmtid="{D5CDD505-2E9C-101B-9397-08002B2CF9AE}" pid="26" name="display_urn:schemas-microsoft-com:office:office#Edit">
    <vt:lpwstr>Compte système</vt:lpwstr>
  </property>
  <property fmtid="{D5CDD505-2E9C-101B-9397-08002B2CF9AE}" pid="27" name="Cote de pié">
    <vt:lpwstr>C-OC-0020</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445.000000000000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