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8" windowHeight="8796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<sst xmlns="http://schemas.openxmlformats.org/spreadsheetml/2006/main" count="119" uniqueCount="88">
  <si>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</si>
  <si>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</si>
  <si>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</si>
  <si>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</si>
  <si>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</si>
  <si>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</si>
  <si>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</si>
  <si>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</si>
  <si>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</si>
  <si>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</si>
  <si>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</si>
  <si>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</si>
  <si>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</si>
  <si>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</si>
  <si>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</si>
  <si>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</si>
  <si>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</si>
  <si>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</si>
  <si>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</si>
  <si>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</si>
  <si>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</si>
  <si>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</si>
  <si>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</si>
  <si>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</si>
  <si>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</si>
  <si>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</si>
  <si>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</si>
  <si>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</si>
  <si>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</si>
  <si>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</si>
  <si>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</si>
  <si>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</si>
  <si>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</si>
  <si>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</si>
  <si>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</si>
  <si>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</si>
  <si>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</si>
  <si>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</si>
  <si>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</si>
  <si>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</si>
  <si>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</si>
  <si>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</si>
  <si>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</si>
  <si>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</si>
  <si>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</si>
  <si>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</si>
  <si>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</si>
  <si>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</si>
  <si>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</si>
  <si>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</si>
  <si>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</si>
  <si>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</si>
  <si>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</si>
  <si>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</si>
  <si>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</si>
  <si>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</si>
  <si>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</si>
  <si>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</si>
  <si>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</si>
  <si>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</si>
  <si>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</si>
  <si>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</si>
  <si>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</si>
  <si>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</si>
  <si>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</si>
  <si>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</si>
  <si>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</si>
  <si>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</si>
  <si>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</si>
  <si>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</si>
  <si>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</si>
  <si>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</si>
  <si>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</si>
  <si>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 xml:space="preserve">Franklin S. Gertler </t>
  </si>
  <si>
    <t>externe</t>
  </si>
  <si>
    <t>Bertrand Schepper</t>
  </si>
  <si>
    <t xml:space="preserve">Jean-Pierre Finet </t>
  </si>
  <si>
    <t>15+</t>
  </si>
  <si>
    <t>507 Place d'Armes, suite 1701, Montréal, Québec, H2Y 2W8</t>
  </si>
  <si>
    <t>1085, rue Saint-Jean, Longueuil, Québec, J4H 2Z3</t>
  </si>
  <si>
    <t>Laurence Leduc-Primeau</t>
  </si>
  <si>
    <t>4416, rue Fabre, Montréal, Québec, H2J 3V3</t>
  </si>
  <si>
    <t>Voir la DDI ainsi que le formulaire de sujets et la lettre de dépôt.</t>
  </si>
  <si>
    <t>Gabrielle Champîgny</t>
  </si>
  <si>
    <t>Plus de 35</t>
  </si>
  <si>
    <t>Moins de 5</t>
  </si>
  <si>
    <t>2-1250, Boulevard St-Joseph Est, Montréal, Québec, H2J 1L8</t>
  </si>
  <si>
    <t>R-4119-2020 Énergir-Plan d'appro+Tarifs 1oct2020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</si>
</sst>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 * #,##0_)_ ;_ * \(#,##0\)_ ;_ * &quot;-&quot;_)_ ;_ @_ "/>
    <numFmt numFmtId="181" formatCode="_ * #,##0.00_)_ ;_ * \(#,##0.00\)_ ;_ * &quot;-&quot;??_)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8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8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8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8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8" fontId="12" fillId="34" borderId="50" xfId="0" applyNumberFormat="1" applyFont="1" applyFill="1" applyBorder="1" applyAlignment="1" applyProtection="1">
      <alignment vertical="center" wrapText="1"/>
      <protection/>
    </xf>
    <xf numFmtId="177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7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7" fontId="75" fillId="0" borderId="60" xfId="0" applyNumberFormat="1" applyFont="1" applyFill="1" applyBorder="1" applyAlignment="1" applyProtection="1">
      <alignment horizontal="left" vertical="center" indent="1"/>
      <protection/>
    </xf>
    <xf numFmtId="177" fontId="75" fillId="0" borderId="56" xfId="0" applyNumberFormat="1" applyFont="1" applyFill="1" applyBorder="1" applyAlignment="1" applyProtection="1">
      <alignment horizontal="left" vertical="center" indent="1"/>
      <protection/>
    </xf>
    <xf numFmtId="177" fontId="75" fillId="0" borderId="61" xfId="0" applyNumberFormat="1" applyFont="1" applyFill="1" applyBorder="1" applyAlignment="1" applyProtection="1">
      <alignment horizontal="left" vertical="center" indent="1"/>
      <protection/>
    </xf>
    <xf numFmtId="177" fontId="75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4" applyNumberFormat="1" applyFont="1" applyFill="1" applyBorder="1" applyAlignment="1" applyProtection="1">
      <alignment vertical="center" wrapText="1"/>
      <protection/>
    </xf>
    <xf numFmtId="185" fontId="4" fillId="37" borderId="63" xfId="44" applyNumberFormat="1" applyFont="1" applyFill="1" applyBorder="1" applyAlignment="1" applyProtection="1">
      <alignment vertical="center" wrapText="1"/>
      <protection/>
    </xf>
    <xf numFmtId="185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8" fontId="4" fillId="37" borderId="38" xfId="0" applyNumberFormat="1" applyFont="1" applyFill="1" applyBorder="1" applyAlignment="1" applyProtection="1">
      <alignment vertical="center"/>
      <protection/>
    </xf>
    <xf numFmtId="178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5" fontId="75" fillId="0" borderId="29" xfId="0" applyNumberFormat="1" applyFont="1" applyFill="1" applyBorder="1" applyAlignment="1" applyProtection="1">
      <alignment horizontal="center" vertical="center"/>
      <protection locked="0"/>
    </xf>
    <xf numFmtId="185" fontId="75" fillId="0" borderId="39" xfId="0" applyNumberFormat="1" applyFont="1" applyFill="1" applyBorder="1" applyAlignment="1" applyProtection="1">
      <alignment horizontal="center" vertical="center"/>
      <protection locked="0"/>
    </xf>
    <xf numFmtId="178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8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8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7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7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7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7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7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7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7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7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85" fontId="4" fillId="33" borderId="84" xfId="44" applyNumberFormat="1" applyFont="1" applyFill="1" applyBorder="1" applyAlignment="1" applyProtection="1">
      <alignment horizontal="center" vertical="center" wrapText="1"/>
      <protection/>
    </xf>
    <xf numFmtId="185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5" fontId="4" fillId="33" borderId="37" xfId="44" applyNumberFormat="1" applyFont="1" applyFill="1" applyBorder="1" applyAlignment="1" applyProtection="1">
      <alignment horizontal="center" vertical="center" wrapText="1"/>
      <protection/>
    </xf>
    <xf numFmtId="185" fontId="4" fillId="33" borderId="36" xfId="44" applyNumberFormat="1" applyFont="1" applyFill="1" applyBorder="1" applyAlignment="1" applyProtection="1">
      <alignment horizontal="center" vertical="center" wrapText="1"/>
      <protection/>
    </xf>
    <xf numFmtId="185" fontId="4" fillId="33" borderId="89" xfId="44" applyNumberFormat="1" applyFont="1" applyFill="1" applyBorder="1" applyAlignment="1" applyProtection="1">
      <alignment horizontal="center" vertical="center" wrapText="1"/>
      <protection/>
    </xf>
    <xf numFmtId="177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7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7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R-4119-2020 Énergir-Plan d'appro+Tarifs 1oct2020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Regroupement des organismes environnementaux en énergie (ROEÉ)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127</v>
      </c>
      <c r="C9" s="141">
        <f>Répartition!B30+Répartition!C30+Répartition!D30</f>
        <v>32802.365000000005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153</v>
      </c>
      <c r="C11" s="141">
        <f>Répartition!E30+Répartition!F30+Répartition!G30+Répartition!H30</f>
        <v>38907.54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19</v>
      </c>
      <c r="C15" s="141">
        <f>Répartition!K30+Répartition!L30</f>
        <v>1520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299</v>
      </c>
      <c r="C17" s="36">
        <f>C9+C11+C13+C15</f>
        <v>73229.905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2196.9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2196.9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75426.805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8">
      <selection activeCell="B4" sqref="B4:E4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87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70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71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72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84</v>
      </c>
      <c r="C11" s="68" t="s">
        <v>74</v>
      </c>
      <c r="D11" s="94">
        <v>300</v>
      </c>
      <c r="E11" s="73" t="s">
        <v>78</v>
      </c>
      <c r="F11" s="91"/>
    </row>
    <row r="12" spans="1:6" ht="30" customHeight="1">
      <c r="A12" s="45" t="s">
        <v>83</v>
      </c>
      <c r="B12" s="69" t="s">
        <v>85</v>
      </c>
      <c r="C12" s="69" t="s">
        <v>74</v>
      </c>
      <c r="D12" s="95">
        <v>135</v>
      </c>
      <c r="E12" s="74" t="s">
        <v>78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>
        <v>11</v>
      </c>
      <c r="C15" s="67" t="s">
        <v>74</v>
      </c>
      <c r="D15" s="97">
        <v>195</v>
      </c>
      <c r="E15" s="73" t="s">
        <v>79</v>
      </c>
      <c r="F15" s="91"/>
    </row>
    <row r="16" spans="1:6" ht="30" customHeight="1">
      <c r="A16" s="45" t="s">
        <v>76</v>
      </c>
      <c r="B16" s="69" t="s">
        <v>77</v>
      </c>
      <c r="C16" s="69" t="s">
        <v>74</v>
      </c>
      <c r="D16" s="95">
        <v>240</v>
      </c>
      <c r="E16" s="74" t="s">
        <v>86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80</v>
      </c>
      <c r="B23" s="200" t="s">
        <v>9</v>
      </c>
      <c r="C23" s="71" t="s">
        <v>74</v>
      </c>
      <c r="D23" s="97">
        <v>80</v>
      </c>
      <c r="E23" s="73" t="s">
        <v>81</v>
      </c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B1">
      <selection activeCell="G2" sqref="G2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R-4119-2020 Énergir-Plan d'appro+Tarifs 1oct2020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S. Gertler </v>
      </c>
      <c r="C8" s="50" t="str">
        <f>Identification!A12</f>
        <v>Gabrielle Champîgny</v>
      </c>
      <c r="D8" s="50">
        <f>Identification!A13</f>
        <v>0</v>
      </c>
      <c r="E8" s="50" t="str">
        <f>Identification!A15</f>
        <v>Bertrand Schepper</v>
      </c>
      <c r="F8" s="38" t="str">
        <f>Identification!A16</f>
        <v>Jean-Pierre Finet 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195</v>
      </c>
      <c r="F9" s="117">
        <f>Identification!D16</f>
        <v>240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>
        <v>4</v>
      </c>
      <c r="D12" s="127"/>
      <c r="E12" s="128">
        <v>4.5</v>
      </c>
      <c r="F12" s="129">
        <v>6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3</v>
      </c>
      <c r="C13" s="131">
        <v>4</v>
      </c>
      <c r="D13" s="132"/>
      <c r="E13" s="130">
        <v>2</v>
      </c>
      <c r="F13" s="131">
        <v>4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3</v>
      </c>
      <c r="D14" s="132"/>
      <c r="E14" s="130">
        <v>3.5</v>
      </c>
      <c r="F14" s="131">
        <v>5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>
        <v>1</v>
      </c>
      <c r="D15" s="132"/>
      <c r="E15" s="130">
        <v>2</v>
      </c>
      <c r="F15" s="131">
        <v>2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>
        <v>10</v>
      </c>
      <c r="D16" s="132"/>
      <c r="E16" s="130">
        <v>18</v>
      </c>
      <c r="F16" s="131">
        <v>26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>
        <v>2</v>
      </c>
      <c r="D17" s="132"/>
      <c r="E17" s="130">
        <v>1</v>
      </c>
      <c r="F17" s="131">
        <v>3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>
        <v>1</v>
      </c>
      <c r="D18" s="132"/>
      <c r="E18" s="130">
        <v>1</v>
      </c>
      <c r="F18" s="131">
        <v>1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15</v>
      </c>
      <c r="C19" s="131">
        <v>20</v>
      </c>
      <c r="D19" s="132"/>
      <c r="E19" s="130">
        <v>4</v>
      </c>
      <c r="F19" s="131">
        <v>10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6</v>
      </c>
      <c r="C20" s="131">
        <v>8</v>
      </c>
      <c r="D20" s="132"/>
      <c r="E20" s="130">
        <v>4</v>
      </c>
      <c r="F20" s="131">
        <v>6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21</v>
      </c>
      <c r="F21" s="131">
        <v>21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7</v>
      </c>
      <c r="C22" s="131">
        <v>5</v>
      </c>
      <c r="D22" s="132"/>
      <c r="E22" s="130">
        <v>3</v>
      </c>
      <c r="F22" s="131">
        <v>5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>
        <v>19</v>
      </c>
      <c r="L24" s="132"/>
    </row>
    <row r="25" spans="1:12" ht="30.75" customHeight="1">
      <c r="A25" s="57" t="s">
        <v>54</v>
      </c>
      <c r="B25" s="122">
        <f aca="true" t="shared" si="0" ref="B25:L25">SUM(B12:B24)</f>
        <v>69</v>
      </c>
      <c r="C25" s="122">
        <f t="shared" si="0"/>
        <v>58</v>
      </c>
      <c r="D25" s="122">
        <f>SUM(D12:D24)</f>
        <v>0</v>
      </c>
      <c r="E25" s="122">
        <f t="shared" si="0"/>
        <v>64</v>
      </c>
      <c r="F25" s="122">
        <f t="shared" si="0"/>
        <v>89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19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20700</v>
      </c>
      <c r="C26" s="123">
        <f t="shared" si="1"/>
        <v>7830</v>
      </c>
      <c r="D26" s="123">
        <f t="shared" si="1"/>
        <v>0</v>
      </c>
      <c r="E26" s="123">
        <f t="shared" si="1"/>
        <v>12480</v>
      </c>
      <c r="F26" s="123">
        <f t="shared" si="1"/>
        <v>21360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1520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+B26*0.14975</f>
        <v>3099.825</v>
      </c>
      <c r="C28" s="136">
        <v>1172.54</v>
      </c>
      <c r="D28" s="136"/>
      <c r="E28" s="136">
        <f>+E26*0.14975</f>
        <v>1868.8799999999999</v>
      </c>
      <c r="F28" s="136">
        <f>+F26*0.14975</f>
        <v>3198.66</v>
      </c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23799.825</v>
      </c>
      <c r="C30" s="124">
        <f aca="true" t="shared" si="2" ref="C30:L30">C26+C28</f>
        <v>9002.54</v>
      </c>
      <c r="D30" s="124">
        <f t="shared" si="2"/>
        <v>0</v>
      </c>
      <c r="E30" s="124">
        <f t="shared" si="2"/>
        <v>14348.88</v>
      </c>
      <c r="F30" s="124">
        <f t="shared" si="2"/>
        <v>24558.66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1520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R-4119-2020 Énergir-Plan d'appro+Tarifs 1oct2020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Regroupement des organismes environnementaux en énergie (ROEÉ)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 t="s">
        <v>82</v>
      </c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</dc:subject>
  <dc:creator>Régie de l'énergie</dc:creator>
  <cp:keywords/>
  <dc:description/>
  <cp:lastModifiedBy>Franklin Gertler Administrator</cp:lastModifiedBy>
  <cp:lastPrinted>2010-02-25T20:19:41Z</cp:lastPrinted>
  <dcterms:created xsi:type="dcterms:W3CDTF">2009-06-30T18:48:08Z</dcterms:created>
  <dcterms:modified xsi:type="dcterms:W3CDTF">2020-05-15T16:01:34Z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542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5093400.00000000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</vt:lpwstr>
  </property>
  <property fmtid="{D5CDD505-2E9C-101B-9397-08002B2CF9AE}" pid="20" name="Numéroplumit">
    <vt:lpwstr>0123</vt:lpwstr>
  </property>
  <property fmtid="{D5CDD505-2E9C-101B-9397-08002B2CF9AE}" pid="21" name="Cotedepiè">
    <vt:lpwstr>C-ROEÉ-0003</vt:lpwstr>
  </property>
  <property fmtid="{D5CDD505-2E9C-101B-9397-08002B2CF9AE}" pid="22" name="Anciennomdudocume">
    <vt:lpwstr>R-4119-2020 ROEÉ Budget de participation 15mai2020SDÉ.xls</vt:lpwstr>
  </property>
  <property fmtid="{D5CDD505-2E9C-101B-9397-08002B2CF9AE}" pid="23" name="_dlc_Doc">
    <vt:lpwstr>W2HFWTQUJJY6-1993030256-297</vt:lpwstr>
  </property>
  <property fmtid="{D5CDD505-2E9C-101B-9397-08002B2CF9AE}" pid="24" name="_dlc_DocIdItemGu">
    <vt:lpwstr>0c8853bb-f6cb-44d5-978d-5dcdf0019756</vt:lpwstr>
  </property>
  <property fmtid="{D5CDD505-2E9C-101B-9397-08002B2CF9AE}" pid="25" name="_dlc_DocIdU">
    <vt:lpwstr>http://s10mtlweb:8081/542/_layouts/15/DocIdRedir.aspx?ID=W2HFWTQUJJY6-1993030256-297, W2HFWTQUJJY6-1993030256-297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123.000000000000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