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0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<sst xmlns="http://schemas.openxmlformats.org/spreadsheetml/2006/main" count="260" uniqueCount="187">
  <si>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</si>
  <si>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</si>
  <si>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</si>
  <si>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</si>
  <si>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</si>
  <si>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</si>
  <si>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</si>
  <si>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</si>
  <si>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</si>
  <si>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</si>
  <si>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</si>
  <si>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</si>
  <si>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</si>
  <si>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</si>
  <si>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</si>
  <si>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</si>
  <si>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</si>
  <si>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</si>
  <si>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</si>
  <si>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</si>
  <si>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</si>
  <si>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</si>
  <si>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</si>
  <si>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</si>
  <si>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</si>
  <si>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</si>
  <si>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</si>
  <si>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</si>
  <si>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</si>
  <si>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</si>
  <si>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</si>
  <si>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</si>
  <si>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</si>
  <si>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</si>
  <si>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</si>
  <si>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</si>
  <si>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</si>
  <si>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</si>
  <si>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</si>
  <si>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</si>
  <si>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</si>
  <si>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</si>
  <si>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</si>
  <si>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</si>
  <si>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</si>
  <si>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</si>
  <si>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</si>
  <si>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</si>
  <si>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</si>
  <si>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</si>
  <si>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</si>
  <si>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</si>
  <si>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</si>
  <si>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</si>
  <si>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</si>
  <si>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</si>
  <si>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</si>
  <si>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</si>
  <si>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</si>
  <si>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</si>
  <si>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</si>
  <si>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</si>
  <si>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</si>
  <si>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</si>
  <si>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</si>
  <si>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</si>
  <si>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</si>
  <si>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</si>
  <si>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</si>
  <si>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</si>
  <si>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</si>
  <si>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</si>
  <si>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</si>
  <si>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</si>
  <si>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</si>
  <si>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</si>
  <si>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</si>
  <si>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</si>
  <si>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</si>
  <si>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</si>
  <si>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</si>
  <si>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</si>
  <si>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</si>
  <si>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</si>
  <si>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</si>
  <si>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</si>
  <si>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</si>
  <si>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</si>
  <si>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</si>
  <si>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</si>
  <si>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</si>
  <si>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</si>
  <si>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</si>
  <si>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</si>
  <si>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</si>
  <si>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</si>
  <si>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</si>
  <si>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</si>
  <si>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</si>
  <si>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</si>
  <si>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</si>
  <si>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</si>
  <si>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</si>
  <si>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</si>
  <si>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</si>
  <si>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</si>
  <si>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</si>
  <si>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</si>
  <si>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</si>
  <si>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</si>
  <si>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</si>
  <si>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</si>
  <si>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</si>
  <si>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</si>
  <si>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</si>
  <si>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</si>
  <si>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</si>
  <si>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</si>
  <si>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</si>
  <si>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</si>
  <si>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</si>
  <si>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</si>
  <si>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</si>
  <si>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</si>
  <si>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</si>
  <si>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</si>
  <si>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</si>
  <si>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</si>
  <si>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</si>
  <si>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</si>
  <si>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</si>
  <si>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</si>
  <si>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</si>
  <si>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</si>
  <si>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</si>
  <si>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</si>
  <si>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</si>
  <si>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</si>
  <si>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</si>
  <si>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</si>
  <si>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</si>
  <si>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</si>
  <si>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</si>
  <si>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</si>
  <si>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</si>
  <si>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</si>
  <si>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</si>
  <si>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</si>
  <si>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</si>
  <si>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</si>
  <si>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</si>
  <si>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</si>
  <si>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</si>
  <si>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</si>
  <si>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</si>
  <si>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</si>
  <si>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</si>
  <si>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</si>
  <si>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</si>
  <si>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</si>
  <si>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</si>
  <si>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</si>
  <si>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</si>
  <si>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</si>
  <si>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</si>
  <si>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</si>
  <si>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</si>
  <si>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</si>
  <si>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</si>
  <si>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</si>
  <si>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</si>
  <si>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</si>
  <si>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R-4122-2020 1B</t>
  </si>
  <si>
    <t>GRAME</t>
  </si>
  <si>
    <t>oui</t>
  </si>
  <si>
    <t>Catherine Houbart</t>
  </si>
  <si>
    <t>Me Geneviève Paquet</t>
  </si>
  <si>
    <t>3090, boul. Le Carrefour, Suite 200, Laval, Qc, H7T 2J7</t>
  </si>
  <si>
    <t>Externe</t>
  </si>
  <si>
    <t>Nicole Moreau</t>
  </si>
  <si>
    <t>84 Rue St-Pierre, Chambly, J3L1L7</t>
  </si>
  <si>
    <t>Interne</t>
  </si>
  <si>
    <t>Me Marc Bishai</t>
  </si>
  <si>
    <t>454, avenue Laurier Est, Montréal, H2J 1E7</t>
  </si>
  <si>
    <t>Billal Tabaichount</t>
  </si>
  <si>
    <t>735, rue Notre-Dame, bureau 202, arrondissement Lachine, Montréal, H8S 2B5</t>
  </si>
  <si>
    <t>du 6 mai au 14 août 2020</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</si>
</sst>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8">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9"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2"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41" fontId="84" fillId="0" borderId="24" xfId="0" applyNumberFormat="1" applyFont="1" applyFill="1" applyBorder="1" applyAlignment="1" applyProtection="1">
      <alignment horizontal="left" vertical="center" indent="1"/>
      <protection locked="0"/>
    </xf>
    <xf numFmtId="41" fontId="84" fillId="0" borderId="25" xfId="0" applyNumberFormat="1" applyFont="1" applyFill="1" applyBorder="1" applyAlignment="1" applyProtection="1">
      <alignment horizontal="left" vertical="center" indent="1"/>
      <protection locked="0"/>
    </xf>
    <xf numFmtId="0" fontId="84" fillId="0" borderId="59" xfId="0" applyFont="1" applyFill="1" applyBorder="1" applyAlignment="1" applyProtection="1">
      <alignment horizontal="left" vertical="center" indent="1"/>
      <protection locked="0"/>
    </xf>
    <xf numFmtId="9" fontId="84" fillId="0" borderId="60"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Fill="1" applyBorder="1" applyAlignment="1" applyProtection="1">
      <alignment horizontal="left" vertical="center" wrapText="1" indent="1"/>
      <protection locked="0"/>
    </xf>
    <xf numFmtId="0" fontId="84" fillId="0" borderId="32" xfId="0" applyFont="1" applyBorder="1" applyAlignment="1" applyProtection="1">
      <alignment vertical="center"/>
      <protection locked="0"/>
    </xf>
    <xf numFmtId="0" fontId="84" fillId="0" borderId="35" xfId="0" applyFont="1" applyBorder="1" applyAlignment="1" applyProtection="1">
      <alignment horizontal="center" vertical="center" wrapText="1"/>
      <protection locked="0"/>
    </xf>
    <xf numFmtId="0" fontId="84" fillId="0" borderId="26" xfId="0" applyFont="1" applyFill="1" applyBorder="1" applyAlignment="1" applyProtection="1">
      <alignment horizontal="left" vertical="center" wrapText="1" indent="1"/>
      <protection locked="0"/>
    </xf>
    <xf numFmtId="0" fontId="84" fillId="0" borderId="28" xfId="0" applyFont="1" applyBorder="1" applyAlignment="1" applyProtection="1">
      <alignment vertical="center"/>
      <protection locked="0"/>
    </xf>
    <xf numFmtId="0" fontId="84" fillId="0" borderId="30" xfId="0" applyFont="1" applyBorder="1" applyAlignment="1" applyProtection="1">
      <alignment horizontal="center" vertical="center" wrapText="1"/>
      <protection locked="0"/>
    </xf>
    <xf numFmtId="0" fontId="84" fillId="0" borderId="27" xfId="0" applyFont="1" applyFill="1" applyBorder="1" applyAlignment="1" applyProtection="1">
      <alignment horizontal="left" vertical="center" wrapText="1" indent="1"/>
      <protection locked="0"/>
    </xf>
    <xf numFmtId="0" fontId="84" fillId="0" borderId="39" xfId="0" applyFont="1" applyBorder="1" applyAlignment="1" applyProtection="1">
      <alignment vertical="center"/>
      <protection locked="0"/>
    </xf>
    <xf numFmtId="0" fontId="84" fillId="0" borderId="13" xfId="0" applyFont="1" applyBorder="1" applyAlignment="1" applyProtection="1">
      <alignment vertical="center"/>
      <protection locked="0"/>
    </xf>
    <xf numFmtId="0" fontId="84" fillId="0" borderId="47" xfId="0" applyFont="1" applyFill="1" applyBorder="1" applyAlignment="1" applyProtection="1">
      <alignment horizontal="left" vertical="center" wrapText="1" indent="1"/>
      <protection locked="0"/>
    </xf>
    <xf numFmtId="0" fontId="84" fillId="0" borderId="59" xfId="0" applyFont="1" applyFill="1" applyBorder="1" applyAlignment="1" applyProtection="1">
      <alignment horizontal="left" vertical="center" wrapText="1" indent="1"/>
      <protection locked="0"/>
    </xf>
    <xf numFmtId="0" fontId="84" fillId="0" borderId="12"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24" xfId="0" applyFont="1" applyFill="1" applyBorder="1" applyAlignment="1" applyProtection="1">
      <alignment horizontal="center" vertical="center" wrapText="1"/>
      <protection locked="0"/>
    </xf>
    <xf numFmtId="0" fontId="84" fillId="0" borderId="62" xfId="0"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indent="1"/>
      <protection locked="0"/>
    </xf>
    <xf numFmtId="44" fontId="85" fillId="0" borderId="48" xfId="0" applyNumberFormat="1" applyFont="1" applyBorder="1" applyAlignment="1" applyProtection="1">
      <alignment vertical="center" wrapText="1"/>
      <protection locked="0"/>
    </xf>
    <xf numFmtId="44" fontId="85"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6" fillId="0" borderId="70" xfId="0" applyNumberFormat="1" applyFont="1" applyFill="1" applyBorder="1" applyAlignment="1" applyProtection="1">
      <alignment horizontal="right" vertical="center" wrapText="1" indent="2"/>
      <protection locked="0"/>
    </xf>
    <xf numFmtId="44" fontId="86" fillId="0" borderId="70" xfId="0" applyNumberFormat="1" applyFont="1" applyBorder="1" applyAlignment="1" applyProtection="1">
      <alignment vertical="center" wrapText="1"/>
      <protection locked="0"/>
    </xf>
    <xf numFmtId="4" fontId="86" fillId="0" borderId="71" xfId="0" applyNumberFormat="1" applyFont="1" applyFill="1" applyBorder="1" applyAlignment="1" applyProtection="1">
      <alignment horizontal="right" vertical="center" wrapText="1" indent="2"/>
      <protection locked="0"/>
    </xf>
    <xf numFmtId="44" fontId="86" fillId="0" borderId="71" xfId="0" applyNumberFormat="1" applyFont="1" applyBorder="1" applyAlignment="1" applyProtection="1">
      <alignment vertical="center" wrapText="1"/>
      <protection locked="0"/>
    </xf>
    <xf numFmtId="4" fontId="86" fillId="0" borderId="62" xfId="0" applyNumberFormat="1" applyFont="1" applyFill="1" applyBorder="1" applyAlignment="1" applyProtection="1">
      <alignment horizontal="right" vertical="center" wrapText="1" indent="2"/>
      <protection locked="0"/>
    </xf>
    <xf numFmtId="44" fontId="86" fillId="0" borderId="62"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66" fontId="86" fillId="0" borderId="20" xfId="0" applyNumberFormat="1" applyFont="1" applyBorder="1" applyAlignment="1" applyProtection="1">
      <alignment horizontal="right" vertical="center" wrapText="1"/>
      <protection locked="0"/>
    </xf>
    <xf numFmtId="166" fontId="86" fillId="0" borderId="72" xfId="0" applyNumberFormat="1" applyFont="1" applyBorder="1" applyAlignment="1" applyProtection="1">
      <alignment vertical="center" wrapText="1"/>
      <protection locked="0"/>
    </xf>
    <xf numFmtId="166" fontId="86" fillId="0" borderId="35"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vertical="center" wrapText="1"/>
      <protection locked="0"/>
    </xf>
    <xf numFmtId="167" fontId="86" fillId="0" borderId="24" xfId="0" applyNumberFormat="1" applyFont="1" applyFill="1" applyBorder="1" applyAlignment="1" applyProtection="1">
      <alignment horizontal="center" vertical="center" wrapText="1"/>
      <protection locked="0"/>
    </xf>
    <xf numFmtId="44" fontId="86" fillId="0" borderId="24" xfId="0" applyNumberFormat="1" applyFont="1" applyBorder="1" applyAlignment="1" applyProtection="1">
      <alignment vertical="center" wrapText="1"/>
      <protection locked="0"/>
    </xf>
    <xf numFmtId="44" fontId="86" fillId="0" borderId="35" xfId="0" applyNumberFormat="1" applyFont="1" applyBorder="1" applyAlignment="1" applyProtection="1">
      <alignment vertical="center" wrapText="1"/>
      <protection locked="0"/>
    </xf>
    <xf numFmtId="167" fontId="86" fillId="0" borderId="20" xfId="0" applyNumberFormat="1" applyFont="1" applyFill="1" applyBorder="1" applyAlignment="1" applyProtection="1">
      <alignment horizontal="center" vertical="center" wrapText="1"/>
      <protection locked="0"/>
    </xf>
    <xf numFmtId="167" fontId="86" fillId="0" borderId="35" xfId="0" applyNumberFormat="1" applyFont="1" applyFill="1" applyBorder="1" applyAlignment="1" applyProtection="1">
      <alignment horizontal="center" vertical="center" wrapText="1"/>
      <protection locked="0"/>
    </xf>
    <xf numFmtId="167" fontId="86" fillId="0" borderId="62" xfId="0" applyNumberFormat="1" applyFont="1" applyFill="1" applyBorder="1" applyAlignment="1" applyProtection="1">
      <alignment horizontal="center" vertical="center" wrapText="1"/>
      <protection locked="0"/>
    </xf>
    <xf numFmtId="0" fontId="87" fillId="0" borderId="0" xfId="0" applyFont="1" applyFill="1" applyAlignment="1" applyProtection="1">
      <alignment/>
      <protection/>
    </xf>
    <xf numFmtId="0" fontId="83" fillId="0" borderId="0" xfId="0" applyFont="1" applyAlignment="1" applyProtection="1">
      <alignment horizontal="right" vertical="center"/>
      <protection/>
    </xf>
    <xf numFmtId="170" fontId="86" fillId="0" borderId="12" xfId="0" applyNumberFormat="1" applyFont="1" applyBorder="1" applyAlignment="1" applyProtection="1">
      <alignment horizontal="center" vertical="center"/>
      <protection locked="0"/>
    </xf>
    <xf numFmtId="168" fontId="86" fillId="0" borderId="24" xfId="0" applyNumberFormat="1" applyFont="1" applyBorder="1" applyAlignment="1" applyProtection="1">
      <alignment horizontal="center" vertical="center"/>
      <protection locked="0"/>
    </xf>
    <xf numFmtId="0" fontId="86" fillId="0" borderId="24" xfId="0" applyFont="1" applyBorder="1" applyAlignment="1" applyProtection="1">
      <alignment horizontal="left" vertical="center" wrapText="1" indent="1"/>
      <protection locked="0"/>
    </xf>
    <xf numFmtId="0" fontId="86" fillId="0" borderId="46" xfId="0" applyFont="1" applyBorder="1" applyAlignment="1" applyProtection="1">
      <alignment horizontal="left" vertical="center" indent="1"/>
      <protection locked="0"/>
    </xf>
    <xf numFmtId="44" fontId="86" fillId="0" borderId="46" xfId="0" applyNumberFormat="1" applyFont="1" applyBorder="1" applyAlignment="1" applyProtection="1">
      <alignment horizontal="center" vertical="center"/>
      <protection locked="0"/>
    </xf>
    <xf numFmtId="44" fontId="86" fillId="0" borderId="25" xfId="0" applyNumberFormat="1" applyFont="1" applyBorder="1" applyAlignment="1" applyProtection="1">
      <alignment horizontal="center" vertical="center"/>
      <protection/>
    </xf>
    <xf numFmtId="170" fontId="86" fillId="0" borderId="53" xfId="0" applyNumberFormat="1" applyFont="1" applyBorder="1" applyAlignment="1" applyProtection="1">
      <alignment horizontal="center" vertical="center"/>
      <protection locked="0"/>
    </xf>
    <xf numFmtId="168" fontId="86" fillId="0" borderId="34" xfId="0" applyNumberFormat="1" applyFont="1" applyBorder="1" applyAlignment="1" applyProtection="1">
      <alignment horizontal="center" vertical="center"/>
      <protection locked="0"/>
    </xf>
    <xf numFmtId="0" fontId="86" fillId="0" borderId="34" xfId="0" applyFont="1" applyBorder="1" applyAlignment="1" applyProtection="1">
      <alignment horizontal="left" vertical="center" wrapText="1" indent="1"/>
      <protection locked="0"/>
    </xf>
    <xf numFmtId="0" fontId="86" fillId="0" borderId="54" xfId="0" applyFont="1" applyBorder="1" applyAlignment="1" applyProtection="1">
      <alignment horizontal="left" vertical="center" indent="1"/>
      <protection locked="0"/>
    </xf>
    <xf numFmtId="43" fontId="86" fillId="0" borderId="54" xfId="0" applyNumberFormat="1" applyFont="1" applyBorder="1" applyAlignment="1" applyProtection="1">
      <alignment horizontal="center" vertical="center"/>
      <protection locked="0"/>
    </xf>
    <xf numFmtId="43" fontId="86" fillId="0" borderId="11" xfId="0" applyNumberFormat="1" applyFont="1" applyBorder="1" applyAlignment="1" applyProtection="1">
      <alignment horizontal="center" vertical="center"/>
      <protection/>
    </xf>
    <xf numFmtId="170" fontId="86" fillId="0" borderId="32" xfId="0" applyNumberFormat="1" applyFont="1" applyBorder="1" applyAlignment="1" applyProtection="1">
      <alignment horizontal="center" vertical="center"/>
      <protection locked="0"/>
    </xf>
    <xf numFmtId="168"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6"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6" fillId="0" borderId="15" xfId="0" applyFont="1" applyFill="1" applyBorder="1" applyAlignment="1" applyProtection="1">
      <alignment horizontal="left" vertical="center" wrapText="1"/>
      <protection/>
    </xf>
    <xf numFmtId="0" fontId="87" fillId="0" borderId="15" xfId="0" applyFont="1" applyBorder="1" applyAlignment="1" applyProtection="1">
      <alignment/>
      <protection/>
    </xf>
    <xf numFmtId="41" fontId="84" fillId="0" borderId="73" xfId="0" applyNumberFormat="1" applyFont="1" applyFill="1" applyBorder="1" applyAlignment="1" applyProtection="1">
      <alignment horizontal="left" vertical="center" wrapText="1" indent="1"/>
      <protection locked="0"/>
    </xf>
    <xf numFmtId="41" fontId="84" fillId="0" borderId="75" xfId="0" applyNumberFormat="1" applyFont="1" applyFill="1" applyBorder="1" applyAlignment="1" applyProtection="1">
      <alignment horizontal="left" vertical="center" wrapText="1" indent="1"/>
      <protection locked="0"/>
    </xf>
    <xf numFmtId="41" fontId="84"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6" fillId="0" borderId="14" xfId="0" applyFont="1" applyBorder="1" applyAlignment="1" applyProtection="1">
      <alignment vertical="center" wrapText="1"/>
      <protection locked="0"/>
    </xf>
    <xf numFmtId="0" fontId="87" fillId="0" borderId="15" xfId="0" applyFont="1" applyBorder="1" applyAlignment="1">
      <alignment wrapText="1"/>
    </xf>
    <xf numFmtId="0" fontId="87"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6" fillId="0" borderId="0" xfId="0" applyFont="1" applyFill="1" applyBorder="1" applyAlignment="1" applyProtection="1">
      <alignment horizontal="left" vertical="center" wrapText="1"/>
      <protection/>
    </xf>
    <xf numFmtId="0" fontId="87" fillId="0" borderId="0" xfId="0" applyFont="1" applyBorder="1" applyAlignment="1" applyProtection="1">
      <alignment wrapText="1"/>
      <protection/>
    </xf>
    <xf numFmtId="0" fontId="87"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4" fillId="0" borderId="77" xfId="0" applyNumberFormat="1" applyFont="1" applyFill="1" applyBorder="1" applyAlignment="1" applyProtection="1">
      <alignment vertical="center" wrapText="1"/>
      <protection locked="0"/>
    </xf>
    <xf numFmtId="0" fontId="84" fillId="0" borderId="76" xfId="0" applyFont="1" applyBorder="1" applyAlignment="1" applyProtection="1">
      <alignment vertical="center" wrapText="1"/>
      <protection locked="0"/>
    </xf>
    <xf numFmtId="0" fontId="84"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4">
      <selection activeCell="C14" sqref="C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186</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175</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182</v>
      </c>
      <c r="B12" s="186">
        <v>12</v>
      </c>
      <c r="C12" s="186" t="s">
        <v>178</v>
      </c>
      <c r="D12" s="187" t="s">
        <v>183</v>
      </c>
      <c r="E12" s="9"/>
      <c r="F12" s="4"/>
      <c r="G12" s="4"/>
      <c r="H12" s="4"/>
      <c r="I12" s="4"/>
      <c r="J12" s="4"/>
      <c r="K12" s="4"/>
      <c r="L12" s="4"/>
      <c r="M12" s="4"/>
      <c r="N12" s="4"/>
      <c r="O12" s="4"/>
      <c r="P12" s="4"/>
    </row>
    <row r="13" spans="1:16" ht="27" customHeight="1">
      <c r="A13" s="188" t="s">
        <v>176</v>
      </c>
      <c r="B13" s="189">
        <v>15</v>
      </c>
      <c r="C13" s="186" t="s">
        <v>178</v>
      </c>
      <c r="D13" s="190" t="s">
        <v>177</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v>24</v>
      </c>
      <c r="C17" s="186" t="s">
        <v>178</v>
      </c>
      <c r="D17" s="187" t="s">
        <v>180</v>
      </c>
      <c r="E17" s="9"/>
      <c r="F17" s="4"/>
      <c r="G17" s="4"/>
      <c r="H17" s="4"/>
      <c r="I17" s="4"/>
      <c r="J17" s="4"/>
      <c r="K17" s="4"/>
      <c r="L17" s="4"/>
      <c r="M17" s="4"/>
      <c r="N17" s="4"/>
      <c r="O17" s="4"/>
      <c r="P17" s="4"/>
    </row>
    <row r="18" spans="1:16" ht="27" customHeight="1">
      <c r="A18" s="188" t="s">
        <v>184</v>
      </c>
      <c r="B18" s="189">
        <v>3</v>
      </c>
      <c r="C18" s="189" t="s">
        <v>181</v>
      </c>
      <c r="D18" s="190" t="s">
        <v>185</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R-4122-2020 1B</v>
      </c>
      <c r="C4" s="205" t="s">
        <v>16</v>
      </c>
      <c r="D4" s="127" t="str">
        <f>Identification!D5</f>
        <v>du 6 mai au 14 août 2020</v>
      </c>
      <c r="E4" s="11"/>
      <c r="F4" s="4"/>
      <c r="G4" s="4"/>
      <c r="H4" s="4"/>
      <c r="I4" s="4"/>
      <c r="J4" s="4"/>
      <c r="K4" s="4"/>
      <c r="L4" s="4"/>
      <c r="M4" s="4"/>
      <c r="N4" s="4"/>
      <c r="O4" s="4"/>
      <c r="P4" s="4"/>
    </row>
    <row r="5" spans="1:16" ht="26.25" customHeight="1">
      <c r="A5" s="175" t="s">
        <v>1</v>
      </c>
      <c r="B5" s="321" t="str">
        <f>Identification!B6:D6</f>
        <v>GRAME</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9.33</v>
      </c>
      <c r="C9" s="297">
        <f>Honoraires!D14</f>
        <v>0</v>
      </c>
      <c r="D9" s="128">
        <f>Honoraires!H14</f>
        <v>2507.15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33.33</v>
      </c>
      <c r="C11" s="297">
        <f>Honoraires!D20</f>
        <v>0</v>
      </c>
      <c r="D11" s="128">
        <f>Honoraires!H20</f>
        <v>7517.31</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42.7</v>
      </c>
      <c r="C17" s="240">
        <f>C9+C11+C13+C15</f>
        <v>0</v>
      </c>
      <c r="D17" s="241">
        <f>D9+D11+D13+D15</f>
        <v>10024.46</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300.73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300.73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10325.19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2" sqref="C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R-4122-2020 1B</v>
      </c>
      <c r="D4" s="384" t="s">
        <v>16</v>
      </c>
      <c r="E4" s="385"/>
      <c r="F4" s="379" t="str">
        <f>Identification!D5</f>
        <v>du 6 mai au 14 août 2020</v>
      </c>
      <c r="G4" s="380"/>
      <c r="H4" s="381"/>
      <c r="I4" s="11"/>
      <c r="J4" s="11"/>
      <c r="K4" s="11"/>
      <c r="L4" s="11"/>
      <c r="M4" s="11"/>
      <c r="N4" s="11"/>
      <c r="O4" s="11"/>
      <c r="P4" s="11"/>
      <c r="Q4" s="11"/>
    </row>
    <row r="5" spans="1:17" ht="26.25" customHeight="1">
      <c r="A5" s="131" t="s">
        <v>1</v>
      </c>
      <c r="B5" s="132"/>
      <c r="C5" s="321" t="str">
        <f>Identification!B6</f>
        <v>GRAME</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Marc Bishai</v>
      </c>
      <c r="C10" s="245">
        <v>7.33</v>
      </c>
      <c r="D10" s="245">
        <v>0</v>
      </c>
      <c r="E10" s="246">
        <v>250</v>
      </c>
      <c r="F10" s="169">
        <f>ROUND(((D10*E10)+(C10*E10)),2)</f>
        <v>1832.5</v>
      </c>
      <c r="G10" s="252">
        <f>PRODUCT(((C10+D10)*E10)*(0.14975/2))</f>
        <v>137.21</v>
      </c>
      <c r="H10" s="166">
        <f>ROUND(F10+G10,2)</f>
        <v>1969.71</v>
      </c>
      <c r="I10" s="11"/>
      <c r="J10" s="11"/>
      <c r="K10" s="11"/>
      <c r="L10" s="11"/>
      <c r="M10" s="11"/>
      <c r="N10" s="11"/>
      <c r="O10" s="11"/>
      <c r="P10" s="11"/>
      <c r="Q10" s="11"/>
    </row>
    <row r="11" spans="1:17" ht="20.25" customHeight="1">
      <c r="A11" s="372"/>
      <c r="B11" s="147" t="str">
        <f>Identification!A13</f>
        <v>Me Geneviève Paquet</v>
      </c>
      <c r="C11" s="247">
        <v>2</v>
      </c>
      <c r="D11" s="247"/>
      <c r="E11" s="248">
        <v>250</v>
      </c>
      <c r="F11" s="170">
        <f>ROUND(((D11*E11)+(C11*E11)),2)</f>
        <v>500</v>
      </c>
      <c r="G11" s="253">
        <f>PRODUCT(((C11+D11)*E11)*(0.14975/2))</f>
        <v>37.44</v>
      </c>
      <c r="H11" s="167">
        <f>ROUND(F11+G11,2)</f>
        <v>537.44</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9.33</v>
      </c>
      <c r="D14" s="159">
        <f>SUM(D10:D13)</f>
        <v>0</v>
      </c>
      <c r="E14" s="359"/>
      <c r="F14" s="160">
        <f>F10+F11+F12+F13</f>
        <v>2332.5</v>
      </c>
      <c r="G14" s="160">
        <f>G10+G11+G12+G13</f>
        <v>174.65</v>
      </c>
      <c r="H14" s="161">
        <f>ROUND(F14+G14,2)</f>
        <v>2507.15</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Nicole Moreau</v>
      </c>
      <c r="C16" s="245">
        <v>27.58</v>
      </c>
      <c r="D16" s="245"/>
      <c r="E16" s="246">
        <v>240</v>
      </c>
      <c r="F16" s="169">
        <f>ROUND(((D16*E16)+(C16*E16)),2)</f>
        <v>6619.2</v>
      </c>
      <c r="G16" s="252">
        <f>PRODUCT(((C16+D16)*E16)*(0.14975/2))</f>
        <v>495.61</v>
      </c>
      <c r="H16" s="166">
        <f>ROUND(F16+G16,2)</f>
        <v>7114.81</v>
      </c>
      <c r="I16" s="11"/>
      <c r="J16" s="11"/>
      <c r="K16" s="11"/>
      <c r="L16" s="11"/>
      <c r="M16" s="11"/>
      <c r="N16" s="11"/>
      <c r="O16" s="11"/>
      <c r="P16" s="11"/>
      <c r="Q16" s="11"/>
    </row>
    <row r="17" spans="1:17" ht="20.25" customHeight="1">
      <c r="A17" s="372"/>
      <c r="B17" s="147" t="str">
        <f>Identification!A18</f>
        <v>Billal Tabaichount</v>
      </c>
      <c r="C17" s="247">
        <v>5.75</v>
      </c>
      <c r="D17" s="247"/>
      <c r="E17" s="248">
        <v>70</v>
      </c>
      <c r="F17" s="170">
        <f>ROUND(((D17*E17)+(C17*E17)),2)</f>
        <v>402.5</v>
      </c>
      <c r="G17" s="253"/>
      <c r="H17" s="167">
        <f>ROUND(F17+G17,2)</f>
        <v>402.5</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33.33</v>
      </c>
      <c r="D20" s="159">
        <f>SUM(D16:D19)</f>
        <v>0</v>
      </c>
      <c r="E20" s="359"/>
      <c r="F20" s="160">
        <f>F16+F17+F18+F19</f>
        <v>7021.7</v>
      </c>
      <c r="G20" s="160">
        <f>G16+G17+G18+G19</f>
        <v>495.61</v>
      </c>
      <c r="H20" s="161">
        <f>ROUND(F20+G20,2)</f>
        <v>7517.31</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9354.2</v>
      </c>
      <c r="G30" s="237">
        <f>G14+G20+G24+G28</f>
        <v>670.26</v>
      </c>
      <c r="H30" s="238">
        <f>H14+H20+H24+H28</f>
        <v>10024.46</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R-4122-2020 1B</v>
      </c>
      <c r="C4" s="393" t="s">
        <v>16</v>
      </c>
      <c r="D4" s="394"/>
      <c r="E4" s="395" t="str">
        <f>Identification!D5</f>
        <v>du 6 mai au 14 août 2020</v>
      </c>
      <c r="F4" s="396"/>
      <c r="G4" s="11"/>
      <c r="H4" s="11"/>
      <c r="I4" s="11"/>
      <c r="J4" s="11"/>
      <c r="K4" s="11"/>
      <c r="L4" s="11"/>
      <c r="M4" s="11"/>
      <c r="N4" s="11"/>
      <c r="O4" s="11"/>
      <c r="P4" s="11"/>
    </row>
    <row r="5" spans="1:16" ht="26.25" customHeight="1">
      <c r="A5" s="10" t="s">
        <v>1</v>
      </c>
      <c r="B5" s="397" t="str">
        <f>Identification!B6:D6</f>
        <v>GRAME</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R-4122-2020 1B</v>
      </c>
      <c r="D4" s="428" t="s">
        <v>16</v>
      </c>
      <c r="E4" s="429"/>
      <c r="F4" s="424" t="str">
        <f>Identification!D5</f>
        <v>du 6 mai au 14 août 2020</v>
      </c>
      <c r="G4" s="425"/>
      <c r="H4" s="11"/>
      <c r="I4" s="4"/>
      <c r="J4" s="4"/>
      <c r="K4" s="4"/>
      <c r="L4" s="4"/>
      <c r="M4" s="4"/>
      <c r="N4" s="4"/>
      <c r="O4" s="4"/>
      <c r="P4" s="4"/>
    </row>
    <row r="5" spans="1:16" ht="26.25" customHeight="1">
      <c r="A5" s="416" t="s">
        <v>1</v>
      </c>
      <c r="B5" s="417"/>
      <c r="C5" s="418" t="str">
        <f>Identification!B6</f>
        <v>GRAME</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4">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R-4122-2020 1B</v>
      </c>
      <c r="E2" s="442"/>
      <c r="F2" s="442"/>
      <c r="G2" s="442"/>
      <c r="H2" s="443"/>
      <c r="I2" s="443"/>
      <c r="J2" s="83"/>
      <c r="K2" s="93"/>
      <c r="L2" s="93"/>
      <c r="M2" s="93"/>
      <c r="N2" s="93"/>
      <c r="O2" s="93"/>
      <c r="P2" s="93"/>
    </row>
    <row r="3" spans="1:16" ht="21.75" customHeight="1">
      <c r="A3" s="82" t="s">
        <v>1</v>
      </c>
      <c r="B3" s="82"/>
      <c r="C3" s="94"/>
      <c r="D3" s="441" t="str">
        <f>Identification!B6</f>
        <v>GRAME</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c r="C13" s="88" t="s">
        <v>97</v>
      </c>
      <c r="D13" s="113"/>
      <c r="E13" s="448"/>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 - Phase 1B</dc:subject>
  <dc:creator>Bouthillette, Annie</dc:creator>
  <cp:keywords/>
  <dc:description/>
  <cp:lastModifiedBy>adminà</cp:lastModifiedBy>
  <cp:lastPrinted>2020-01-21T14:04:28Z</cp:lastPrinted>
  <dcterms:created xsi:type="dcterms:W3CDTF">2003-06-11T13:22:16Z</dcterms:created>
  <dcterms:modified xsi:type="dcterms:W3CDTF">2020-09-08T13:50:31Z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5304900.00000000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73</vt:lpwstr>
  </property>
  <property fmtid="{D5CDD505-2E9C-101B-9397-08002B2CF9AE}" pid="19" name="Suj">
    <vt:lpwstr>Demande de remboursement de frais du GRAME - Phase 1B</vt:lpwstr>
  </property>
  <property fmtid="{D5CDD505-2E9C-101B-9397-08002B2CF9AE}" pid="20" name="Numéroplumit">
    <vt:lpwstr>0171</vt:lpwstr>
  </property>
  <property fmtid="{D5CDD505-2E9C-101B-9397-08002B2CF9AE}" pid="21" name="Cotedepiè">
    <vt:lpwstr>C-GRAME-0015</vt:lpwstr>
  </property>
  <property fmtid="{D5CDD505-2E9C-101B-9397-08002B2CF9AE}" pid="22" name="Anciennomdudocume">
    <vt:lpwstr>R-4122-2020_1B_GRAME_23-09-20_Demande_frais.xls</vt:lpwstr>
  </property>
  <property fmtid="{D5CDD505-2E9C-101B-9397-08002B2CF9AE}" pid="23" name="_dlc_Doc">
    <vt:lpwstr>W2HFWTQUJJY6-550193615-302</vt:lpwstr>
  </property>
  <property fmtid="{D5CDD505-2E9C-101B-9397-08002B2CF9AE}" pid="24" name="_dlc_DocIdItemGu">
    <vt:lpwstr>11f82859-1c3e-42af-aa93-401186777ff1</vt:lpwstr>
  </property>
  <property fmtid="{D5CDD505-2E9C-101B-9397-08002B2CF9AE}" pid="25" name="_dlc_DocIdU">
    <vt:lpwstr>http://s10mtlweb:8081/519/_layouts/15/DocIdRedir.aspx?ID=W2HFWTQUJJY6-550193615-302, W2HFWTQUJJY6-550193615-302</vt:lpwstr>
  </property>
  <property fmtid="{D5CDD505-2E9C-101B-9397-08002B2CF9AE}" pid="26" name="display_urn:schemas-microsoft-com:office:office#Edit">
    <vt:lpwstr>Eccles, Natalie</vt:lpwstr>
  </property>
  <property fmtid="{D5CDD505-2E9C-101B-9397-08002B2CF9AE}" pid="27" name="Cote de pié">
    <vt:lpwstr>C-GRAME-0015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171.000000000000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