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0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<sst xmlns="http://schemas.openxmlformats.org/spreadsheetml/2006/main" count="257" uniqueCount="185">
  <si>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</si>
  <si>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</si>
  <si>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</si>
  <si>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</si>
  <si>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</si>
  <si>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</si>
  <si>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</si>
  <si>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</si>
  <si>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</si>
  <si>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</si>
  <si>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</si>
  <si>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</si>
  <si>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</si>
  <si>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</si>
  <si>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</si>
  <si>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</si>
  <si>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</si>
  <si>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</si>
  <si>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</si>
  <si>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</si>
  <si>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</si>
  <si>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</si>
  <si>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</si>
  <si>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</si>
  <si>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</si>
  <si>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</si>
  <si>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</si>
  <si>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</si>
  <si>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</si>
  <si>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</si>
  <si>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</si>
  <si>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</si>
  <si>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</si>
  <si>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</si>
  <si>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</si>
  <si>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</si>
  <si>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</si>
  <si>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</si>
  <si>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</si>
  <si>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</si>
  <si>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</si>
  <si>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</si>
  <si>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</si>
  <si>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</si>
  <si>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</si>
  <si>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</si>
  <si>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</si>
  <si>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</si>
  <si>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</si>
  <si>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</si>
  <si>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</si>
  <si>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</si>
  <si>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</si>
  <si>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</si>
  <si>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</si>
  <si>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</si>
  <si>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</si>
  <si>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</si>
  <si>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</si>
  <si>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</si>
  <si>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</si>
  <si>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</si>
  <si>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</si>
  <si>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</si>
  <si>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</si>
  <si>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</si>
  <si>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</si>
  <si>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</si>
  <si>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</si>
  <si>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</si>
  <si>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</si>
  <si>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</si>
  <si>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</si>
  <si>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</si>
  <si>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</si>
  <si>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</si>
  <si>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</si>
  <si>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</si>
  <si>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</si>
  <si>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</si>
  <si>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</si>
  <si>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</si>
  <si>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</si>
  <si>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</si>
  <si>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</si>
  <si>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</si>
  <si>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</si>
  <si>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</si>
  <si>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</si>
  <si>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</si>
  <si>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</si>
  <si>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</si>
  <si>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</si>
  <si>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</si>
  <si>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</si>
  <si>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</si>
  <si>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</si>
  <si>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</si>
  <si>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</si>
  <si>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</si>
  <si>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</si>
  <si>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</si>
  <si>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</si>
  <si>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</si>
  <si>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</si>
  <si>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</si>
  <si>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</si>
  <si>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</si>
  <si>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</si>
  <si>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</si>
  <si>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</si>
  <si>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</si>
  <si>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</si>
  <si>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</si>
  <si>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</si>
  <si>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</si>
  <si>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</si>
  <si>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</si>
  <si>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</si>
  <si>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</si>
  <si>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</si>
  <si>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</si>
  <si>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</si>
  <si>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</si>
  <si>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</si>
  <si>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</si>
  <si>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</si>
  <si>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</si>
  <si>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</si>
  <si>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</si>
  <si>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</si>
  <si>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</si>
  <si>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</si>
  <si>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</si>
  <si>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</si>
  <si>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</si>
  <si>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</si>
  <si>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</si>
  <si>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</si>
  <si>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</si>
  <si>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</si>
  <si>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</si>
  <si>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</si>
  <si>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</si>
  <si>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</si>
  <si>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</si>
  <si>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</si>
  <si>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</si>
  <si>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</si>
  <si>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</si>
  <si>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</si>
  <si>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</si>
  <si>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</si>
  <si>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</si>
  <si>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</si>
  <si>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</si>
  <si>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</si>
  <si>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</si>
  <si>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</si>
  <si>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</si>
  <si>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</si>
  <si>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</si>
  <si>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</si>
  <si>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</si>
  <si>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</si>
  <si>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</si>
  <si>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</si>
  <si>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</si>
  <si>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</si>
  <si>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</si>
  <si>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</si>
  <si>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</si>
  <si>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GRAME</t>
  </si>
  <si>
    <t>oui</t>
  </si>
  <si>
    <t>Catherine Houbart</t>
  </si>
  <si>
    <t>Me Geneviève Paquet</t>
  </si>
  <si>
    <t>3090, boul. Le Carrefour, Suite 200, Laval, Qc, H7T 2J7</t>
  </si>
  <si>
    <t>Externe</t>
  </si>
  <si>
    <t>Nicole Moreau</t>
  </si>
  <si>
    <t>84 Rue St-Pierre, Chambly, J3L1L7</t>
  </si>
  <si>
    <t>Interne</t>
  </si>
  <si>
    <t>Billal Tabaichount</t>
  </si>
  <si>
    <t>735, rue Notre-Dame, bureau 202, arrondissement Lachine, Montréal, H8S 2B5</t>
  </si>
  <si>
    <t>R-4122-2020 P.5</t>
  </si>
  <si>
    <t>27 juillet 2021 au 26 janvier 2022</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</si>
</sst>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8">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0"/>
    </font>
    <font>
      <u val="single"/>
      <sz val="10"/>
      <color indexed="20"/>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0"/>
    </font>
    <font>
      <u val="single"/>
      <sz val="10"/>
      <color theme="11"/>
      <name val="Arial"/>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0" fillId="27" borderId="3" applyNumberFormat="0" applyFont="0" applyAlignment="0" applyProtection="0"/>
    <xf numFmtId="0" fontId="68" fillId="28" borderId="1" applyNumberFormat="0" applyAlignment="0" applyProtection="0"/>
    <xf numFmtId="0" fontId="69" fillId="29"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0" borderId="0" applyNumberFormat="0" applyBorder="0" applyAlignment="0" applyProtection="0"/>
    <xf numFmtId="9" fontId="0" fillId="0" borderId="0" applyFont="0" applyFill="0" applyBorder="0" applyAlignment="0" applyProtection="0"/>
    <xf numFmtId="0" fontId="73" fillId="31" borderId="0" applyNumberFormat="0" applyBorder="0" applyAlignment="0" applyProtection="0"/>
    <xf numFmtId="0" fontId="74" fillId="26"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9"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82"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3" fillId="0" borderId="0" xfId="0" applyFont="1" applyAlignment="1" applyProtection="1">
      <alignment horizontal="right"/>
      <protection/>
    </xf>
    <xf numFmtId="41" fontId="84" fillId="0" borderId="24" xfId="0" applyNumberFormat="1" applyFont="1" applyFill="1" applyBorder="1" applyAlignment="1" applyProtection="1">
      <alignment horizontal="left" vertical="center" indent="1"/>
      <protection locked="0"/>
    </xf>
    <xf numFmtId="41" fontId="84" fillId="0" borderId="25" xfId="0" applyNumberFormat="1" applyFont="1" applyFill="1" applyBorder="1" applyAlignment="1" applyProtection="1">
      <alignment horizontal="left" vertical="center" indent="1"/>
      <protection locked="0"/>
    </xf>
    <xf numFmtId="0" fontId="84" fillId="0" borderId="59" xfId="0" applyFont="1" applyFill="1" applyBorder="1" applyAlignment="1" applyProtection="1">
      <alignment horizontal="left" vertical="center" indent="1"/>
      <protection locked="0"/>
    </xf>
    <xf numFmtId="9" fontId="84" fillId="0" borderId="60" xfId="0" applyNumberFormat="1" applyFont="1" applyBorder="1" applyAlignment="1" applyProtection="1">
      <alignment horizontal="left" vertical="center" indent="1"/>
      <protection locked="0"/>
    </xf>
    <xf numFmtId="0" fontId="84" fillId="0" borderId="61" xfId="0" applyFont="1" applyBorder="1" applyAlignment="1" applyProtection="1">
      <alignment horizontal="left" vertical="center" indent="1"/>
      <protection locked="0"/>
    </xf>
    <xf numFmtId="0" fontId="84" fillId="0" borderId="19" xfId="0" applyFont="1" applyBorder="1" applyAlignment="1" applyProtection="1">
      <alignment vertical="center"/>
      <protection locked="0"/>
    </xf>
    <xf numFmtId="0" fontId="84" fillId="0" borderId="24" xfId="0" applyFont="1" applyBorder="1" applyAlignment="1" applyProtection="1">
      <alignment horizontal="center" vertical="center" wrapText="1"/>
      <protection locked="0"/>
    </xf>
    <xf numFmtId="0" fontId="84" fillId="0" borderId="25" xfId="0" applyFont="1" applyFill="1" applyBorder="1" applyAlignment="1" applyProtection="1">
      <alignment horizontal="left" vertical="center" wrapText="1" indent="1"/>
      <protection locked="0"/>
    </xf>
    <xf numFmtId="0" fontId="84" fillId="0" borderId="32" xfId="0" applyFont="1" applyBorder="1" applyAlignment="1" applyProtection="1">
      <alignment vertical="center"/>
      <protection locked="0"/>
    </xf>
    <xf numFmtId="0" fontId="84" fillId="0" borderId="35" xfId="0" applyFont="1" applyBorder="1" applyAlignment="1" applyProtection="1">
      <alignment horizontal="center" vertical="center" wrapText="1"/>
      <protection locked="0"/>
    </xf>
    <xf numFmtId="0" fontId="84" fillId="0" borderId="26" xfId="0" applyFont="1" applyFill="1" applyBorder="1" applyAlignment="1" applyProtection="1">
      <alignment horizontal="left" vertical="center" wrapText="1" indent="1"/>
      <protection locked="0"/>
    </xf>
    <xf numFmtId="0" fontId="84" fillId="0" borderId="28" xfId="0" applyFont="1" applyBorder="1" applyAlignment="1" applyProtection="1">
      <alignment vertical="center"/>
      <protection locked="0"/>
    </xf>
    <xf numFmtId="0" fontId="84" fillId="0" borderId="30" xfId="0" applyFont="1" applyBorder="1" applyAlignment="1" applyProtection="1">
      <alignment horizontal="center" vertical="center" wrapText="1"/>
      <protection locked="0"/>
    </xf>
    <xf numFmtId="0" fontId="84" fillId="0" borderId="27" xfId="0" applyFont="1" applyFill="1" applyBorder="1" applyAlignment="1" applyProtection="1">
      <alignment horizontal="left" vertical="center" wrapText="1" indent="1"/>
      <protection locked="0"/>
    </xf>
    <xf numFmtId="0" fontId="84" fillId="0" borderId="39" xfId="0" applyFont="1" applyBorder="1" applyAlignment="1" applyProtection="1">
      <alignment vertical="center"/>
      <protection locked="0"/>
    </xf>
    <xf numFmtId="0" fontId="84" fillId="0" borderId="13" xfId="0" applyFont="1" applyBorder="1" applyAlignment="1" applyProtection="1">
      <alignment vertical="center"/>
      <protection locked="0"/>
    </xf>
    <xf numFmtId="0" fontId="84" fillId="0" borderId="47" xfId="0" applyFont="1" applyFill="1" applyBorder="1" applyAlignment="1" applyProtection="1">
      <alignment horizontal="left" vertical="center" wrapText="1" indent="1"/>
      <protection locked="0"/>
    </xf>
    <xf numFmtId="0" fontId="84" fillId="0" borderId="59" xfId="0" applyFont="1" applyFill="1" applyBorder="1" applyAlignment="1" applyProtection="1">
      <alignment horizontal="left" vertical="center" wrapText="1" indent="1"/>
      <protection locked="0"/>
    </xf>
    <xf numFmtId="0" fontId="84" fillId="0" borderId="12" xfId="0" applyFont="1" applyBorder="1" applyAlignment="1" applyProtection="1">
      <alignment vertical="center"/>
      <protection locked="0"/>
    </xf>
    <xf numFmtId="0" fontId="84" fillId="0" borderId="17" xfId="0" applyFont="1" applyBorder="1" applyAlignment="1" applyProtection="1">
      <alignment vertical="center"/>
      <protection locked="0"/>
    </xf>
    <xf numFmtId="0" fontId="84" fillId="0" borderId="24" xfId="0" applyFont="1" applyFill="1" applyBorder="1" applyAlignment="1" applyProtection="1">
      <alignment horizontal="center" vertical="center" wrapText="1"/>
      <protection locked="0"/>
    </xf>
    <xf numFmtId="0" fontId="84" fillId="0" borderId="62" xfId="0" applyFont="1" applyFill="1" applyBorder="1" applyAlignment="1" applyProtection="1">
      <alignment horizontal="center" vertical="center" wrapText="1"/>
      <protection locked="0"/>
    </xf>
    <xf numFmtId="0" fontId="84" fillId="0" borderId="61" xfId="0" applyFont="1" applyFill="1" applyBorder="1" applyAlignment="1" applyProtection="1">
      <alignment horizontal="left" vertical="center" wrapText="1" indent="1"/>
      <protection locked="0"/>
    </xf>
    <xf numFmtId="44" fontId="85" fillId="0" borderId="48" xfId="0" applyNumberFormat="1" applyFont="1" applyBorder="1" applyAlignment="1" applyProtection="1">
      <alignment vertical="center" wrapText="1"/>
      <protection locked="0"/>
    </xf>
    <xf numFmtId="44" fontId="85"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2" applyNumberFormat="1" applyFont="1" applyFill="1" applyBorder="1" applyAlignment="1" applyProtection="1">
      <alignment horizontal="right" vertical="center" wrapText="1" indent="1"/>
      <protection/>
    </xf>
    <xf numFmtId="4" fontId="86" fillId="0" borderId="70" xfId="0" applyNumberFormat="1" applyFont="1" applyFill="1" applyBorder="1" applyAlignment="1" applyProtection="1">
      <alignment horizontal="right" vertical="center" wrapText="1" indent="2"/>
      <protection locked="0"/>
    </xf>
    <xf numFmtId="44" fontId="86" fillId="0" borderId="70" xfId="0" applyNumberFormat="1" applyFont="1" applyBorder="1" applyAlignment="1" applyProtection="1">
      <alignment vertical="center" wrapText="1"/>
      <protection locked="0"/>
    </xf>
    <xf numFmtId="4" fontId="86" fillId="0" borderId="71" xfId="0" applyNumberFormat="1" applyFont="1" applyFill="1" applyBorder="1" applyAlignment="1" applyProtection="1">
      <alignment horizontal="right" vertical="center" wrapText="1" indent="2"/>
      <protection locked="0"/>
    </xf>
    <xf numFmtId="44" fontId="86" fillId="0" borderId="71" xfId="0" applyNumberFormat="1" applyFont="1" applyBorder="1" applyAlignment="1" applyProtection="1">
      <alignment vertical="center" wrapText="1"/>
      <protection locked="0"/>
    </xf>
    <xf numFmtId="4" fontId="86" fillId="0" borderId="62" xfId="0" applyNumberFormat="1" applyFont="1" applyFill="1" applyBorder="1" applyAlignment="1" applyProtection="1">
      <alignment horizontal="right" vertical="center" wrapText="1" indent="2"/>
      <protection locked="0"/>
    </xf>
    <xf numFmtId="44" fontId="86" fillId="0" borderId="62" xfId="0" applyNumberFormat="1" applyFont="1" applyBorder="1" applyAlignment="1" applyProtection="1">
      <alignment vertical="center" wrapText="1"/>
      <protection locked="0"/>
    </xf>
    <xf numFmtId="0" fontId="83" fillId="0" borderId="0" xfId="0" applyFont="1" applyBorder="1" applyAlignment="1" applyProtection="1">
      <alignment horizontal="right"/>
      <protection/>
    </xf>
    <xf numFmtId="166" fontId="86" fillId="0" borderId="20" xfId="0" applyNumberFormat="1" applyFont="1" applyBorder="1" applyAlignment="1" applyProtection="1">
      <alignment horizontal="right" vertical="center" wrapText="1"/>
      <protection locked="0"/>
    </xf>
    <xf numFmtId="166" fontId="86" fillId="0" borderId="72" xfId="0" applyNumberFormat="1" applyFont="1" applyBorder="1" applyAlignment="1" applyProtection="1">
      <alignment vertical="center" wrapText="1"/>
      <protection locked="0"/>
    </xf>
    <xf numFmtId="166" fontId="86" fillId="0" borderId="35" xfId="0" applyNumberFormat="1" applyFont="1" applyBorder="1" applyAlignment="1" applyProtection="1">
      <alignment horizontal="right" vertical="center" wrapText="1"/>
      <protection locked="0"/>
    </xf>
    <xf numFmtId="166" fontId="86" fillId="0" borderId="62" xfId="0" applyNumberFormat="1" applyFont="1" applyBorder="1" applyAlignment="1" applyProtection="1">
      <alignment horizontal="right" vertical="center" wrapText="1"/>
      <protection locked="0"/>
    </xf>
    <xf numFmtId="166" fontId="86" fillId="0" borderId="62" xfId="0" applyNumberFormat="1" applyFont="1" applyBorder="1" applyAlignment="1" applyProtection="1">
      <alignment vertical="center" wrapText="1"/>
      <protection locked="0"/>
    </xf>
    <xf numFmtId="167" fontId="86" fillId="0" borderId="24" xfId="0" applyNumberFormat="1" applyFont="1" applyFill="1" applyBorder="1" applyAlignment="1" applyProtection="1">
      <alignment horizontal="center" vertical="center" wrapText="1"/>
      <protection locked="0"/>
    </xf>
    <xf numFmtId="44" fontId="86" fillId="0" borderId="24" xfId="0" applyNumberFormat="1" applyFont="1" applyBorder="1" applyAlignment="1" applyProtection="1">
      <alignment vertical="center" wrapText="1"/>
      <protection locked="0"/>
    </xf>
    <xf numFmtId="44" fontId="86" fillId="0" borderId="35" xfId="0" applyNumberFormat="1" applyFont="1" applyBorder="1" applyAlignment="1" applyProtection="1">
      <alignment vertical="center" wrapText="1"/>
      <protection locked="0"/>
    </xf>
    <xf numFmtId="167" fontId="86" fillId="0" borderId="20" xfId="0" applyNumberFormat="1" applyFont="1" applyFill="1" applyBorder="1" applyAlignment="1" applyProtection="1">
      <alignment horizontal="center" vertical="center" wrapText="1"/>
      <protection locked="0"/>
    </xf>
    <xf numFmtId="167" fontId="86" fillId="0" borderId="35" xfId="0" applyNumberFormat="1" applyFont="1" applyFill="1" applyBorder="1" applyAlignment="1" applyProtection="1">
      <alignment horizontal="center" vertical="center" wrapText="1"/>
      <protection locked="0"/>
    </xf>
    <xf numFmtId="167" fontId="86" fillId="0" borderId="62" xfId="0" applyNumberFormat="1" applyFont="1" applyFill="1" applyBorder="1" applyAlignment="1" applyProtection="1">
      <alignment horizontal="center" vertical="center" wrapText="1"/>
      <protection locked="0"/>
    </xf>
    <xf numFmtId="0" fontId="87" fillId="0" borderId="0" xfId="0" applyFont="1" applyFill="1" applyAlignment="1" applyProtection="1">
      <alignment/>
      <protection/>
    </xf>
    <xf numFmtId="0" fontId="83" fillId="0" borderId="0" xfId="0" applyFont="1" applyAlignment="1" applyProtection="1">
      <alignment horizontal="right" vertical="center"/>
      <protection/>
    </xf>
    <xf numFmtId="170" fontId="86" fillId="0" borderId="12" xfId="0" applyNumberFormat="1" applyFont="1" applyBorder="1" applyAlignment="1" applyProtection="1">
      <alignment horizontal="center" vertical="center"/>
      <protection locked="0"/>
    </xf>
    <xf numFmtId="168" fontId="86" fillId="0" borderId="24" xfId="0" applyNumberFormat="1" applyFont="1" applyBorder="1" applyAlignment="1" applyProtection="1">
      <alignment horizontal="center" vertical="center"/>
      <protection locked="0"/>
    </xf>
    <xf numFmtId="0" fontId="86" fillId="0" borderId="24" xfId="0" applyFont="1" applyBorder="1" applyAlignment="1" applyProtection="1">
      <alignment horizontal="left" vertical="center" wrapText="1" indent="1"/>
      <protection locked="0"/>
    </xf>
    <xf numFmtId="0" fontId="86" fillId="0" borderId="46" xfId="0" applyFont="1" applyBorder="1" applyAlignment="1" applyProtection="1">
      <alignment horizontal="left" vertical="center" indent="1"/>
      <protection locked="0"/>
    </xf>
    <xf numFmtId="44" fontId="86" fillId="0" borderId="46" xfId="0" applyNumberFormat="1" applyFont="1" applyBorder="1" applyAlignment="1" applyProtection="1">
      <alignment horizontal="center" vertical="center"/>
      <protection locked="0"/>
    </xf>
    <xf numFmtId="44" fontId="86" fillId="0" borderId="25" xfId="0" applyNumberFormat="1" applyFont="1" applyBorder="1" applyAlignment="1" applyProtection="1">
      <alignment horizontal="center" vertical="center"/>
      <protection/>
    </xf>
    <xf numFmtId="170" fontId="86" fillId="0" borderId="53" xfId="0" applyNumberFormat="1" applyFont="1" applyBorder="1" applyAlignment="1" applyProtection="1">
      <alignment horizontal="center" vertical="center"/>
      <protection locked="0"/>
    </xf>
    <xf numFmtId="168" fontId="86" fillId="0" borderId="34" xfId="0" applyNumberFormat="1" applyFont="1" applyBorder="1" applyAlignment="1" applyProtection="1">
      <alignment horizontal="center" vertical="center"/>
      <protection locked="0"/>
    </xf>
    <xf numFmtId="0" fontId="86" fillId="0" borderId="34" xfId="0" applyFont="1" applyBorder="1" applyAlignment="1" applyProtection="1">
      <alignment horizontal="left" vertical="center" wrapText="1" indent="1"/>
      <protection locked="0"/>
    </xf>
    <xf numFmtId="0" fontId="86" fillId="0" borderId="54" xfId="0" applyFont="1" applyBorder="1" applyAlignment="1" applyProtection="1">
      <alignment horizontal="left" vertical="center" indent="1"/>
      <protection locked="0"/>
    </xf>
    <xf numFmtId="43" fontId="86" fillId="0" borderId="54" xfId="0" applyNumberFormat="1" applyFont="1" applyBorder="1" applyAlignment="1" applyProtection="1">
      <alignment horizontal="center" vertical="center"/>
      <protection locked="0"/>
    </xf>
    <xf numFmtId="43" fontId="86" fillId="0" borderId="11" xfId="0" applyNumberFormat="1" applyFont="1" applyBorder="1" applyAlignment="1" applyProtection="1">
      <alignment horizontal="center" vertical="center"/>
      <protection/>
    </xf>
    <xf numFmtId="170" fontId="86" fillId="0" borderId="32" xfId="0" applyNumberFormat="1" applyFont="1" applyBorder="1" applyAlignment="1" applyProtection="1">
      <alignment horizontal="center" vertical="center"/>
      <protection locked="0"/>
    </xf>
    <xf numFmtId="168" fontId="86" fillId="0" borderId="35" xfId="0" applyNumberFormat="1" applyFont="1" applyBorder="1" applyAlignment="1" applyProtection="1">
      <alignment horizontal="center" vertical="center"/>
      <protection locked="0"/>
    </xf>
    <xf numFmtId="0" fontId="86" fillId="0" borderId="35" xfId="0" applyFont="1" applyBorder="1" applyAlignment="1" applyProtection="1">
      <alignment horizontal="left" vertical="center" wrapText="1" indent="1"/>
      <protection locked="0"/>
    </xf>
    <xf numFmtId="0" fontId="86"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6"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6" fillId="0" borderId="15" xfId="0" applyFont="1" applyFill="1" applyBorder="1" applyAlignment="1" applyProtection="1">
      <alignment horizontal="left" vertical="center" wrapText="1"/>
      <protection/>
    </xf>
    <xf numFmtId="0" fontId="87" fillId="0" borderId="15" xfId="0" applyFont="1" applyBorder="1" applyAlignment="1" applyProtection="1">
      <alignment/>
      <protection/>
    </xf>
    <xf numFmtId="41" fontId="84" fillId="0" borderId="73" xfId="0" applyNumberFormat="1" applyFont="1" applyFill="1" applyBorder="1" applyAlignment="1" applyProtection="1">
      <alignment horizontal="left" vertical="center" wrapText="1" indent="1"/>
      <protection locked="0"/>
    </xf>
    <xf numFmtId="41" fontId="84" fillId="0" borderId="75" xfId="0" applyNumberFormat="1" applyFont="1" applyFill="1" applyBorder="1" applyAlignment="1" applyProtection="1">
      <alignment horizontal="left" vertical="center" wrapText="1" indent="1"/>
      <protection locked="0"/>
    </xf>
    <xf numFmtId="41" fontId="84"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6" fillId="0" borderId="14" xfId="0" applyFont="1" applyBorder="1" applyAlignment="1" applyProtection="1">
      <alignment vertical="center" wrapText="1"/>
      <protection locked="0"/>
    </xf>
    <xf numFmtId="0" fontId="87" fillId="0" borderId="15" xfId="0" applyFont="1" applyBorder="1" applyAlignment="1">
      <alignment wrapText="1"/>
    </xf>
    <xf numFmtId="0" fontId="87"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6" fillId="0" borderId="0" xfId="0" applyFont="1" applyFill="1" applyBorder="1" applyAlignment="1" applyProtection="1">
      <alignment horizontal="left" vertical="center" wrapText="1"/>
      <protection/>
    </xf>
    <xf numFmtId="0" fontId="87" fillId="0" borderId="0" xfId="0" applyFont="1" applyBorder="1" applyAlignment="1" applyProtection="1">
      <alignment wrapText="1"/>
      <protection/>
    </xf>
    <xf numFmtId="0" fontId="87"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9"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4" fillId="0" borderId="77" xfId="0" applyNumberFormat="1" applyFont="1" applyFill="1" applyBorder="1" applyAlignment="1" applyProtection="1">
      <alignment vertical="center" wrapText="1"/>
      <protection locked="0"/>
    </xf>
    <xf numFmtId="0" fontId="84" fillId="0" borderId="76" xfId="0" applyFont="1" applyBorder="1" applyAlignment="1" applyProtection="1">
      <alignment vertical="center" wrapText="1"/>
      <protection locked="0"/>
    </xf>
    <xf numFmtId="0" fontId="84"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19050"/>
          <a:ext cx="17240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1733550</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47625</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1450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5">
      <selection activeCell="B6" sqref="B6:D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289062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183</v>
      </c>
      <c r="C5" s="174" t="s">
        <v>16</v>
      </c>
      <c r="D5" s="181" t="s">
        <v>184</v>
      </c>
      <c r="E5" s="4"/>
      <c r="F5" s="4"/>
      <c r="G5" s="4"/>
      <c r="H5" s="4"/>
      <c r="I5" s="4"/>
      <c r="J5" s="4"/>
      <c r="K5" s="4"/>
      <c r="L5" s="4"/>
      <c r="M5" s="4"/>
      <c r="N5" s="4"/>
      <c r="O5" s="4"/>
      <c r="P5" s="4"/>
    </row>
    <row r="6" spans="1:16" ht="18.75" customHeight="1">
      <c r="A6" s="175" t="s">
        <v>1</v>
      </c>
      <c r="B6" s="303" t="s">
        <v>172</v>
      </c>
      <c r="C6" s="304"/>
      <c r="D6" s="305"/>
      <c r="E6" s="4"/>
      <c r="F6" s="4"/>
      <c r="G6" s="4"/>
      <c r="H6" s="4"/>
      <c r="I6" s="4"/>
      <c r="J6" s="4"/>
      <c r="K6" s="4"/>
      <c r="L6" s="4"/>
      <c r="M6" s="4"/>
      <c r="N6" s="4"/>
      <c r="O6" s="4"/>
      <c r="P6" s="4"/>
    </row>
    <row r="7" spans="1:16" ht="18.75" customHeight="1">
      <c r="A7" s="306" t="s">
        <v>67</v>
      </c>
      <c r="B7" s="307"/>
      <c r="C7" s="308"/>
      <c r="D7" s="182" t="s">
        <v>173</v>
      </c>
      <c r="E7" s="4"/>
      <c r="F7" s="4"/>
      <c r="G7" s="4"/>
      <c r="H7" s="4"/>
      <c r="I7" s="4"/>
      <c r="J7" s="4"/>
      <c r="K7" s="4"/>
      <c r="L7" s="4"/>
      <c r="M7" s="4"/>
      <c r="N7" s="4"/>
      <c r="O7" s="4"/>
      <c r="P7" s="4"/>
    </row>
    <row r="8" spans="1:16" ht="18.75" customHeight="1">
      <c r="A8" s="306" t="s">
        <v>134</v>
      </c>
      <c r="B8" s="309"/>
      <c r="C8" s="310"/>
      <c r="D8" s="183">
        <v>0.5</v>
      </c>
      <c r="E8" s="4"/>
      <c r="F8" s="4"/>
      <c r="G8" s="4"/>
      <c r="H8" s="4"/>
      <c r="I8" s="4"/>
      <c r="J8" s="4"/>
      <c r="K8" s="4"/>
      <c r="L8" s="4"/>
      <c r="M8" s="4"/>
      <c r="N8" s="4"/>
      <c r="O8" s="4"/>
      <c r="P8" s="4"/>
    </row>
    <row r="9" spans="1:16" ht="18.75" customHeight="1">
      <c r="A9" s="311" t="s">
        <v>133</v>
      </c>
      <c r="B9" s="312"/>
      <c r="C9" s="313"/>
      <c r="D9" s="184" t="s">
        <v>174</v>
      </c>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c r="B12" s="186"/>
      <c r="C12" s="186"/>
      <c r="D12" s="187"/>
      <c r="E12" s="9"/>
      <c r="F12" s="4"/>
      <c r="G12" s="4"/>
      <c r="H12" s="4"/>
      <c r="I12" s="4"/>
      <c r="J12" s="4"/>
      <c r="K12" s="4"/>
      <c r="L12" s="4"/>
      <c r="M12" s="4"/>
      <c r="N12" s="4"/>
      <c r="O12" s="4"/>
      <c r="P12" s="4"/>
    </row>
    <row r="13" spans="1:16" ht="27" customHeight="1">
      <c r="A13" s="188" t="s">
        <v>175</v>
      </c>
      <c r="B13" s="189">
        <v>15</v>
      </c>
      <c r="C13" s="186" t="s">
        <v>177</v>
      </c>
      <c r="D13" s="190" t="s">
        <v>176</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178</v>
      </c>
      <c r="B17" s="186">
        <v>24</v>
      </c>
      <c r="C17" s="186" t="s">
        <v>177</v>
      </c>
      <c r="D17" s="187" t="s">
        <v>179</v>
      </c>
      <c r="E17" s="9"/>
      <c r="F17" s="4"/>
      <c r="G17" s="4"/>
      <c r="H17" s="4"/>
      <c r="I17" s="4"/>
      <c r="J17" s="4"/>
      <c r="K17" s="4"/>
      <c r="L17" s="4"/>
      <c r="M17" s="4"/>
      <c r="N17" s="4"/>
      <c r="O17" s="4"/>
      <c r="P17" s="4"/>
    </row>
    <row r="18" spans="1:16" ht="27" customHeight="1">
      <c r="A18" s="188" t="s">
        <v>181</v>
      </c>
      <c r="B18" s="189">
        <v>3</v>
      </c>
      <c r="C18" s="189" t="s">
        <v>180</v>
      </c>
      <c r="D18" s="190" t="s">
        <v>182</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4" t="s">
        <v>17</v>
      </c>
      <c r="C25" s="200"/>
      <c r="D25" s="196"/>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2890625" defaultRowHeight="12.75" zeroHeight="1"/>
  <cols>
    <col min="1" max="1" width="31.28125" style="0" customWidth="1"/>
    <col min="2" max="2" width="19.7109375" style="0" customWidth="1"/>
    <col min="3" max="3" width="21.281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R-4122-2020 P.5</v>
      </c>
      <c r="C4" s="205" t="s">
        <v>16</v>
      </c>
      <c r="D4" s="127" t="str">
        <f>Identification!D5</f>
        <v>27 juillet 2021 au 26 janvier 2022</v>
      </c>
      <c r="E4" s="11"/>
      <c r="F4" s="4"/>
      <c r="G4" s="4"/>
      <c r="H4" s="4"/>
      <c r="I4" s="4"/>
      <c r="J4" s="4"/>
      <c r="K4" s="4"/>
      <c r="L4" s="4"/>
      <c r="M4" s="4"/>
      <c r="N4" s="4"/>
      <c r="O4" s="4"/>
      <c r="P4" s="4"/>
    </row>
    <row r="5" spans="1:16" ht="26.25" customHeight="1">
      <c r="A5" s="175" t="s">
        <v>1</v>
      </c>
      <c r="B5" s="321" t="str">
        <f>Identification!B6:D6</f>
        <v>GRAME</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37.5</v>
      </c>
      <c r="C9" s="297">
        <f>Honoraires!D14</f>
        <v>10.8</v>
      </c>
      <c r="D9" s="128">
        <f>Honoraires!H14</f>
        <v>12979.12</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72.1</v>
      </c>
      <c r="C11" s="297">
        <f>Honoraires!D20</f>
        <v>10.8</v>
      </c>
      <c r="D11" s="128">
        <f>Honoraires!H20</f>
        <v>18782.33</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109.6</v>
      </c>
      <c r="C17" s="240">
        <f>C9+C11+C13+C15</f>
        <v>21.6</v>
      </c>
      <c r="D17" s="241">
        <f>D9+D11+D13+D15</f>
        <v>31761.45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952.84</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952.84</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32714.29</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tabSelected="1" zoomScalePageLayoutView="0" workbookViewId="0" topLeftCell="A7">
      <selection activeCell="C17" sqref="C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710937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R-4122-2020 P.5</v>
      </c>
      <c r="D4" s="384" t="s">
        <v>16</v>
      </c>
      <c r="E4" s="385"/>
      <c r="F4" s="379" t="str">
        <f>Identification!D5</f>
        <v>27 juillet 2021 au 26 janvier 2022</v>
      </c>
      <c r="G4" s="380"/>
      <c r="H4" s="381"/>
      <c r="I4" s="11"/>
      <c r="J4" s="11"/>
      <c r="K4" s="11"/>
      <c r="L4" s="11"/>
      <c r="M4" s="11"/>
      <c r="N4" s="11"/>
      <c r="O4" s="11"/>
      <c r="P4" s="11"/>
      <c r="Q4" s="11"/>
    </row>
    <row r="5" spans="1:17" ht="26.25" customHeight="1">
      <c r="A5" s="131" t="s">
        <v>1</v>
      </c>
      <c r="B5" s="132"/>
      <c r="C5" s="321" t="str">
        <f>Identification!B6</f>
        <v>GRAME</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f>Identification!A12</f>
        <v>0</v>
      </c>
      <c r="C10" s="245"/>
      <c r="D10" s="245"/>
      <c r="E10" s="246"/>
      <c r="F10" s="169">
        <f>ROUND(((D10*E10)+(C10*E10)),2)</f>
        <v>0</v>
      </c>
      <c r="G10" s="252"/>
      <c r="H10" s="166">
        <f>ROUND(F10+G10,2)</f>
        <v>0</v>
      </c>
      <c r="I10" s="11"/>
      <c r="J10" s="11"/>
      <c r="K10" s="11"/>
      <c r="L10" s="11"/>
      <c r="M10" s="11"/>
      <c r="N10" s="11"/>
      <c r="O10" s="11"/>
      <c r="P10" s="11"/>
      <c r="Q10" s="11"/>
    </row>
    <row r="11" spans="1:17" ht="20.25" customHeight="1">
      <c r="A11" s="372"/>
      <c r="B11" s="147" t="str">
        <f>Identification!A13</f>
        <v>Me Geneviève Paquet</v>
      </c>
      <c r="C11" s="247">
        <v>37.5</v>
      </c>
      <c r="D11" s="247">
        <v>10.8</v>
      </c>
      <c r="E11" s="248">
        <v>250</v>
      </c>
      <c r="F11" s="170">
        <f>ROUND(((D11*E11)+(C11*E11)),2)</f>
        <v>12075</v>
      </c>
      <c r="G11" s="253">
        <f>PRODUCT(((C11+D11)*E11)*(0.14975/2))</f>
        <v>904.12</v>
      </c>
      <c r="H11" s="167">
        <f>ROUND(F11+G11,2)</f>
        <v>12979.12</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37.5</v>
      </c>
      <c r="D14" s="159">
        <f>SUM(D10:D13)</f>
        <v>10.8</v>
      </c>
      <c r="E14" s="359"/>
      <c r="F14" s="160">
        <f>F10+F11+F12+F13</f>
        <v>12075</v>
      </c>
      <c r="G14" s="160">
        <f>G10+G11+G12+G13</f>
        <v>904.12</v>
      </c>
      <c r="H14" s="161">
        <f>ROUND(F14+G14,2)</f>
        <v>12979.12</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Nicole Moreau</v>
      </c>
      <c r="C16" s="245">
        <v>58.25</v>
      </c>
      <c r="D16" s="245">
        <v>10.8</v>
      </c>
      <c r="E16" s="246">
        <v>240</v>
      </c>
      <c r="F16" s="169">
        <f>ROUND(((D16*E16)+(C16*E16)),2)</f>
        <v>16572</v>
      </c>
      <c r="G16" s="252">
        <f>PRODUCT(((C16+D16)*E16)*(0.14975/2))</f>
        <v>1240.83</v>
      </c>
      <c r="H16" s="166">
        <f>ROUND(F16+G16,2)</f>
        <v>17812.83</v>
      </c>
      <c r="I16" s="11"/>
      <c r="J16" s="11"/>
      <c r="K16" s="11"/>
      <c r="L16" s="11"/>
      <c r="M16" s="11"/>
      <c r="N16" s="11"/>
      <c r="O16" s="11"/>
      <c r="P16" s="11"/>
      <c r="Q16" s="11"/>
    </row>
    <row r="17" spans="1:17" ht="20.25" customHeight="1">
      <c r="A17" s="372"/>
      <c r="B17" s="147" t="str">
        <f>Identification!A18</f>
        <v>Billal Tabaichount</v>
      </c>
      <c r="C17" s="247">
        <v>13.85</v>
      </c>
      <c r="D17" s="247"/>
      <c r="E17" s="248">
        <v>70</v>
      </c>
      <c r="F17" s="170">
        <f>ROUND(((D17*E17)+(C17*E17)),2)</f>
        <v>969.5</v>
      </c>
      <c r="G17" s="253"/>
      <c r="H17" s="167">
        <f>ROUND(F17+G17,2)</f>
        <v>969.5</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72.1</v>
      </c>
      <c r="D20" s="159">
        <f>SUM(D16:D19)</f>
        <v>10.8</v>
      </c>
      <c r="E20" s="359"/>
      <c r="F20" s="160">
        <f>F16+F17+F18+F19</f>
        <v>17541.5</v>
      </c>
      <c r="G20" s="160">
        <f>G16+G17+G18+G19</f>
        <v>1240.83</v>
      </c>
      <c r="H20" s="161">
        <f>ROUND(F20+G20,2)</f>
        <v>18782.33</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29616.5</v>
      </c>
      <c r="G30" s="237">
        <f>G14+G20+G24+G28</f>
        <v>2144.95</v>
      </c>
      <c r="H30" s="238">
        <f>H14+H20+H24+H28</f>
        <v>31761.45</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28125" style="0" customWidth="1"/>
    <col min="3" max="3" width="12.421875" style="0" customWidth="1"/>
    <col min="4" max="4" width="13.57421875" style="0" customWidth="1"/>
    <col min="5" max="5" width="13.28125" style="0" customWidth="1"/>
    <col min="6" max="6" width="16.00390625" style="0" customWidth="1"/>
    <col min="7" max="7" width="0.289062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R-4122-2020 P.5</v>
      </c>
      <c r="C4" s="389" t="s">
        <v>16</v>
      </c>
      <c r="D4" s="390"/>
      <c r="E4" s="391" t="str">
        <f>Identification!D5</f>
        <v>27 juillet 2021 au 26 janvier 2022</v>
      </c>
      <c r="F4" s="392"/>
      <c r="G4" s="11"/>
      <c r="H4" s="11"/>
      <c r="I4" s="11"/>
      <c r="J4" s="11"/>
      <c r="K4" s="11"/>
      <c r="L4" s="11"/>
      <c r="M4" s="11"/>
      <c r="N4" s="11"/>
      <c r="O4" s="11"/>
      <c r="P4" s="11"/>
    </row>
    <row r="5" spans="1:16" ht="26.25" customHeight="1">
      <c r="A5" s="10" t="s">
        <v>1</v>
      </c>
      <c r="B5" s="393" t="str">
        <f>Identification!B6:D6</f>
        <v>GRAME</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c r="F12" s="37">
        <f>ROUND(D12+E12,2)</f>
        <v>0</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B11" sqref="B11"/>
    </sheetView>
  </sheetViews>
  <sheetFormatPr defaultColWidth="0" defaultRowHeight="9.75" customHeight="1" zeroHeight="1"/>
  <cols>
    <col min="1" max="1" width="15.421875" style="0" customWidth="1"/>
    <col min="2" max="2" width="9.28125" style="0" customWidth="1"/>
    <col min="3" max="3" width="23.00390625" style="0" customWidth="1"/>
    <col min="4" max="4" width="10.7109375" style="0" customWidth="1"/>
    <col min="5" max="5" width="13.7109375" style="0" customWidth="1"/>
    <col min="6" max="6" width="12.7109375" style="0" customWidth="1"/>
    <col min="7" max="7" width="14.28125" style="0" customWidth="1"/>
    <col min="8" max="8" width="0.289062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R-4122-2020 P.5</v>
      </c>
      <c r="D4" s="428" t="s">
        <v>16</v>
      </c>
      <c r="E4" s="429"/>
      <c r="F4" s="424" t="str">
        <f>Identification!D5</f>
        <v>27 juillet 2021 au 26 janvier 2022</v>
      </c>
      <c r="G4" s="425"/>
      <c r="H4" s="11"/>
      <c r="I4" s="4"/>
      <c r="J4" s="4"/>
      <c r="K4" s="4"/>
      <c r="L4" s="4"/>
      <c r="M4" s="4"/>
      <c r="N4" s="4"/>
      <c r="O4" s="4"/>
      <c r="P4" s="4"/>
    </row>
    <row r="5" spans="1:16" ht="26.25" customHeight="1">
      <c r="A5" s="416" t="s">
        <v>1</v>
      </c>
      <c r="B5" s="417"/>
      <c r="C5" s="418" t="str">
        <f>Identification!B6</f>
        <v>GRAME</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28125" style="0" customWidth="1"/>
    <col min="2" max="2" width="9.7109375" style="0" customWidth="1"/>
    <col min="3" max="3" width="9.28125" style="0" customWidth="1"/>
    <col min="4" max="4" width="17.421875" style="0" customWidth="1"/>
    <col min="5" max="5" width="6.421875" style="0" customWidth="1"/>
    <col min="6" max="6" width="2.7109375" style="0" customWidth="1"/>
    <col min="7" max="7" width="2.421875" style="0" customWidth="1"/>
    <col min="8" max="8" width="6.57421875" style="0" customWidth="1"/>
    <col min="9" max="9" width="25.281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R-4122-2020 P.5</v>
      </c>
      <c r="E2" s="442"/>
      <c r="F2" s="442"/>
      <c r="G2" s="442"/>
      <c r="H2" s="443"/>
      <c r="I2" s="443"/>
      <c r="J2" s="83"/>
      <c r="K2" s="93"/>
      <c r="L2" s="93"/>
      <c r="M2" s="93"/>
      <c r="N2" s="93"/>
      <c r="O2" s="93"/>
      <c r="P2" s="93"/>
    </row>
    <row r="3" spans="1:16" ht="21.75" customHeight="1">
      <c r="A3" s="82" t="s">
        <v>1</v>
      </c>
      <c r="B3" s="82"/>
      <c r="C3" s="94"/>
      <c r="D3" s="441" t="str">
        <f>Identification!B6</f>
        <v>GRAME</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c r="C12" s="436"/>
      <c r="D12" s="436"/>
      <c r="E12" s="436"/>
      <c r="F12" s="87" t="s">
        <v>95</v>
      </c>
      <c r="G12" s="112"/>
      <c r="H12" s="112"/>
      <c r="I12" s="82"/>
      <c r="J12" s="82"/>
      <c r="K12" s="98"/>
      <c r="L12" s="98"/>
      <c r="M12" s="98"/>
      <c r="N12" s="98"/>
      <c r="O12" s="98"/>
      <c r="P12" s="98"/>
    </row>
    <row r="13" spans="1:16" ht="21" customHeight="1">
      <c r="A13" s="78" t="s">
        <v>96</v>
      </c>
      <c r="B13" s="91"/>
      <c r="C13" s="88" t="s">
        <v>97</v>
      </c>
      <c r="D13" s="113"/>
      <c r="E13" s="448"/>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GRAME</dc:subject>
  <dc:creator>Bouthillette, Annie</dc:creator>
  <cp:keywords/>
  <dc:description/>
  <cp:lastModifiedBy>adminà</cp:lastModifiedBy>
  <cp:lastPrinted>2020-01-21T14:04:28Z</cp:lastPrinted>
  <dcterms:created xsi:type="dcterms:W3CDTF">2003-06-11T13:22:16Z</dcterms:created>
  <dcterms:modified xsi:type="dcterms:W3CDTF">2022-02-11T15:16:44Z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5</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519</vt:lpwstr>
  </property>
  <property fmtid="{D5CDD505-2E9C-101B-9397-08002B2CF9AE}" pid="11" name="Deposa">
    <vt:lpwstr>152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6363800.00000000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73</vt:lpwstr>
  </property>
  <property fmtid="{D5CDD505-2E9C-101B-9397-08002B2CF9AE}" pid="19" name="Suj">
    <vt:lpwstr>Demande de remboursement de frais du GRAME</vt:lpwstr>
  </property>
  <property fmtid="{D5CDD505-2E9C-101B-9397-08002B2CF9AE}" pid="20" name="Numéroplumit">
    <vt:lpwstr/>
  </property>
  <property fmtid="{D5CDD505-2E9C-101B-9397-08002B2CF9AE}" pid="21" name="Cotedepiè">
    <vt:lpwstr>C-GRAME-0067</vt:lpwstr>
  </property>
  <property fmtid="{D5CDD505-2E9C-101B-9397-08002B2CF9AE}" pid="22" name="Anciennomdudocume">
    <vt:lpwstr>R-4122-2020_5_GRAME_17-02-22_Demande_frais.xls</vt:lpwstr>
  </property>
  <property fmtid="{D5CDD505-2E9C-101B-9397-08002B2CF9AE}" pid="23" name="_dlc_Doc">
    <vt:lpwstr>W2HFWTQUJJY6-550193615-349</vt:lpwstr>
  </property>
  <property fmtid="{D5CDD505-2E9C-101B-9397-08002B2CF9AE}" pid="24" name="_dlc_DocIdItemGu">
    <vt:lpwstr>72244ee3-d279-41af-9faf-579c4c9734ab</vt:lpwstr>
  </property>
  <property fmtid="{D5CDD505-2E9C-101B-9397-08002B2CF9AE}" pid="25" name="_dlc_DocIdU">
    <vt:lpwstr>http://s10mtlweb:8081/519/_layouts/15/DocIdRedir.aspx?ID=W2HFWTQUJJY6-550193615-349, W2HFWTQUJJY6-550193615-349</vt:lpwstr>
  </property>
  <property fmtid="{D5CDD505-2E9C-101B-9397-08002B2CF9AE}" pid="26" name="display_urn:schemas-microsoft-com:office:office#Edit">
    <vt:lpwstr>Slimani, Salima</vt:lpwstr>
  </property>
  <property fmtid="{D5CDD505-2E9C-101B-9397-08002B2CF9AE}" pid="27" name="Cote de pié">
    <vt:lpwstr>C-GRAME-0067</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display_urn:schemas-microsoft-com:office:office#Auth">
    <vt:lpwstr>Compte système</vt:lpwstr>
  </property>
  <property fmtid="{D5CDD505-2E9C-101B-9397-08002B2CF9AE}" pid="31" name="Diffusable sur le W">
    <vt:lpwstr>1</vt:lpwstr>
  </property>
  <property fmtid="{D5CDD505-2E9C-101B-9397-08002B2CF9AE}" pid="32" name="Copie papier reç">
    <vt:lpwstr>0</vt:lpwstr>
  </property>
  <property fmtid="{D5CDD505-2E9C-101B-9397-08002B2CF9AE}" pid="33" name="Catégorie de docume">
    <vt:lpwstr>30</vt:lpwstr>
  </property>
  <property fmtid="{D5CDD505-2E9C-101B-9397-08002B2CF9AE}" pid="34" name="Cote de déposa">
    <vt:lpwstr/>
  </property>
</Properties>
</file>