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<sst xmlns="http://schemas.openxmlformats.org/spreadsheetml/2006/main" count="285" uniqueCount="201">
  <si>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</si>
  <si>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</si>
  <si>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</si>
  <si>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</si>
  <si>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</si>
  <si>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</si>
  <si>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</si>
  <si>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</si>
  <si>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</si>
  <si>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</si>
  <si>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</si>
  <si>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</si>
  <si>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</si>
  <si>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</si>
  <si>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</si>
  <si>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</si>
  <si>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</si>
  <si>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</si>
  <si>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</si>
  <si>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</si>
  <si>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</si>
  <si>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</si>
  <si>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</si>
  <si>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</si>
  <si>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</si>
  <si>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</si>
  <si>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</si>
  <si>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</si>
  <si>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</si>
  <si>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</si>
  <si>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</si>
  <si>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</si>
  <si>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</si>
  <si>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</si>
  <si>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</si>
  <si>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</si>
  <si>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</si>
  <si>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</si>
  <si>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</si>
  <si>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</si>
  <si>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</si>
  <si>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</si>
  <si>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</si>
  <si>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</si>
  <si>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</si>
  <si>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</si>
  <si>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</si>
  <si>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</si>
  <si>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</si>
  <si>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</si>
  <si>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</si>
  <si>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</si>
  <si>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</si>
  <si>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</si>
  <si>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</si>
  <si>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</si>
  <si>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</si>
  <si>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</si>
  <si>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</si>
  <si>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</si>
  <si>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</si>
  <si>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</si>
  <si>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</si>
  <si>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</si>
  <si>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</si>
  <si>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</si>
  <si>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</si>
  <si>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</si>
  <si>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</si>
  <si>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</si>
  <si>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</si>
  <si>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</si>
  <si>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</si>
  <si>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</si>
  <si>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</si>
  <si>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</si>
  <si>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</si>
  <si>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</si>
  <si>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</si>
  <si>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</si>
  <si>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</si>
  <si>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</si>
  <si>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</si>
  <si>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</si>
  <si>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</si>
  <si>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</si>
  <si>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</si>
  <si>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</si>
  <si>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</si>
  <si>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</si>
  <si>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</si>
  <si>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</si>
  <si>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</si>
  <si>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</si>
  <si>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</si>
  <si>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</si>
  <si>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</si>
  <si>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</si>
  <si>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</si>
  <si>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</si>
  <si>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</si>
  <si>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</si>
  <si>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</si>
  <si>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</si>
  <si>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</si>
  <si>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</si>
  <si>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</si>
  <si>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</si>
  <si>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</si>
  <si>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</si>
  <si>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</si>
  <si>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</si>
  <si>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</si>
  <si>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</si>
  <si>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</si>
  <si>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</si>
  <si>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</si>
  <si>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</si>
  <si>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</si>
  <si>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</si>
  <si>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</si>
  <si>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</si>
  <si>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</si>
  <si>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</si>
  <si>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</si>
  <si>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</si>
  <si>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</si>
  <si>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</si>
  <si>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</si>
  <si>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</si>
  <si>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</si>
  <si>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</si>
  <si>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</si>
  <si>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</si>
  <si>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</si>
  <si>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</si>
  <si>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</si>
  <si>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</si>
  <si>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</si>
  <si>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</si>
  <si>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</si>
  <si>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</si>
  <si>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</si>
  <si>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</si>
  <si>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</si>
  <si>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</si>
  <si>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</si>
  <si>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</si>
  <si>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</si>
  <si>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</si>
  <si>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</si>
  <si>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</si>
  <si>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</si>
  <si>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</si>
  <si>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</si>
  <si>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</si>
  <si>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</si>
  <si>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</si>
  <si>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</si>
  <si>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</si>
  <si>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</si>
  <si>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</si>
  <si>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</si>
  <si>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</si>
  <si>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</si>
  <si>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</si>
  <si>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</si>
  <si>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</si>
  <si>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</si>
  <si>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</si>
  <si>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</si>
  <si>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</si>
  <si>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</si>
  <si>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</si>
  <si>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</si>
  <si>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</si>
  <si>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</si>
  <si>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</si>
  <si>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</si>
  <si>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</si>
  <si>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</si>
  <si>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</si>
  <si>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</si>
  <si>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</si>
  <si>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</si>
  <si>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</si>
  <si>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</si>
  <si>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</si>
  <si>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</si>
  <si>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</si>
  <si>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M. André Bélisle</t>
  </si>
  <si>
    <t>Frampton</t>
  </si>
  <si>
    <t>M. Jean Schiettekatte</t>
  </si>
  <si>
    <t>Ste Adèle</t>
  </si>
  <si>
    <t>Aucun</t>
  </si>
  <si>
    <t>Plus de 34ans</t>
  </si>
  <si>
    <t>juin</t>
  </si>
  <si>
    <t>R4122 Ph3b</t>
  </si>
  <si>
    <t>Phase 3B - 12 jan au 10 mai 2021</t>
  </si>
  <si>
    <t>Stratégies Énergétiques (S.É.) et l'AQLPA</t>
  </si>
  <si>
    <t>Aucune</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</si>
</sst>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9">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197</v>
      </c>
      <c r="C5" s="152" t="s">
        <v>16</v>
      </c>
      <c r="D5" s="161" t="s">
        <v>198</v>
      </c>
      <c r="E5" s="4"/>
      <c r="F5" s="4"/>
      <c r="G5" s="4"/>
      <c r="H5" s="4"/>
      <c r="I5" s="4"/>
      <c r="J5" s="4"/>
      <c r="K5" s="4"/>
      <c r="L5" s="4"/>
      <c r="M5" s="4"/>
      <c r="N5" s="4"/>
      <c r="O5" s="4"/>
      <c r="P5" s="4"/>
    </row>
    <row r="6" spans="1:16" ht="18.75" customHeight="1">
      <c r="A6" s="153" t="s">
        <v>1</v>
      </c>
      <c r="B6" s="286" t="s">
        <v>199</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195</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190</v>
      </c>
      <c r="B17" s="166" t="s">
        <v>188</v>
      </c>
      <c r="C17" s="166" t="s">
        <v>186</v>
      </c>
      <c r="D17" s="167" t="s">
        <v>191</v>
      </c>
      <c r="E17" s="4"/>
      <c r="F17" s="4"/>
      <c r="G17" s="4"/>
      <c r="H17" s="4"/>
      <c r="I17" s="4"/>
      <c r="J17" s="4"/>
      <c r="K17" s="4"/>
      <c r="L17" s="4"/>
      <c r="M17" s="4"/>
      <c r="N17" s="4"/>
      <c r="O17" s="4"/>
      <c r="P17" s="4"/>
    </row>
    <row r="18" spans="1:16" ht="27" customHeight="1">
      <c r="A18" s="168" t="s">
        <v>192</v>
      </c>
      <c r="B18" s="169" t="s">
        <v>188</v>
      </c>
      <c r="C18" s="169" t="s">
        <v>186</v>
      </c>
      <c r="D18" s="170" t="s">
        <v>193</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8 juin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9">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R4122 Ph3b</v>
      </c>
      <c r="C4" s="185" t="s">
        <v>16</v>
      </c>
      <c r="D4" s="106" t="str">
        <f>Identification!D5</f>
        <v>Phase 3B - 12 jan au 10 mai 2021</v>
      </c>
      <c r="E4" s="4"/>
      <c r="F4" s="4"/>
      <c r="G4" s="4"/>
      <c r="H4" s="4"/>
      <c r="I4" s="4"/>
      <c r="J4" s="4"/>
      <c r="K4" s="4"/>
      <c r="L4" s="4"/>
      <c r="M4" s="4"/>
      <c r="N4" s="4"/>
      <c r="O4" s="4"/>
      <c r="P4" s="4"/>
    </row>
    <row r="5" spans="1:16" ht="26.25" customHeight="1">
      <c r="A5" s="153" t="s">
        <v>1</v>
      </c>
      <c r="B5" s="316" t="str">
        <f>Identification!B6:D6</f>
        <v>Stratégies Énergétiques (S.É.) et l'AQLPA</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42.9</v>
      </c>
      <c r="C9" s="275">
        <f>Honoraires!D14</f>
        <v>12.6</v>
      </c>
      <c r="D9" s="107">
        <f>Honoraires!H14</f>
        <v>19143.34</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60.6</v>
      </c>
      <c r="C11" s="275">
        <f>Honoraires!D20</f>
        <v>12.6</v>
      </c>
      <c r="D11" s="107">
        <f>Honoraires!H20</f>
        <v>19656.12</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103.5</v>
      </c>
      <c r="C19" s="221">
        <f>C9+C11+C13+C15+C17</f>
        <v>25.2</v>
      </c>
      <c r="D19" s="222">
        <f>D9+D11+D13+D15+D17</f>
        <v>38799.46</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1163.98</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1163.98</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39963.44</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8 juin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4">
      <selection activeCell="E11" sqref="E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R4122 Ph3b</v>
      </c>
      <c r="D4" s="349" t="s">
        <v>16</v>
      </c>
      <c r="E4" s="350"/>
      <c r="F4" s="344" t="str">
        <f>Identification!D5</f>
        <v>Phase 3B - 12 jan au 10 mai 2021</v>
      </c>
      <c r="G4" s="345"/>
      <c r="H4" s="346"/>
      <c r="I4" s="4"/>
      <c r="J4" s="4"/>
      <c r="K4" s="4"/>
      <c r="L4" s="4"/>
      <c r="M4" s="4"/>
      <c r="N4" s="4"/>
      <c r="O4" s="4"/>
      <c r="P4" s="4"/>
      <c r="Q4" s="4"/>
    </row>
    <row r="5" spans="1:17" ht="26.25" customHeight="1">
      <c r="A5" s="111" t="s">
        <v>1</v>
      </c>
      <c r="B5" s="112"/>
      <c r="C5" s="316" t="str">
        <f>Identification!B6</f>
        <v>Stratégies Énergétiques (S.É.) et l'AQLPA</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42.9</v>
      </c>
      <c r="D10" s="226">
        <v>12.6</v>
      </c>
      <c r="E10" s="227">
        <v>300</v>
      </c>
      <c r="F10" s="146">
        <f>ROUND(((D10*E10)+(C10*E10)),2)</f>
        <v>16650</v>
      </c>
      <c r="G10" s="233">
        <f>ROUNDUP(F10*0.05,2)+ROUNDUP(F10*0.09975,2)</f>
        <v>2493.34</v>
      </c>
      <c r="H10" s="143">
        <f>ROUND(F10+G10,2)</f>
        <v>19143.34</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42.9</v>
      </c>
      <c r="D14" s="135">
        <f>SUM(D10:D13)</f>
        <v>12.6</v>
      </c>
      <c r="E14" s="338"/>
      <c r="F14" s="136">
        <f>F10+F11+F12+F13</f>
        <v>16650</v>
      </c>
      <c r="G14" s="136">
        <f>G10+G11+G12+G13</f>
        <v>2493.34</v>
      </c>
      <c r="H14" s="137">
        <f>ROUND(F14+G14,2)</f>
        <v>19143.34</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André Bélisle</v>
      </c>
      <c r="C16" s="226">
        <v>15.1</v>
      </c>
      <c r="D16" s="226"/>
      <c r="E16" s="227">
        <v>240</v>
      </c>
      <c r="F16" s="146">
        <f>ROUND(((D16*E16)+(C16*E16)),2)</f>
        <v>3624</v>
      </c>
      <c r="G16" s="233"/>
      <c r="H16" s="143">
        <f>ROUND(F16+G16,2)</f>
        <v>3624</v>
      </c>
      <c r="I16" s="4"/>
      <c r="J16" s="4"/>
      <c r="K16" s="4"/>
      <c r="L16" s="4"/>
      <c r="M16" s="4"/>
      <c r="N16" s="4"/>
      <c r="O16" s="4"/>
      <c r="P16" s="4"/>
      <c r="Q16" s="4"/>
    </row>
    <row r="17" spans="1:17" ht="20.25" customHeight="1">
      <c r="A17" s="341"/>
      <c r="B17" s="127" t="str">
        <f>Identification!A18</f>
        <v>M. Jean Schiettekatte</v>
      </c>
      <c r="C17" s="228">
        <v>45.5</v>
      </c>
      <c r="D17" s="228">
        <v>12.6</v>
      </c>
      <c r="E17" s="229">
        <v>240</v>
      </c>
      <c r="F17" s="147">
        <f>ROUND(((D17*E17)+(C17*E17)),2)</f>
        <v>13944</v>
      </c>
      <c r="G17" s="233">
        <f>ROUNDUP(F17*0.05,2)+ROUNDUP(F17*0.09975,2)</f>
        <v>2088.12</v>
      </c>
      <c r="H17" s="144">
        <f>ROUND(F17+G17,2)</f>
        <v>16032.12</v>
      </c>
      <c r="I17" s="4"/>
      <c r="J17" s="4"/>
      <c r="K17" s="4"/>
      <c r="L17" s="4"/>
      <c r="M17" s="4"/>
      <c r="N17" s="4"/>
      <c r="O17" s="4"/>
      <c r="P17" s="4"/>
      <c r="Q17" s="4"/>
    </row>
    <row r="18" spans="1:17" ht="20.25" customHeight="1">
      <c r="A18" s="341"/>
      <c r="B18" s="128">
        <f>Identification!A19</f>
        <v>0</v>
      </c>
      <c r="C18" s="228"/>
      <c r="D18" s="228"/>
      <c r="E18" s="229"/>
      <c r="F18" s="147">
        <f>ROUND(((D18*E18)+(C18*E18)),2)</f>
        <v>0</v>
      </c>
      <c r="G18" s="233"/>
      <c r="H18" s="144">
        <f>ROUND(F18+G18,2)</f>
        <v>0</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60.6</v>
      </c>
      <c r="D20" s="135">
        <f>SUM(D16:D19)</f>
        <v>12.6</v>
      </c>
      <c r="E20" s="338"/>
      <c r="F20" s="136">
        <f>F16+F17+F18+F19</f>
        <v>17568</v>
      </c>
      <c r="G20" s="136">
        <f>G16+G17+G18+G19</f>
        <v>2088.12</v>
      </c>
      <c r="H20" s="137">
        <f>ROUND(F20+G20,2)</f>
        <v>19656.12</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34218</v>
      </c>
      <c r="G32" s="218">
        <f>G14+G20+G24+G28+G30</f>
        <v>4581.46</v>
      </c>
      <c r="H32" s="219">
        <f>H14+H20+H24+H28+H30</f>
        <v>38799.46</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8 juin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4">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7" t="s">
        <v>172</v>
      </c>
      <c r="B3" s="368"/>
      <c r="C3" s="368"/>
      <c r="D3" s="368"/>
      <c r="E3" s="368"/>
      <c r="F3" s="368"/>
      <c r="G3" s="4"/>
      <c r="H3" s="4"/>
      <c r="I3" s="4"/>
      <c r="J3" s="4"/>
      <c r="K3" s="4"/>
      <c r="L3" s="4"/>
      <c r="M3" s="4"/>
      <c r="N3" s="4"/>
      <c r="O3" s="4"/>
      <c r="P3" s="4"/>
    </row>
    <row r="4" spans="1:16" ht="26.25" customHeight="1">
      <c r="A4" s="3" t="s">
        <v>0</v>
      </c>
      <c r="B4" s="105" t="str">
        <f>Identification!B5</f>
        <v>R4122 Ph3b</v>
      </c>
      <c r="C4" s="369" t="s">
        <v>16</v>
      </c>
      <c r="D4" s="370"/>
      <c r="E4" s="371" t="str">
        <f>Identification!D5</f>
        <v>Phase 3B - 12 jan au 10 mai 2021</v>
      </c>
      <c r="F4" s="372"/>
      <c r="G4" s="4"/>
      <c r="H4" s="4"/>
      <c r="I4" s="4"/>
      <c r="J4" s="4"/>
      <c r="K4" s="4"/>
      <c r="L4" s="4"/>
      <c r="M4" s="4"/>
      <c r="N4" s="4"/>
      <c r="O4" s="4"/>
      <c r="P4" s="4"/>
    </row>
    <row r="5" spans="1:16" ht="26.25" customHeight="1">
      <c r="A5" s="8" t="s">
        <v>1</v>
      </c>
      <c r="B5" s="373" t="str">
        <f>Identification!B6:D6</f>
        <v>Stratégies Énergétiques (S.É.) et l'AQLPA</v>
      </c>
      <c r="C5" s="374"/>
      <c r="D5" s="374"/>
      <c r="E5" s="374"/>
      <c r="F5" s="375"/>
      <c r="G5" s="4"/>
      <c r="H5" s="4"/>
      <c r="I5" s="4"/>
      <c r="J5" s="4"/>
      <c r="K5" s="4"/>
      <c r="L5" s="4"/>
      <c r="M5" s="4"/>
      <c r="N5" s="4"/>
      <c r="O5" s="4"/>
      <c r="P5" s="4"/>
    </row>
    <row r="6" spans="1:16" ht="26.25" customHeight="1">
      <c r="A6" s="14" t="s">
        <v>109</v>
      </c>
      <c r="B6" s="383" t="s">
        <v>194</v>
      </c>
      <c r="C6" s="384"/>
      <c r="D6" s="384"/>
      <c r="E6" s="384"/>
      <c r="F6" s="385"/>
      <c r="G6" s="4"/>
      <c r="H6" s="4"/>
      <c r="I6" s="4"/>
      <c r="J6" s="4"/>
      <c r="K6" s="4"/>
      <c r="L6" s="4"/>
      <c r="M6" s="4"/>
      <c r="N6" s="4"/>
      <c r="O6" s="4"/>
      <c r="P6" s="4"/>
    </row>
    <row r="7" spans="1:16" ht="20.25" customHeight="1">
      <c r="A7" s="363" t="s">
        <v>105</v>
      </c>
      <c r="B7" s="364"/>
      <c r="C7" s="364"/>
      <c r="D7" s="364"/>
      <c r="E7" s="365"/>
      <c r="F7" s="366"/>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76"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7"/>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8"/>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81" t="s">
        <v>86</v>
      </c>
      <c r="B21" s="382"/>
      <c r="C21" s="38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3" t="s">
        <v>92</v>
      </c>
      <c r="B23" s="364"/>
      <c r="C23" s="364"/>
      <c r="D23" s="364"/>
      <c r="E23" s="365"/>
      <c r="F23" s="366"/>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81" t="s">
        <v>87</v>
      </c>
      <c r="B27" s="382"/>
      <c r="C27" s="382"/>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9" t="s">
        <v>161</v>
      </c>
      <c r="B30" s="380"/>
      <c r="C30" s="380"/>
      <c r="D30" s="380"/>
      <c r="E30" s="380"/>
      <c r="F30" s="380"/>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8 juin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7" t="s">
        <v>172</v>
      </c>
      <c r="B3" s="368"/>
      <c r="C3" s="368"/>
      <c r="D3" s="368"/>
      <c r="E3" s="368"/>
      <c r="F3" s="368"/>
      <c r="G3" s="368"/>
      <c r="H3" s="4"/>
      <c r="I3" s="4"/>
      <c r="J3" s="4"/>
      <c r="K3" s="4"/>
      <c r="L3" s="4"/>
      <c r="M3" s="4"/>
      <c r="N3" s="4"/>
      <c r="O3" s="4"/>
      <c r="P3" s="4"/>
    </row>
    <row r="4" spans="1:16" ht="26.25" customHeight="1">
      <c r="A4" s="402" t="s">
        <v>0</v>
      </c>
      <c r="B4" s="403"/>
      <c r="C4" s="105" t="str">
        <f>Identification!B5</f>
        <v>R4122 Ph3b</v>
      </c>
      <c r="D4" s="404" t="s">
        <v>16</v>
      </c>
      <c r="E4" s="405"/>
      <c r="F4" s="400" t="str">
        <f>Identification!D5</f>
        <v>Phase 3B - 12 jan au 10 mai 2021</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200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8 juin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9">
      <selection activeCell="B27" sqref="B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R4122 Ph3b</v>
      </c>
      <c r="E2" s="419"/>
      <c r="F2" s="419"/>
      <c r="G2" s="419"/>
      <c r="H2" s="420"/>
      <c r="I2" s="420"/>
      <c r="J2" s="77"/>
      <c r="K2" s="83"/>
      <c r="L2" s="83"/>
      <c r="M2" s="83"/>
      <c r="N2" s="83"/>
      <c r="O2" s="83"/>
      <c r="P2" s="83"/>
    </row>
    <row r="3" spans="1:16" ht="21.75" customHeight="1">
      <c r="A3" s="74" t="s">
        <v>1</v>
      </c>
      <c r="B3" s="74"/>
      <c r="C3" s="84"/>
      <c r="D3" s="418" t="str">
        <f>Identification!B6</f>
        <v>Stratégies Énergétiques (S.É.) et l'AQLPA</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v>8</v>
      </c>
      <c r="C13" s="80" t="s">
        <v>132</v>
      </c>
      <c r="D13" s="96" t="s">
        <v>196</v>
      </c>
      <c r="E13" s="422">
        <v>2021</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v>8</v>
      </c>
      <c r="C27" s="80" t="s">
        <v>132</v>
      </c>
      <c r="D27" s="96" t="s">
        <v>196</v>
      </c>
      <c r="E27" s="422">
        <v>2021</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8 juin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dc:title>
  <dc:subject>Demande de remboursement de frais de SÉ-AQLPA - Phase 3B</dc:subject>
  <dc:creator>SÉ pour SE-AQLPA</dc:creator>
  <cp:keywords/>
  <dc:description/>
  <cp:lastModifiedBy>Webmestre Webmestre</cp:lastModifiedBy>
  <cp:lastPrinted>2016-08-24T13:34:58Z</cp:lastPrinted>
  <dcterms:created xsi:type="dcterms:W3CDTF">2003-06-11T13:22:16Z</dcterms:created>
  <dcterms:modified xsi:type="dcterms:W3CDTF">2021-06-08T15:09:36Z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5833200.00000000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133</vt:lpwstr>
  </property>
  <property fmtid="{D5CDD505-2E9C-101B-9397-08002B2CF9AE}" pid="19" name="Suj">
    <vt:lpwstr>Demande de remboursement de frais de SÉ-AQLPA - Phase 3B</vt:lpwstr>
  </property>
  <property fmtid="{D5CDD505-2E9C-101B-9397-08002B2CF9AE}" pid="20" name="Numéroplumit">
    <vt:lpwstr>0502</vt:lpwstr>
  </property>
  <property fmtid="{D5CDD505-2E9C-101B-9397-08002B2CF9AE}" pid="21" name="Cotedepiè">
    <vt:lpwstr>C-SÉ-AQLPA-0057</vt:lpwstr>
  </property>
  <property fmtid="{D5CDD505-2E9C-101B-9397-08002B2CF9AE}" pid="22" name="Anciennomdudocume">
    <vt:lpwstr>RDÉ R4122-2020 GI CT 2021 2022 RA 2029 2020-SÉ-AQLPA-FRAIS 2021 06 08 0057 Ph3B Dm frais TR9juin2021 39k.xls</vt:lpwstr>
  </property>
  <property fmtid="{D5CDD505-2E9C-101B-9397-08002B2CF9AE}" pid="23" name="_dlc_Doc">
    <vt:lpwstr>W2HFWTQUJJY6-550193615-413</vt:lpwstr>
  </property>
  <property fmtid="{D5CDD505-2E9C-101B-9397-08002B2CF9AE}" pid="24" name="_dlc_DocIdItemGu">
    <vt:lpwstr>8cdcdbe2-d0c3-45f2-8f91-5bd8962ae2af</vt:lpwstr>
  </property>
  <property fmtid="{D5CDD505-2E9C-101B-9397-08002B2CF9AE}" pid="25" name="_dlc_DocIdU">
    <vt:lpwstr>http://s10mtlweb:8081/519/_layouts/15/DocIdRedir.aspx?ID=W2HFWTQUJJY6-550193615-413, W2HFWTQUJJY6-550193615-413</vt:lpwstr>
  </property>
  <property fmtid="{D5CDD505-2E9C-101B-9397-08002B2CF9AE}" pid="26" name="display_urn:schemas-microsoft-com:office:office#Edit">
    <vt:lpwstr>Compte système</vt:lpwstr>
  </property>
  <property fmtid="{D5CDD505-2E9C-101B-9397-08002B2CF9AE}" pid="27" name="Cote de pié">
    <vt:lpwstr>C-SÉ-AQLPA-0057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502.000000000000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