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60" yWindow="5800" windowWidth="17140" windowHeight="15020" tabRatio="865" firstSheet="1"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<sst xmlns="http://schemas.openxmlformats.org/spreadsheetml/2006/main" count="277" uniqueCount="199">
  <si>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</si>
  <si>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</si>
  <si>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</si>
  <si>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</si>
  <si>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</si>
  <si>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</si>
  <si>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</si>
  <si>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</si>
  <si>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</si>
  <si>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</si>
  <si>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</si>
  <si>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</si>
  <si>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</si>
  <si>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</si>
  <si>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</si>
  <si>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</si>
  <si>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</si>
  <si>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</si>
  <si>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</si>
  <si>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</si>
  <si>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</si>
  <si>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</si>
  <si>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</si>
  <si>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</si>
  <si>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</si>
  <si>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</si>
  <si>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</si>
  <si>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</si>
  <si>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</si>
  <si>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</si>
  <si>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</si>
  <si>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</si>
  <si>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</si>
  <si>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</si>
  <si>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</si>
  <si>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</si>
  <si>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</si>
  <si>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</si>
  <si>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</si>
  <si>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</si>
  <si>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</si>
  <si>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</si>
  <si>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</si>
  <si>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</si>
  <si>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</si>
  <si>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</si>
  <si>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</si>
  <si>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</si>
  <si>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</si>
  <si>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</si>
  <si>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</si>
  <si>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</si>
  <si>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</si>
  <si>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</si>
  <si>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</si>
  <si>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</si>
  <si>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</si>
  <si>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</si>
  <si>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</si>
  <si>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</si>
  <si>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</si>
  <si>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</si>
  <si>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</si>
  <si>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</si>
  <si>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</si>
  <si>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</si>
  <si>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</si>
  <si>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</si>
  <si>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</si>
  <si>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</si>
  <si>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</si>
  <si>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</si>
  <si>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</si>
  <si>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</si>
  <si>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</si>
  <si>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</si>
  <si>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</si>
  <si>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</si>
  <si>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</si>
  <si>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</si>
  <si>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</si>
  <si>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</si>
  <si>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</si>
  <si>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</si>
  <si>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</si>
  <si>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</si>
  <si>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</si>
  <si>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</si>
  <si>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</si>
  <si>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</si>
  <si>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</si>
  <si>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</si>
  <si>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</si>
  <si>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</si>
  <si>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</si>
  <si>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</si>
  <si>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</si>
  <si>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</si>
  <si>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</si>
  <si>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</si>
  <si>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</si>
  <si>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</si>
  <si>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</si>
  <si>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</si>
  <si>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</si>
  <si>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</si>
  <si>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</si>
  <si>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</si>
  <si>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</si>
  <si>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</si>
  <si>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</si>
  <si>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</si>
  <si>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</si>
  <si>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</si>
  <si>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</si>
  <si>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</si>
  <si>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</si>
  <si>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</si>
  <si>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</si>
  <si>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</si>
  <si>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</si>
  <si>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</si>
  <si>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</si>
  <si>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</si>
  <si>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</si>
  <si>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</si>
  <si>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</si>
  <si>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</si>
  <si>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</si>
  <si>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</si>
  <si>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</si>
  <si>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</si>
  <si>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</si>
  <si>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</si>
  <si>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</si>
  <si>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</si>
  <si>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</si>
  <si>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</si>
  <si>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</si>
  <si>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</si>
  <si>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</si>
  <si>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</si>
  <si>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</si>
  <si>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</si>
  <si>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</si>
  <si>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</si>
  <si>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</si>
  <si>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</si>
  <si>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</si>
  <si>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</si>
  <si>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</si>
  <si>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</si>
  <si>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</si>
  <si>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</si>
  <si>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</si>
  <si>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</si>
  <si>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</si>
  <si>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</si>
  <si>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</si>
  <si>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</si>
  <si>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</si>
  <si>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</si>
  <si>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</si>
  <si>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</si>
  <si>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</si>
  <si>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</si>
  <si>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</si>
  <si>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</si>
  <si>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</si>
  <si>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</si>
  <si>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</si>
  <si>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</si>
  <si>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R-4127-2020</t>
  </si>
  <si>
    <t>10 juillet 2020 au 6 novembre 2020</t>
  </si>
  <si>
    <t>Regroupement des organismes environnementaux en énergie (ROEÉ)</t>
  </si>
  <si>
    <t>oui</t>
  </si>
  <si>
    <t>s.o.</t>
  </si>
  <si>
    <t>Gabrielle Champigny</t>
  </si>
  <si>
    <t>Prunelle Thibault-Bédard</t>
  </si>
  <si>
    <t>Franklin S. Gertler</t>
  </si>
  <si>
    <t>35+</t>
  </si>
  <si>
    <t>5 ans et moins</t>
  </si>
  <si>
    <t>externe</t>
  </si>
  <si>
    <t>Jean-Pierre Finet</t>
  </si>
  <si>
    <t>Bertrand Schepper</t>
  </si>
  <si>
    <t>11+</t>
  </si>
  <si>
    <t>15+</t>
  </si>
  <si>
    <t>E-4568 rue Boyer, Montréal, Québec, H2J 3E4</t>
  </si>
  <si>
    <t>1085, rue St-Jean, Longueuil, Québec, J4H 2Z3</t>
  </si>
  <si>
    <t>Audrey Yank</t>
  </si>
  <si>
    <t>Laurence Leduc-Primeau</t>
  </si>
  <si>
    <t>4416 rue Fabre, Montréal, Québec, H2J 3V3</t>
  </si>
  <si>
    <t>507 Place d'Armes, #1701, Montréal, Québec, H2Y 2W8</t>
  </si>
  <si>
    <t>2267 rue Aylwin, Montréal, Québec, H1W 3C7</t>
  </si>
  <si>
    <t>Zaynab Ben el Madani, #218869</t>
  </si>
  <si>
    <t>Montréal</t>
  </si>
  <si>
    <t>décembre</t>
  </si>
  <si>
    <t>Gobeil, Dion et Associés, 426, avenue Victoria, Saint-Lambert, Québec, J4P 2H9</t>
  </si>
  <si>
    <t>Gabrielle Champigny, avocate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</si>
</sst>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1">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181</v>
      </c>
      <c r="C12" s="186" t="s">
        <v>182</v>
      </c>
      <c r="D12" s="187" t="s">
        <v>192</v>
      </c>
      <c r="E12" s="9"/>
      <c r="F12" s="4"/>
      <c r="G12" s="4"/>
      <c r="H12" s="4"/>
      <c r="I12" s="4"/>
      <c r="J12" s="4"/>
      <c r="K12" s="4"/>
      <c r="L12" s="4"/>
      <c r="M12" s="4"/>
      <c r="N12" s="4"/>
      <c r="O12" s="4"/>
      <c r="P12" s="4"/>
    </row>
    <row r="13" spans="1:16" ht="27" customHeight="1">
      <c r="A13" s="188" t="s">
        <v>178</v>
      </c>
      <c r="B13" s="189" t="s">
        <v>185</v>
      </c>
      <c r="C13" s="189" t="s">
        <v>182</v>
      </c>
      <c r="D13" s="190" t="s">
        <v>193</v>
      </c>
      <c r="E13" s="9"/>
      <c r="F13" s="4"/>
      <c r="G13" s="4"/>
      <c r="H13" s="4"/>
      <c r="I13" s="4"/>
      <c r="J13" s="4"/>
      <c r="K13" s="4"/>
      <c r="L13" s="4"/>
      <c r="M13" s="4"/>
      <c r="N13" s="4"/>
      <c r="O13" s="4"/>
      <c r="P13" s="4"/>
    </row>
    <row r="14" spans="1:16" ht="27" customHeight="1">
      <c r="A14" s="188" t="s">
        <v>179</v>
      </c>
      <c r="B14" s="189" t="s">
        <v>180</v>
      </c>
      <c r="C14" s="189" t="s">
        <v>182</v>
      </c>
      <c r="D14" s="187" t="s">
        <v>192</v>
      </c>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183</v>
      </c>
      <c r="B17" s="186" t="s">
        <v>186</v>
      </c>
      <c r="C17" s="186" t="s">
        <v>182</v>
      </c>
      <c r="D17" s="187" t="s">
        <v>187</v>
      </c>
      <c r="E17" s="9"/>
      <c r="F17" s="4"/>
      <c r="G17" s="4"/>
      <c r="H17" s="4"/>
      <c r="I17" s="4"/>
      <c r="J17" s="4"/>
      <c r="K17" s="4"/>
      <c r="L17" s="4"/>
      <c r="M17" s="4"/>
      <c r="N17" s="4"/>
      <c r="O17" s="4"/>
      <c r="P17" s="4"/>
    </row>
    <row r="18" spans="1:16" ht="27" customHeight="1">
      <c r="A18" s="188" t="s">
        <v>184</v>
      </c>
      <c r="B18" s="189" t="s">
        <v>185</v>
      </c>
      <c r="C18" s="189" t="s">
        <v>182</v>
      </c>
      <c r="D18" s="190" t="s">
        <v>188</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t="s">
        <v>189</v>
      </c>
      <c r="B22" s="301" t="s">
        <v>17</v>
      </c>
      <c r="C22" s="301" t="s">
        <v>17</v>
      </c>
      <c r="D22" s="196" t="s">
        <v>197</v>
      </c>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t="s">
        <v>190</v>
      </c>
      <c r="B25" s="301" t="s">
        <v>17</v>
      </c>
      <c r="C25" s="200" t="s">
        <v>182</v>
      </c>
      <c r="D25" s="196" t="s">
        <v>191</v>
      </c>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R-4127-2020</v>
      </c>
      <c r="C4" s="205" t="s">
        <v>16</v>
      </c>
      <c r="D4" s="127" t="str">
        <f>Identification!D5</f>
        <v>10 juillet 2020 au 6 novembre 2020</v>
      </c>
      <c r="E4" s="11"/>
      <c r="F4" s="4"/>
      <c r="G4" s="4"/>
      <c r="H4" s="4"/>
      <c r="I4" s="4"/>
      <c r="J4" s="4"/>
      <c r="K4" s="4"/>
      <c r="L4" s="4"/>
      <c r="M4" s="4"/>
      <c r="N4" s="4"/>
      <c r="O4" s="4"/>
      <c r="P4" s="4"/>
    </row>
    <row r="5" spans="1:16" ht="26.25" customHeight="1">
      <c r="A5" s="175" t="s">
        <v>1</v>
      </c>
      <c r="B5" s="321" t="str">
        <f>Identification!B6:D6</f>
        <v>Regroupement des organismes environnementaux en énergie (ROEÉ)</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119.85</v>
      </c>
      <c r="C9" s="297">
        <f>Honoraires!D14</f>
        <v>28.5</v>
      </c>
      <c r="D9" s="128">
        <f>Honoraires!H14</f>
        <v>30514.38</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44.25</v>
      </c>
      <c r="C11" s="297">
        <f>Honoraires!D20</f>
        <v>22.95</v>
      </c>
      <c r="D11" s="128">
        <f>Honoraires!H20</f>
        <v>17857.63</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27</v>
      </c>
      <c r="C13" s="297">
        <f>Honoraires!D24</f>
        <v>3</v>
      </c>
      <c r="D13" s="128">
        <f>Honoraires!H24</f>
        <v>10347.75</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17</v>
      </c>
      <c r="C15" s="297">
        <f>Honoraires!D28</f>
        <v>0</v>
      </c>
      <c r="D15" s="128">
        <f>Honoraires!H28</f>
        <v>1563.66</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208.1</v>
      </c>
      <c r="C17" s="240">
        <f>C9+C11+C13+C15</f>
        <v>54.5</v>
      </c>
      <c r="D17" s="241">
        <f>D9+D11+D13+D15</f>
        <v>60283.42</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1808.5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1808.5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62091.92</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12">
      <selection activeCell="C10" sqref="C10"/>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R-4127-2020</v>
      </c>
      <c r="D4" s="384" t="s">
        <v>16</v>
      </c>
      <c r="E4" s="385"/>
      <c r="F4" s="379" t="str">
        <f>Identification!D5</f>
        <v>10 juillet 2020 au 6 novembre 2020</v>
      </c>
      <c r="G4" s="380"/>
      <c r="H4" s="381"/>
      <c r="I4" s="11"/>
      <c r="J4" s="11"/>
      <c r="K4" s="11"/>
      <c r="L4" s="11"/>
      <c r="M4" s="11"/>
      <c r="N4" s="11"/>
      <c r="O4" s="11"/>
      <c r="P4" s="11"/>
      <c r="Q4" s="11"/>
    </row>
    <row r="5" spans="1:17" ht="26.25" customHeight="1">
      <c r="A5" s="131" t="s">
        <v>1</v>
      </c>
      <c r="B5" s="132"/>
      <c r="C5" s="321" t="str">
        <f>Identification!B6</f>
        <v>Regroupement des organismes environnementaux en énergie (ROEÉ)</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Gabrielle Champigny</v>
      </c>
      <c r="C10" s="245">
        <v>75</v>
      </c>
      <c r="D10" s="245">
        <v>23.5</v>
      </c>
      <c r="E10" s="246">
        <v>135</v>
      </c>
      <c r="F10" s="169">
        <f>ROUND(((D10*E10)+(C10*E10)),2)</f>
        <v>13297.5</v>
      </c>
      <c r="G10" s="252">
        <v>1991.31</v>
      </c>
      <c r="H10" s="166">
        <f>ROUND(F10+G10,2)</f>
        <v>15288.81</v>
      </c>
      <c r="I10" s="11"/>
      <c r="J10" s="11"/>
      <c r="K10" s="11"/>
      <c r="L10" s="11"/>
      <c r="M10" s="11"/>
      <c r="N10" s="11"/>
      <c r="O10" s="11"/>
      <c r="P10" s="11"/>
      <c r="Q10" s="11"/>
    </row>
    <row r="11" spans="1:17" ht="20.25" customHeight="1">
      <c r="A11" s="372"/>
      <c r="B11" s="147" t="str">
        <f>Identification!A13</f>
        <v>Prunelle Thibault-Bédard</v>
      </c>
      <c r="C11" s="247">
        <v>29.25</v>
      </c>
      <c r="D11" s="247">
        <v>5</v>
      </c>
      <c r="E11" s="248">
        <v>250</v>
      </c>
      <c r="F11" s="170">
        <f>ROUND(((D11*E11)+(C11*E11)),2)</f>
        <v>8562.5</v>
      </c>
      <c r="G11" s="253">
        <v>1282.24</v>
      </c>
      <c r="H11" s="167">
        <f>ROUND(F11+G11,2)</f>
        <v>9844.74</v>
      </c>
      <c r="I11" s="11"/>
      <c r="J11" s="11"/>
      <c r="K11" s="11"/>
      <c r="L11" s="11"/>
      <c r="M11" s="11"/>
      <c r="N11" s="11"/>
      <c r="O11" s="11"/>
      <c r="P11" s="11"/>
      <c r="Q11" s="11"/>
    </row>
    <row r="12" spans="1:17" ht="20.25" customHeight="1">
      <c r="A12" s="372"/>
      <c r="B12" s="148" t="str">
        <f>Identification!A14</f>
        <v>Franklin S. Gertler</v>
      </c>
      <c r="C12" s="247">
        <v>15.6</v>
      </c>
      <c r="D12" s="247">
        <v>0</v>
      </c>
      <c r="E12" s="248">
        <v>300</v>
      </c>
      <c r="F12" s="170">
        <f>ROUND(((D12*E12)+(C12*E12)),2)</f>
        <v>4680</v>
      </c>
      <c r="G12" s="254">
        <v>700.83</v>
      </c>
      <c r="H12" s="167">
        <f>ROUND(F12+G12,2)</f>
        <v>5380.83</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119.85</v>
      </c>
      <c r="D14" s="159">
        <f>SUM(D10:D13)</f>
        <v>28.5</v>
      </c>
      <c r="E14" s="359"/>
      <c r="F14" s="160">
        <f>F10+F11+F12+F13</f>
        <v>26540</v>
      </c>
      <c r="G14" s="160">
        <f>G10+G11+G12+G13</f>
        <v>3974.38</v>
      </c>
      <c r="H14" s="161">
        <f>ROUND(F14+G14,2)</f>
        <v>30514.38</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Jean-Pierre Finet</v>
      </c>
      <c r="C16" s="245">
        <v>31</v>
      </c>
      <c r="D16" s="245">
        <v>22.95</v>
      </c>
      <c r="E16" s="246">
        <v>240</v>
      </c>
      <c r="F16" s="169">
        <f>ROUND(((D16*E16)+(C16*E16)),2)</f>
        <v>12948</v>
      </c>
      <c r="G16" s="252">
        <v>1938.96</v>
      </c>
      <c r="H16" s="166">
        <f>ROUND(F16+G16,2)</f>
        <v>14886.96</v>
      </c>
      <c r="I16" s="11"/>
      <c r="J16" s="11"/>
      <c r="K16" s="11"/>
      <c r="L16" s="11"/>
      <c r="M16" s="11"/>
      <c r="N16" s="11"/>
      <c r="O16" s="11"/>
      <c r="P16" s="11"/>
      <c r="Q16" s="11"/>
    </row>
    <row r="17" spans="1:17" ht="20.25" customHeight="1">
      <c r="A17" s="372"/>
      <c r="B17" s="147" t="str">
        <f>Identification!A18</f>
        <v>Bertrand Schepper</v>
      </c>
      <c r="C17" s="247">
        <v>13.25</v>
      </c>
      <c r="D17" s="247">
        <v>0</v>
      </c>
      <c r="E17" s="248">
        <v>195</v>
      </c>
      <c r="F17" s="170">
        <f>ROUND(((D17*E17)+(C17*E17)),2)</f>
        <v>2583.75</v>
      </c>
      <c r="G17" s="253">
        <v>386.92</v>
      </c>
      <c r="H17" s="167">
        <f>ROUND(F17+G17,2)</f>
        <v>2970.67</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44.25</v>
      </c>
      <c r="D20" s="159">
        <f>SUM(D16:D19)</f>
        <v>22.95</v>
      </c>
      <c r="E20" s="359"/>
      <c r="F20" s="160">
        <f>F16+F17+F18+F19</f>
        <v>15531.75</v>
      </c>
      <c r="G20" s="160">
        <f>G16+G17+G18+G19</f>
        <v>2325.88</v>
      </c>
      <c r="H20" s="161">
        <f>ROUND(F20+G20,2)</f>
        <v>17857.63</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t="str">
        <f>Identification!A22</f>
        <v>Audrey Yank</v>
      </c>
      <c r="C22" s="245">
        <v>27</v>
      </c>
      <c r="D22" s="245">
        <v>3</v>
      </c>
      <c r="E22" s="246">
        <v>300</v>
      </c>
      <c r="F22" s="169">
        <f>ROUND(((D22*E22)+(C22*E22)),2)</f>
        <v>9000</v>
      </c>
      <c r="G22" s="252">
        <v>1347.75</v>
      </c>
      <c r="H22" s="166">
        <f>ROUND(F22+G22,2)</f>
        <v>10347.75</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27</v>
      </c>
      <c r="D24" s="171">
        <f>SUM(D22:D23)</f>
        <v>3</v>
      </c>
      <c r="E24" s="359"/>
      <c r="F24" s="160">
        <f>F22+F23</f>
        <v>9000</v>
      </c>
      <c r="G24" s="160">
        <f>G22+G23</f>
        <v>1347.75</v>
      </c>
      <c r="H24" s="161">
        <f>ROUND(F24+G24,2)</f>
        <v>10347.75</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t="str">
        <f>Identification!A25</f>
        <v>Laurence Leduc-Primeau</v>
      </c>
      <c r="C26" s="245">
        <v>17</v>
      </c>
      <c r="D26" s="245"/>
      <c r="E26" s="246">
        <v>80</v>
      </c>
      <c r="F26" s="169">
        <f>ROUND(((D26*E26)+(C26*E26)),2)</f>
        <v>1360</v>
      </c>
      <c r="G26" s="252">
        <v>203.66</v>
      </c>
      <c r="H26" s="166">
        <f>ROUND(F26+G26,2)</f>
        <v>1563.66</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17</v>
      </c>
      <c r="D28" s="159">
        <f>SUM(D26:D27)</f>
        <v>0</v>
      </c>
      <c r="E28" s="359"/>
      <c r="F28" s="160">
        <f>F26+F27</f>
        <v>1360</v>
      </c>
      <c r="G28" s="160">
        <f>G26+G27</f>
        <v>203.66</v>
      </c>
      <c r="H28" s="161">
        <f>ROUND(F28+G28,2)</f>
        <v>1563.66</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52431.75</v>
      </c>
      <c r="G30" s="237">
        <f>G14+G20+G24+G28</f>
        <v>7851.67</v>
      </c>
      <c r="H30" s="238">
        <f>H14+H20+H24+H28</f>
        <v>60283.42</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2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R-4127-2020</v>
      </c>
      <c r="C4" s="400" t="s">
        <v>16</v>
      </c>
      <c r="D4" s="401"/>
      <c r="E4" s="402" t="str">
        <f>Identification!D5</f>
        <v>10 juillet 2020 au 6 novembre 2020</v>
      </c>
      <c r="F4" s="403"/>
      <c r="G4" s="11"/>
      <c r="H4" s="11"/>
      <c r="I4" s="11"/>
      <c r="J4" s="11"/>
      <c r="K4" s="11"/>
      <c r="L4" s="11"/>
      <c r="M4" s="11"/>
      <c r="N4" s="11"/>
      <c r="O4" s="11"/>
      <c r="P4" s="11"/>
    </row>
    <row r="5" spans="1:16" ht="26.25" customHeight="1">
      <c r="A5" s="10" t="s">
        <v>1</v>
      </c>
      <c r="B5" s="404" t="str">
        <f>Identification!B6:D6</f>
        <v>Regroupement des organismes environnementaux en énergie (ROEÉ)</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R-4127-2020</v>
      </c>
      <c r="D4" s="428" t="s">
        <v>16</v>
      </c>
      <c r="E4" s="429"/>
      <c r="F4" s="424" t="str">
        <f>Identification!D5</f>
        <v>10 juillet 2020 au 6 novembre 2020</v>
      </c>
      <c r="G4" s="425"/>
      <c r="H4" s="11"/>
      <c r="I4" s="4"/>
      <c r="J4" s="4"/>
      <c r="K4" s="4"/>
      <c r="L4" s="4"/>
      <c r="M4" s="4"/>
      <c r="N4" s="4"/>
      <c r="O4" s="4"/>
      <c r="P4" s="4"/>
    </row>
    <row r="5" spans="1:16" ht="26.25" customHeight="1">
      <c r="A5" s="416" t="s">
        <v>1</v>
      </c>
      <c r="B5" s="417"/>
      <c r="C5" s="418" t="str">
        <f>Identification!B6</f>
        <v>Regroupement des organismes environnementaux en énergie (ROEÉ)</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R-4127-2020</v>
      </c>
      <c r="E2" s="442"/>
      <c r="F2" s="442"/>
      <c r="G2" s="442"/>
      <c r="H2" s="443"/>
      <c r="I2" s="443"/>
      <c r="J2" s="83"/>
      <c r="K2" s="93"/>
      <c r="L2" s="93"/>
      <c r="M2" s="93"/>
      <c r="N2" s="93"/>
      <c r="O2" s="93"/>
      <c r="P2" s="93"/>
    </row>
    <row r="3" spans="1:16" ht="21.75" customHeight="1">
      <c r="A3" s="82" t="s">
        <v>1</v>
      </c>
      <c r="B3" s="82"/>
      <c r="C3" s="94"/>
      <c r="D3" s="441" t="str">
        <f>Identification!B6</f>
        <v>Regroupement des organismes environnementaux en énergie (ROEÉ)</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198</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195</v>
      </c>
      <c r="C12" s="436"/>
      <c r="D12" s="436"/>
      <c r="E12" s="436"/>
      <c r="F12" s="87" t="s">
        <v>95</v>
      </c>
      <c r="G12" s="112"/>
      <c r="H12" s="112"/>
      <c r="I12" s="82"/>
      <c r="J12" s="82"/>
      <c r="K12" s="98"/>
      <c r="L12" s="98"/>
      <c r="M12" s="98"/>
      <c r="N12" s="98"/>
      <c r="O12" s="98"/>
      <c r="P12" s="98"/>
    </row>
    <row r="13" spans="1:16" ht="21" customHeight="1">
      <c r="A13" s="78" t="s">
        <v>96</v>
      </c>
      <c r="B13" s="91">
        <v>7</v>
      </c>
      <c r="C13" s="88" t="s">
        <v>97</v>
      </c>
      <c r="D13" s="113" t="s">
        <v>196</v>
      </c>
      <c r="E13" s="448">
        <v>2020</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t="s">
        <v>194</v>
      </c>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dc:subject>
  <dc:creator>Bouthillette, Annie</dc:creator>
  <cp:keywords/>
  <dc:description/>
  <cp:lastModifiedBy>Gabrielle Champigny</cp:lastModifiedBy>
  <cp:lastPrinted>2020-01-21T14:04:28Z</cp:lastPrinted>
  <dcterms:created xsi:type="dcterms:W3CDTF">2003-06-11T13:22:16Z</dcterms:created>
  <dcterms:modified xsi:type="dcterms:W3CDTF">2020-12-07T21:23:50Z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541</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5465100.00000000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124</vt:lpwstr>
  </property>
  <property fmtid="{D5CDD505-2E9C-101B-9397-08002B2CF9AE}" pid="19" name="Suj">
    <vt:lpwstr>Demande de remboursement de frais du ROEÉ</vt:lpwstr>
  </property>
  <property fmtid="{D5CDD505-2E9C-101B-9397-08002B2CF9AE}" pid="20" name="Numéroplumit">
    <vt:lpwstr>0274</vt:lpwstr>
  </property>
  <property fmtid="{D5CDD505-2E9C-101B-9397-08002B2CF9AE}" pid="21" name="Cotedepiè">
    <vt:lpwstr>C-ROEÉ-0026</vt:lpwstr>
  </property>
  <property fmtid="{D5CDD505-2E9C-101B-9397-08002B2CF9AE}" pid="22" name="Anciennomdudocume">
    <vt:lpwstr>R-4127-2020 _ Formulaire de demande de frais _ ROEÉ.xls</vt:lpwstr>
  </property>
  <property fmtid="{D5CDD505-2E9C-101B-9397-08002B2CF9AE}" pid="23" name="_dlc_Doc">
    <vt:lpwstr>W2HFWTQUJJY6-1413122393-188</vt:lpwstr>
  </property>
  <property fmtid="{D5CDD505-2E9C-101B-9397-08002B2CF9AE}" pid="24" name="_dlc_DocIdItemGu">
    <vt:lpwstr>3ca1336e-e2aa-4bdf-a1ae-184820b5245b</vt:lpwstr>
  </property>
  <property fmtid="{D5CDD505-2E9C-101B-9397-08002B2CF9AE}" pid="25" name="_dlc_DocIdU">
    <vt:lpwstr>http://s10mtlweb:8081/541/_layouts/15/DocIdRedir.aspx?ID=W2HFWTQUJJY6-1413122393-188, W2HFWTQUJJY6-1413122393-188</vt:lpwstr>
  </property>
  <property fmtid="{D5CDD505-2E9C-101B-9397-08002B2CF9AE}" pid="26" name="display_urn:schemas-microsoft-com:office:office#Edit">
    <vt:lpwstr>Compte système</vt:lpwstr>
  </property>
  <property fmtid="{D5CDD505-2E9C-101B-9397-08002B2CF9AE}" pid="27" name="Cote de pié">
    <vt:lpwstr>C-ROEÉ-0026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274.000000000000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