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2516"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<sst xmlns="http://schemas.openxmlformats.org/spreadsheetml/2006/main" count="283" uniqueCount="200">
  <si>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</si>
  <si>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</si>
  <si>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</si>
  <si>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</si>
  <si>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</si>
  <si>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</si>
  <si>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</si>
  <si>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</si>
  <si>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</si>
  <si>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</si>
  <si>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</si>
  <si>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</si>
  <si>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</si>
  <si>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</si>
  <si>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</si>
  <si>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</si>
  <si>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</si>
  <si>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</si>
  <si>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</si>
  <si>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</si>
  <si>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</si>
  <si>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</si>
  <si>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</si>
  <si>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</si>
  <si>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</si>
  <si>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</si>
  <si>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</si>
  <si>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</si>
  <si>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</si>
  <si>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</si>
  <si>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</si>
  <si>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</si>
  <si>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</si>
  <si>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</si>
  <si>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</si>
  <si>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</si>
  <si>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</si>
  <si>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</si>
  <si>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</si>
  <si>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</si>
  <si>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</si>
  <si>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</si>
  <si>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</si>
  <si>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</si>
  <si>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</si>
  <si>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</si>
  <si>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</si>
  <si>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</si>
  <si>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</si>
  <si>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</si>
  <si>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</si>
  <si>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</si>
  <si>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</si>
  <si>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</si>
  <si>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</si>
  <si>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</si>
  <si>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</si>
  <si>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</si>
  <si>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</si>
  <si>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</si>
  <si>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</si>
  <si>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</si>
  <si>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</si>
  <si>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</si>
  <si>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</si>
  <si>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</si>
  <si>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</si>
  <si>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</si>
  <si>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</si>
  <si>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</si>
  <si>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</si>
  <si>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</si>
  <si>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</si>
  <si>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</si>
  <si>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</si>
  <si>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</si>
  <si>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</si>
  <si>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</si>
  <si>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</si>
  <si>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</si>
  <si>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</si>
  <si>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</si>
  <si>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</si>
  <si>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</si>
  <si>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</si>
  <si>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</si>
  <si>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</si>
  <si>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</si>
  <si>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</si>
  <si>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</si>
  <si>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</si>
  <si>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</si>
  <si>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</si>
  <si>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</si>
  <si>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</si>
  <si>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</si>
  <si>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</si>
  <si>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</si>
  <si>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</si>
  <si>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</si>
  <si>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</si>
  <si>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</si>
  <si>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</si>
  <si>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</si>
  <si>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</si>
  <si>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</si>
  <si>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</si>
  <si>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</si>
  <si>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</si>
  <si>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</si>
  <si>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</si>
  <si>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</si>
  <si>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</si>
  <si>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</si>
  <si>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</si>
  <si>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</si>
  <si>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</si>
  <si>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</si>
  <si>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</si>
  <si>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</si>
  <si>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</si>
  <si>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</si>
  <si>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</si>
  <si>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</si>
  <si>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</si>
  <si>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</si>
  <si>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</si>
  <si>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</si>
  <si>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</si>
  <si>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</si>
  <si>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</si>
  <si>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</si>
  <si>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</si>
  <si>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</si>
  <si>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</si>
  <si>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</si>
  <si>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</si>
  <si>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</si>
  <si>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</si>
  <si>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</si>
  <si>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</si>
  <si>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</si>
  <si>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</si>
  <si>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</si>
  <si>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</si>
  <si>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</si>
  <si>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</si>
  <si>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</si>
  <si>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</si>
  <si>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</si>
  <si>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</si>
  <si>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</si>
  <si>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</si>
  <si>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</si>
  <si>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</si>
  <si>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</si>
  <si>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</si>
  <si>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</si>
  <si>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</si>
  <si>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</si>
  <si>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</si>
  <si>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</si>
  <si>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</si>
  <si>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</si>
  <si>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</si>
  <si>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</si>
  <si>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</si>
  <si>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</si>
  <si>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</si>
  <si>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</si>
  <si>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</si>
  <si>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</si>
  <si>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</si>
  <si>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</si>
  <si>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</si>
  <si>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</si>
  <si>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</si>
  <si>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</si>
  <si>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</si>
  <si>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</si>
  <si>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</si>
  <si>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</si>
  <si>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</si>
  <si>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</si>
  <si>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</si>
  <si>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</si>
  <si>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</si>
  <si>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</si>
  <si>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</si>
  <si>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</si>
  <si>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</si>
  <si>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Frampton</t>
  </si>
  <si>
    <t>Regroupement pour la transition, l'innovation et l'efficacité énergétiques (RTIEÉ)</t>
  </si>
  <si>
    <t>M. André Bélisle</t>
  </si>
  <si>
    <t>Plus de 34 ans</t>
  </si>
  <si>
    <t>décembre</t>
  </si>
  <si>
    <t>M. Jean Schiettekatte</t>
  </si>
  <si>
    <t>Sainte-Adèle</t>
  </si>
  <si>
    <t>R-4165-2021</t>
  </si>
  <si>
    <t>Tout le dossier (22 juil 2021 au 2 nov 2021)</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</si>
</sst>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22">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198</v>
      </c>
      <c r="C5" s="178" t="s">
        <v>16</v>
      </c>
      <c r="D5" s="187" t="s">
        <v>199</v>
      </c>
      <c r="E5" s="4"/>
      <c r="F5" s="4"/>
      <c r="G5" s="4"/>
      <c r="H5" s="4"/>
      <c r="I5" s="4"/>
      <c r="J5" s="4"/>
      <c r="K5" s="4"/>
      <c r="L5" s="4"/>
      <c r="M5" s="4"/>
      <c r="N5" s="4"/>
      <c r="O5" s="4"/>
      <c r="P5" s="4"/>
    </row>
    <row r="6" spans="1:16" ht="18.75" customHeight="1">
      <c r="A6" s="179" t="s">
        <v>1</v>
      </c>
      <c r="B6" s="305" t="s">
        <v>192</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194</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193</v>
      </c>
      <c r="B17" s="192" t="s">
        <v>188</v>
      </c>
      <c r="C17" s="192" t="s">
        <v>186</v>
      </c>
      <c r="D17" s="193" t="s">
        <v>191</v>
      </c>
      <c r="E17" s="9"/>
      <c r="F17" s="4"/>
      <c r="G17" s="4"/>
      <c r="H17" s="4"/>
      <c r="I17" s="4"/>
      <c r="J17" s="4"/>
      <c r="K17" s="4"/>
      <c r="L17" s="4"/>
      <c r="M17" s="4"/>
      <c r="N17" s="4"/>
      <c r="O17" s="4"/>
      <c r="P17" s="4"/>
    </row>
    <row r="18" spans="1:16" ht="27" customHeight="1">
      <c r="A18" s="194" t="s">
        <v>196</v>
      </c>
      <c r="B18" s="195" t="s">
        <v>188</v>
      </c>
      <c r="C18" s="195" t="s">
        <v>186</v>
      </c>
      <c r="D18" s="196" t="s">
        <v>197</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 décembre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view="pageLayout" workbookViewId="0" topLeftCell="A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R-4165-2021</v>
      </c>
      <c r="C4" s="211" t="s">
        <v>16</v>
      </c>
      <c r="D4" s="128" t="str">
        <f>Identification!D5</f>
        <v>Tout le dossier (22 juil 2021 au 2 nov 2021)</v>
      </c>
      <c r="E4" s="11"/>
      <c r="F4" s="4"/>
      <c r="G4" s="4"/>
      <c r="H4" s="4"/>
      <c r="I4" s="4"/>
      <c r="J4" s="4"/>
      <c r="K4" s="4"/>
      <c r="L4" s="4"/>
      <c r="M4" s="4"/>
      <c r="N4" s="4"/>
      <c r="O4" s="4"/>
      <c r="P4" s="4"/>
    </row>
    <row r="5" spans="1:16" ht="26.25" customHeight="1">
      <c r="A5" s="179" t="s">
        <v>1</v>
      </c>
      <c r="B5" s="323" t="str">
        <f>Identification!B6:D6</f>
        <v>Regroupement pour la transition, l'innovation et l'efficacité énergétiques (RTIEÉ)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34.1</v>
      </c>
      <c r="C9" s="301">
        <f>Honoraires!D14</f>
        <v>0</v>
      </c>
      <c r="D9" s="129">
        <f>Honoraires!H14</f>
        <v>11761.95</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36.1</v>
      </c>
      <c r="C11" s="301">
        <f>Honoraires!D20</f>
        <v>0</v>
      </c>
      <c r="D11" s="129">
        <f>Honoraires!H20</f>
        <v>9961.44</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70.2</v>
      </c>
      <c r="C19" s="247">
        <f>C9+C11+C13+C15+C17</f>
        <v>0</v>
      </c>
      <c r="D19" s="248">
        <f>D9+D11+D13+D15+D17</f>
        <v>21723.39</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651.7</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651.7</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22375.09</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 décembre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R-4165-2021</v>
      </c>
      <c r="D4" s="388" t="s">
        <v>16</v>
      </c>
      <c r="E4" s="389"/>
      <c r="F4" s="383" t="str">
        <f>Identification!D5</f>
        <v>Tout le dossier (22 juil 2021 au 2 nov 2021)</v>
      </c>
      <c r="G4" s="384"/>
      <c r="H4" s="385"/>
      <c r="I4" s="11"/>
      <c r="J4" s="11"/>
      <c r="K4" s="11"/>
      <c r="L4" s="11"/>
      <c r="M4" s="11"/>
      <c r="N4" s="11"/>
      <c r="O4" s="11"/>
      <c r="P4" s="11"/>
      <c r="Q4" s="11"/>
    </row>
    <row r="5" spans="1:17" ht="26.25" customHeight="1">
      <c r="A5" s="133" t="s">
        <v>1</v>
      </c>
      <c r="B5" s="134"/>
      <c r="C5" s="323" t="str">
        <f>Identification!B6</f>
        <v>Regroupement pour la transition, l'innovation et l'efficacité énergétiques (RTIEÉ)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34.1</v>
      </c>
      <c r="D10" s="252"/>
      <c r="E10" s="253">
        <v>300</v>
      </c>
      <c r="F10" s="172">
        <f>ROUND(((D10*E10)+(C10*E10)),2)</f>
        <v>10230</v>
      </c>
      <c r="G10" s="259">
        <f>ROUNDUP(F10*0.05,2)+ROUNDUP(F10*0.09975,2)</f>
        <v>1531.95</v>
      </c>
      <c r="H10" s="169">
        <f>ROUND(F10+G10,2)</f>
        <v>11761.95</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34.1</v>
      </c>
      <c r="D14" s="161">
        <f>SUM(D10:D13)</f>
        <v>0</v>
      </c>
      <c r="E14" s="361"/>
      <c r="F14" s="162">
        <f>F10+F11+F12+F13</f>
        <v>10230</v>
      </c>
      <c r="G14" s="162">
        <f>G10+G11+G12+G13</f>
        <v>1531.95</v>
      </c>
      <c r="H14" s="163">
        <f>ROUND(F14+G14,2)</f>
        <v>11761.95</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André Bélisle</v>
      </c>
      <c r="C16" s="252">
        <v>30.1</v>
      </c>
      <c r="D16" s="252"/>
      <c r="E16" s="253">
        <v>240</v>
      </c>
      <c r="F16" s="172">
        <f>ROUND(((D16*E16)+(C16*E16)),2)</f>
        <v>7224</v>
      </c>
      <c r="G16" s="259">
        <f>ROUNDUP(F16*0.05,2)+ROUNDUP(F16*0.09975,2)</f>
        <v>1081.8</v>
      </c>
      <c r="H16" s="169">
        <f>ROUND(F16+G16,2)</f>
        <v>8305.8</v>
      </c>
      <c r="I16" s="11"/>
      <c r="J16" s="11"/>
      <c r="K16" s="11"/>
      <c r="L16" s="11"/>
      <c r="M16" s="11"/>
      <c r="N16" s="11"/>
      <c r="O16" s="11"/>
      <c r="P16" s="11"/>
      <c r="Q16" s="11"/>
    </row>
    <row r="17" spans="1:17" ht="20.25" customHeight="1">
      <c r="A17" s="374"/>
      <c r="B17" s="149" t="str">
        <f>Identification!A18</f>
        <v>M. Jean Schiettekatte</v>
      </c>
      <c r="C17" s="254">
        <v>6</v>
      </c>
      <c r="D17" s="254"/>
      <c r="E17" s="255">
        <v>240</v>
      </c>
      <c r="F17" s="173">
        <f>ROUND(((D17*E17)+(C17*E17)),2)</f>
        <v>1440</v>
      </c>
      <c r="G17" s="259">
        <f>ROUNDUP(F17*0.05,2)+ROUNDUP(F17*0.09975,2)</f>
        <v>215.64</v>
      </c>
      <c r="H17" s="170">
        <f>ROUND(F17+G17,2)</f>
        <v>1655.64</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c r="H19" s="171">
        <f>ROUND(F19+G19,2)</f>
        <v>0</v>
      </c>
      <c r="I19" s="11"/>
      <c r="J19" s="11"/>
      <c r="K19" s="11"/>
      <c r="L19" s="11"/>
      <c r="M19" s="11"/>
      <c r="N19" s="11"/>
      <c r="O19" s="11"/>
      <c r="P19" s="11"/>
      <c r="Q19" s="11"/>
    </row>
    <row r="20" spans="1:17" ht="20.25" customHeight="1">
      <c r="A20" s="375"/>
      <c r="B20" s="160" t="s">
        <v>18</v>
      </c>
      <c r="C20" s="161">
        <f>SUM(C16:C19)</f>
        <v>36.1</v>
      </c>
      <c r="D20" s="161">
        <f>SUM(D16:D19)</f>
        <v>0</v>
      </c>
      <c r="E20" s="361"/>
      <c r="F20" s="162">
        <f>F16+F17+F18+F19</f>
        <v>8664</v>
      </c>
      <c r="G20" s="162">
        <f>G16+G17+G18+G19</f>
        <v>1297.44</v>
      </c>
      <c r="H20" s="163">
        <f>ROUND(F20+G20,2)</f>
        <v>9961.44</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18894</v>
      </c>
      <c r="G32" s="244">
        <f>G14+G20+G24+G28+G30</f>
        <v>2829.39</v>
      </c>
      <c r="H32" s="245">
        <f>H14+H20+H24+H28+H30</f>
        <v>21723.39</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2 décembre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172</v>
      </c>
      <c r="B3" s="391"/>
      <c r="C3" s="391"/>
      <c r="D3" s="391"/>
      <c r="E3" s="392"/>
      <c r="F3" s="392"/>
      <c r="G3" s="11"/>
      <c r="H3" s="11"/>
      <c r="I3" s="11"/>
      <c r="J3" s="11"/>
      <c r="K3" s="11"/>
      <c r="L3" s="11"/>
      <c r="M3" s="11"/>
      <c r="N3" s="11"/>
      <c r="O3" s="11"/>
      <c r="P3" s="11"/>
    </row>
    <row r="4" spans="1:16" ht="26.25" customHeight="1">
      <c r="A4" s="3" t="s">
        <v>0</v>
      </c>
      <c r="B4" s="127" t="str">
        <f>Identification!B5</f>
        <v>R-4165-2021</v>
      </c>
      <c r="C4" s="393" t="s">
        <v>16</v>
      </c>
      <c r="D4" s="394"/>
      <c r="E4" s="395" t="str">
        <f>Identification!D5</f>
        <v>Tout le dossier (22 juil 2021 au 2 nov 2021)</v>
      </c>
      <c r="F4" s="396"/>
      <c r="G4" s="11"/>
      <c r="H4" s="11"/>
      <c r="I4" s="11"/>
      <c r="J4" s="11"/>
      <c r="K4" s="11"/>
      <c r="L4" s="11"/>
      <c r="M4" s="11"/>
      <c r="N4" s="11"/>
      <c r="O4" s="11"/>
      <c r="P4" s="11"/>
    </row>
    <row r="5" spans="1:16" ht="26.25" customHeight="1">
      <c r="A5" s="10" t="s">
        <v>1</v>
      </c>
      <c r="B5" s="397" t="str">
        <f>Identification!B6:D6</f>
        <v>Regroupement pour la transition, l'innovation et l'efficacité énergétiques (RTIEÉ)</v>
      </c>
      <c r="C5" s="398"/>
      <c r="D5" s="398"/>
      <c r="E5" s="398"/>
      <c r="F5" s="399"/>
      <c r="G5" s="11"/>
      <c r="H5" s="11"/>
      <c r="I5" s="11"/>
      <c r="J5" s="11"/>
      <c r="K5" s="11"/>
      <c r="L5" s="11"/>
      <c r="M5" s="11"/>
      <c r="N5" s="11"/>
      <c r="O5" s="11"/>
      <c r="P5" s="11"/>
    </row>
    <row r="6" spans="1:16" ht="26.25" customHeight="1">
      <c r="A6" s="18" t="s">
        <v>109</v>
      </c>
      <c r="B6" s="411" t="s">
        <v>190</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00"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c r="C20" s="266"/>
      <c r="D20" s="55">
        <f>ROUND(B20*C20,2)</f>
        <v>0</v>
      </c>
      <c r="E20" s="115" t="s">
        <v>17</v>
      </c>
      <c r="F20" s="38">
        <f>ROUND(B20*C20,2)</f>
        <v>0</v>
      </c>
      <c r="G20" s="15"/>
      <c r="H20" s="15"/>
      <c r="I20" s="15"/>
      <c r="J20" s="15"/>
      <c r="K20" s="15"/>
      <c r="L20" s="15"/>
      <c r="M20" s="15"/>
      <c r="N20" s="15"/>
      <c r="O20" s="15"/>
      <c r="P20" s="15"/>
    </row>
    <row r="21" spans="1:16" ht="20.25" customHeight="1">
      <c r="A21" s="405" t="s">
        <v>86</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161</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2 décembre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0" t="s">
        <v>172</v>
      </c>
      <c r="B3" s="391"/>
      <c r="C3" s="391"/>
      <c r="D3" s="391"/>
      <c r="E3" s="392"/>
      <c r="F3" s="392"/>
      <c r="G3" s="392"/>
      <c r="H3" s="11"/>
      <c r="I3" s="4"/>
      <c r="J3" s="4"/>
      <c r="K3" s="4"/>
      <c r="L3" s="4"/>
      <c r="M3" s="4"/>
      <c r="N3" s="4"/>
      <c r="O3" s="4"/>
      <c r="P3" s="4"/>
    </row>
    <row r="4" spans="1:16" ht="26.25" customHeight="1">
      <c r="A4" s="430" t="s">
        <v>0</v>
      </c>
      <c r="B4" s="431"/>
      <c r="C4" s="127" t="str">
        <f>Identification!B5</f>
        <v>R-4165-2021</v>
      </c>
      <c r="D4" s="432" t="s">
        <v>16</v>
      </c>
      <c r="E4" s="433"/>
      <c r="F4" s="428" t="str">
        <f>Identification!D5</f>
        <v>Tout le dossier (22 juil 2021 au 2 nov 2021)</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190</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 décembre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3">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R-4165-2021</v>
      </c>
      <c r="E2" s="446"/>
      <c r="F2" s="446"/>
      <c r="G2" s="446"/>
      <c r="H2" s="447"/>
      <c r="I2" s="447"/>
      <c r="J2" s="84"/>
      <c r="K2" s="94"/>
      <c r="L2" s="94"/>
      <c r="M2" s="94"/>
      <c r="N2" s="94"/>
      <c r="O2" s="94"/>
      <c r="P2" s="94"/>
    </row>
    <row r="3" spans="1:16" ht="21.75" customHeight="1">
      <c r="A3" s="83" t="s">
        <v>1</v>
      </c>
      <c r="B3" s="83"/>
      <c r="C3" s="95"/>
      <c r="D3" s="445" t="str">
        <f>Identification!B6</f>
        <v>Regroupement pour la transition, l'innovation et l'efficacité énergétiques (RTIEÉ)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c r="C12" s="440"/>
      <c r="D12" s="440"/>
      <c r="E12" s="440"/>
      <c r="F12" s="88" t="s">
        <v>130</v>
      </c>
      <c r="G12" s="113"/>
      <c r="H12" s="113"/>
      <c r="I12" s="83"/>
      <c r="J12" s="83"/>
      <c r="K12" s="99"/>
      <c r="L12" s="99"/>
      <c r="M12" s="99"/>
      <c r="N12" s="99"/>
      <c r="O12" s="99"/>
      <c r="P12" s="99"/>
    </row>
    <row r="13" spans="1:16" ht="21" customHeight="1">
      <c r="A13" s="79" t="s">
        <v>131</v>
      </c>
      <c r="B13" s="92"/>
      <c r="C13" s="89" t="s">
        <v>132</v>
      </c>
      <c r="D13" s="114" t="s">
        <v>195</v>
      </c>
      <c r="E13" s="452">
        <v>2021</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c r="C26" s="440"/>
      <c r="D26" s="440"/>
      <c r="E26" s="440"/>
      <c r="F26" s="88" t="s">
        <v>130</v>
      </c>
      <c r="G26" s="113"/>
      <c r="H26" s="113"/>
      <c r="I26" s="83"/>
      <c r="J26" s="83"/>
      <c r="K26" s="99"/>
      <c r="L26" s="99"/>
      <c r="M26" s="99"/>
      <c r="N26" s="99"/>
      <c r="O26" s="99"/>
      <c r="P26" s="99"/>
    </row>
    <row r="27" spans="1:16" ht="21" customHeight="1">
      <c r="A27" s="79" t="s">
        <v>131</v>
      </c>
      <c r="B27" s="92"/>
      <c r="C27" s="89" t="s">
        <v>132</v>
      </c>
      <c r="D27" s="114" t="s">
        <v>195</v>
      </c>
      <c r="E27" s="452">
        <v>2021</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 décembre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RTIEÉ</dc:subject>
  <dc:creator>SÉ pour RTIEE</dc:creator>
  <cp:keywords/>
  <dc:description/>
  <cp:lastModifiedBy>Utilisateur Windows</cp:lastModifiedBy>
  <cp:lastPrinted>2020-09-09T22:47:07Z</cp:lastPrinted>
  <dcterms:created xsi:type="dcterms:W3CDTF">2003-06-11T13:22:16Z</dcterms:created>
  <dcterms:modified xsi:type="dcterms:W3CDTF">2021-12-02T21:27:56Z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remboursement de frais du RTIEÉ</vt:lpwstr>
  </property>
  <property fmtid="{D5CDD505-2E9C-101B-9397-08002B2CF9AE}" pid="4" name="Provenan">
    <vt:lpwstr>4</vt:lpwstr>
  </property>
  <property fmtid="{D5CDD505-2E9C-101B-9397-08002B2CF9AE}" pid="5" name="Pha">
    <vt:lpwstr>1</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495</vt:lpwstr>
  </property>
  <property fmtid="{D5CDD505-2E9C-101B-9397-08002B2CF9AE}" pid="12" name="Deposa">
    <vt:lpwstr>95</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6194200.00000000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1</vt:lpwstr>
  </property>
  <property fmtid="{D5CDD505-2E9C-101B-9397-08002B2CF9AE}" pid="20" name="Numéroplumit">
    <vt:lpwstr>0064</vt:lpwstr>
  </property>
  <property fmtid="{D5CDD505-2E9C-101B-9397-08002B2CF9AE}" pid="21" name="Cotedepiè">
    <vt:lpwstr>D-0025</vt:lpwstr>
  </property>
  <property fmtid="{D5CDD505-2E9C-101B-9397-08002B2CF9AE}" pid="22" name="Anciennomdudocume">
    <vt:lpwstr>Copie de RDÉ R4165-2021 ENE H2-RTIEÉ-FRAIS 2021 12 02 0024 Dm frais TR.xls</vt:lpwstr>
  </property>
  <property fmtid="{D5CDD505-2E9C-101B-9397-08002B2CF9AE}" pid="23" name="_dlc_Doc">
    <vt:lpwstr>W2HFWTQUJJY6-1360543617-34</vt:lpwstr>
  </property>
  <property fmtid="{D5CDD505-2E9C-101B-9397-08002B2CF9AE}" pid="24" name="_dlc_DocIdItemGu">
    <vt:lpwstr>e0c4bd17-8ce2-4439-8517-a0114b79d393</vt:lpwstr>
  </property>
  <property fmtid="{D5CDD505-2E9C-101B-9397-08002B2CF9AE}" pid="25" name="_dlc_DocIdU">
    <vt:lpwstr>http://s10mtlweb:8081/495/_layouts/15/DocIdRedir.aspx?ID=W2HFWTQUJJY6-1360543617-34, W2HFWTQUJJY6-1360543617-34</vt:lpwstr>
  </property>
  <property fmtid="{D5CDD505-2E9C-101B-9397-08002B2CF9AE}" pid="26" name="display_urn:schemas-microsoft-com:office:office#Edit">
    <vt:lpwstr>Slimani, Salima</vt:lpwstr>
  </property>
  <property fmtid="{D5CDD505-2E9C-101B-9397-08002B2CF9AE}" pid="27" name="Cote de pié">
    <vt:lpwstr>D-0025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