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<sst xmlns="http://schemas.openxmlformats.org/spreadsheetml/2006/main" count="269" uniqueCount="193">
  <si>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</si>
  <si>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</si>
  <si>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</si>
  <si>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</si>
  <si>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</si>
  <si>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</si>
  <si>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</si>
  <si>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</si>
  <si>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</si>
  <si>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</si>
  <si>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</si>
  <si>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</si>
  <si>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</si>
  <si>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</si>
  <si>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</si>
  <si>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</si>
  <si>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</si>
  <si>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</si>
  <si>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</si>
  <si>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</si>
  <si>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</si>
  <si>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</si>
  <si>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</si>
  <si>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</si>
  <si>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</si>
  <si>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</si>
  <si>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</si>
  <si>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</si>
  <si>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</si>
  <si>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</si>
  <si>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</si>
  <si>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</si>
  <si>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</si>
  <si>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</si>
  <si>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</si>
  <si>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</si>
  <si>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</si>
  <si>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</si>
  <si>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</si>
  <si>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</si>
  <si>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</si>
  <si>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</si>
  <si>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</si>
  <si>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</si>
  <si>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</si>
  <si>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</si>
  <si>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</si>
  <si>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</si>
  <si>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</si>
  <si>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</si>
  <si>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</si>
  <si>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</si>
  <si>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</si>
  <si>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</si>
  <si>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</si>
  <si>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</si>
  <si>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</si>
  <si>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</si>
  <si>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</si>
  <si>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</si>
  <si>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</si>
  <si>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</si>
  <si>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</si>
  <si>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</si>
  <si>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</si>
  <si>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</si>
  <si>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</si>
  <si>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</si>
  <si>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</si>
  <si>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</si>
  <si>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</si>
  <si>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</si>
  <si>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</si>
  <si>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</si>
  <si>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</si>
  <si>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</si>
  <si>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</si>
  <si>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</si>
  <si>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</si>
  <si>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</si>
  <si>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</si>
  <si>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</si>
  <si>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</si>
  <si>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</si>
  <si>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</si>
  <si>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</si>
  <si>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</si>
  <si>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</si>
  <si>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</si>
  <si>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</si>
  <si>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</si>
  <si>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</si>
  <si>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</si>
  <si>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</si>
  <si>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</si>
  <si>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</si>
  <si>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</si>
  <si>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</si>
  <si>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</si>
  <si>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</si>
  <si>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</si>
  <si>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</si>
  <si>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</si>
  <si>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</si>
  <si>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</si>
  <si>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</si>
  <si>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</si>
  <si>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</si>
  <si>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</si>
  <si>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</si>
  <si>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</si>
  <si>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</si>
  <si>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</si>
  <si>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</si>
  <si>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</si>
  <si>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</si>
  <si>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</si>
  <si>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</si>
  <si>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</si>
  <si>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</si>
  <si>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</si>
  <si>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</si>
  <si>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</si>
  <si>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</si>
  <si>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</si>
  <si>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</si>
  <si>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</si>
  <si>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</si>
  <si>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</si>
  <si>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</si>
  <si>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</si>
  <si>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</si>
  <si>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</si>
  <si>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</si>
  <si>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</si>
  <si>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</si>
  <si>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</si>
  <si>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</si>
  <si>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</si>
  <si>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</si>
  <si>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</si>
  <si>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</si>
  <si>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</si>
  <si>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</si>
  <si>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</si>
  <si>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</si>
  <si>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</si>
  <si>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</si>
  <si>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</si>
  <si>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</si>
  <si>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</si>
  <si>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</si>
  <si>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</si>
  <si>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</si>
  <si>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</si>
  <si>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</si>
  <si>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</si>
  <si>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</si>
  <si>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</si>
  <si>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</si>
  <si>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</si>
  <si>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</si>
  <si>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</si>
  <si>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</si>
  <si>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</si>
  <si>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</si>
  <si>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</si>
  <si>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</si>
  <si>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</si>
  <si>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</si>
  <si>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</si>
  <si>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</si>
  <si>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R-4167-2021</t>
  </si>
  <si>
    <t>4 août 2021 au 21 décembre 2021</t>
  </si>
  <si>
    <t>AQCIE-CIFQ</t>
  </si>
  <si>
    <t>Oui</t>
  </si>
  <si>
    <t>AQCIE</t>
  </si>
  <si>
    <t>Me Sylvain Lanoix</t>
  </si>
  <si>
    <t>plus de 15 ans</t>
  </si>
  <si>
    <t>externe</t>
  </si>
  <si>
    <t>3055, boul. St-Martin O, #610, Laval, H7T 0J3</t>
  </si>
  <si>
    <t>Paul Paquin</t>
  </si>
  <si>
    <t>Jocelyn B. Allard</t>
  </si>
  <si>
    <t>Louis Germain</t>
  </si>
  <si>
    <t>interne</t>
  </si>
  <si>
    <t>1685, rue Séguin, Brossard, J4X 1K9</t>
  </si>
  <si>
    <t>1010, rue Sherbrooke Ouest, bur. 1600, Montréal, H3A 2R7</t>
  </si>
  <si>
    <t>175, rue Lavigerie, bur. 200, Québec, G1V 4P1</t>
  </si>
  <si>
    <t>PEG</t>
  </si>
  <si>
    <t>44, East Mifflin St., Suite 601, Madison, Wisconsin, USA 53703</t>
  </si>
  <si>
    <t>Me Sylvain Lanoix, avocat</t>
  </si>
  <si>
    <t>Laval</t>
  </si>
  <si>
    <t>janvier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</si>
</sst>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23" sqref="D2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178</v>
      </c>
      <c r="C17" s="186" t="s">
        <v>179</v>
      </c>
      <c r="D17" s="187" t="s">
        <v>185</v>
      </c>
      <c r="E17" s="9"/>
      <c r="F17" s="4"/>
      <c r="G17" s="4"/>
      <c r="H17" s="4"/>
      <c r="I17" s="4"/>
      <c r="J17" s="4"/>
      <c r="K17" s="4"/>
      <c r="L17" s="4"/>
      <c r="M17" s="4"/>
      <c r="N17" s="4"/>
      <c r="O17" s="4"/>
      <c r="P17" s="4"/>
    </row>
    <row r="18" spans="1:16" ht="27" customHeight="1">
      <c r="A18" s="188" t="s">
        <v>182</v>
      </c>
      <c r="B18" s="189" t="s">
        <v>178</v>
      </c>
      <c r="C18" s="189" t="s">
        <v>184</v>
      </c>
      <c r="D18" s="190" t="s">
        <v>186</v>
      </c>
      <c r="E18" s="9"/>
      <c r="F18" s="4"/>
      <c r="G18" s="4"/>
      <c r="H18" s="4"/>
      <c r="I18" s="4"/>
      <c r="J18" s="4"/>
      <c r="K18" s="4"/>
      <c r="L18" s="4"/>
      <c r="M18" s="4"/>
      <c r="N18" s="4"/>
      <c r="O18" s="4"/>
      <c r="P18" s="4"/>
    </row>
    <row r="19" spans="1:16" ht="27" customHeight="1">
      <c r="A19" s="188" t="s">
        <v>183</v>
      </c>
      <c r="B19" s="189" t="s">
        <v>178</v>
      </c>
      <c r="C19" s="189" t="s">
        <v>184</v>
      </c>
      <c r="D19" s="190" t="s">
        <v>187</v>
      </c>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t="s">
        <v>188</v>
      </c>
      <c r="B22" s="301" t="s">
        <v>17</v>
      </c>
      <c r="C22" s="301" t="s">
        <v>17</v>
      </c>
      <c r="D22" s="196" t="s">
        <v>189</v>
      </c>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R-4167-2021</v>
      </c>
      <c r="C4" s="205" t="s">
        <v>16</v>
      </c>
      <c r="D4" s="127" t="str">
        <f>Identification!D5</f>
        <v>4 août 2021 au 21 décembre 2021</v>
      </c>
      <c r="E4" s="11"/>
      <c r="F4" s="4"/>
      <c r="G4" s="4"/>
      <c r="H4" s="4"/>
      <c r="I4" s="4"/>
      <c r="J4" s="4"/>
      <c r="K4" s="4"/>
      <c r="L4" s="4"/>
      <c r="M4" s="4"/>
      <c r="N4" s="4"/>
      <c r="O4" s="4"/>
      <c r="P4" s="4"/>
    </row>
    <row r="5" spans="1:16" ht="26.25" customHeight="1">
      <c r="A5" s="175" t="s">
        <v>1</v>
      </c>
      <c r="B5" s="321" t="str">
        <f>Identification!B6:D6</f>
        <v>AQCIE-CIFQ</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114.8</v>
      </c>
      <c r="C9" s="297">
        <f>Honoraires!D14</f>
        <v>36.9</v>
      </c>
      <c r="D9" s="128">
        <f>Honoraires!H14</f>
        <v>45510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205.25</v>
      </c>
      <c r="C11" s="297">
        <f>Honoraires!D20</f>
        <v>86.2</v>
      </c>
      <c r="D11" s="128">
        <f>Honoraires!H20</f>
        <v>51615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838.45</v>
      </c>
      <c r="C13" s="297">
        <f>Honoraires!D24</f>
        <v>11.3</v>
      </c>
      <c r="D13" s="128">
        <f>Honoraires!H24</f>
        <v>182500.81</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1158.5</v>
      </c>
      <c r="C17" s="240">
        <f>C9+C11+C13+C15</f>
        <v>134.4</v>
      </c>
      <c r="D17" s="241">
        <f>D9+D11+D13+D15</f>
        <v>279625.81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8388.77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8388.77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288014.58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330564.8</v>
      </c>
      <c r="D35" s="244">
        <f>ROUND((D31-C35)/C35,4)</f>
        <v>-0.129</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E23" sqref="E2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R-4167-2021</v>
      </c>
      <c r="D4" s="384" t="s">
        <v>16</v>
      </c>
      <c r="E4" s="385"/>
      <c r="F4" s="379" t="str">
        <f>Identification!D5</f>
        <v>4 août 2021 au 21 décembre 2021</v>
      </c>
      <c r="G4" s="380"/>
      <c r="H4" s="381"/>
      <c r="I4" s="11"/>
      <c r="J4" s="11"/>
      <c r="K4" s="11"/>
      <c r="L4" s="11"/>
      <c r="M4" s="11"/>
      <c r="N4" s="11"/>
      <c r="O4" s="11"/>
      <c r="P4" s="11"/>
      <c r="Q4" s="11"/>
    </row>
    <row r="5" spans="1:17" ht="26.25" customHeight="1">
      <c r="A5" s="131" t="s">
        <v>1</v>
      </c>
      <c r="B5" s="132"/>
      <c r="C5" s="321" t="str">
        <f>Identification!B6</f>
        <v>AQCIE-CIFQ</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Sylvain Lanoix</v>
      </c>
      <c r="C10" s="245">
        <v>114.8</v>
      </c>
      <c r="D10" s="245">
        <v>36.9</v>
      </c>
      <c r="E10" s="246">
        <v>300</v>
      </c>
      <c r="F10" s="169">
        <f>ROUND(((D10*E10)+(C10*E10)),2)</f>
        <v>45510</v>
      </c>
      <c r="G10" s="252"/>
      <c r="H10" s="166">
        <f>ROUND(F10+G10,2)</f>
        <v>45510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114.8</v>
      </c>
      <c r="D14" s="159">
        <f>SUM(D10:D13)</f>
        <v>36.9</v>
      </c>
      <c r="E14" s="359"/>
      <c r="F14" s="160">
        <f>F10+F11+F12+F13</f>
        <v>45510</v>
      </c>
      <c r="G14" s="160">
        <f>G10+G11+G12+G13</f>
        <v>0</v>
      </c>
      <c r="H14" s="161">
        <f>ROUND(F14+G14,2)</f>
        <v>45510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Paul Paquin</v>
      </c>
      <c r="C16" s="245">
        <v>137.4</v>
      </c>
      <c r="D16" s="245">
        <v>23.1</v>
      </c>
      <c r="E16" s="246">
        <v>240</v>
      </c>
      <c r="F16" s="169">
        <f>ROUND(((D16*E16)+(C16*E16)),2)</f>
        <v>38520</v>
      </c>
      <c r="G16" s="252"/>
      <c r="H16" s="166">
        <f>ROUND(F16+G16,2)</f>
        <v>38520</v>
      </c>
      <c r="I16" s="11"/>
      <c r="J16" s="11"/>
      <c r="K16" s="11"/>
      <c r="L16" s="11"/>
      <c r="M16" s="11"/>
      <c r="N16" s="11"/>
      <c r="O16" s="11"/>
      <c r="P16" s="11"/>
      <c r="Q16" s="11"/>
    </row>
    <row r="17" spans="1:17" ht="20.25" customHeight="1">
      <c r="A17" s="372"/>
      <c r="B17" s="147" t="str">
        <f>Identification!A18</f>
        <v>Jocelyn B. Allard</v>
      </c>
      <c r="C17" s="247">
        <v>48.85</v>
      </c>
      <c r="D17" s="247">
        <v>29.1</v>
      </c>
      <c r="E17" s="248">
        <v>100</v>
      </c>
      <c r="F17" s="170">
        <f>ROUND(((D17*E17)+(C17*E17)),2)</f>
        <v>7795</v>
      </c>
      <c r="G17" s="253"/>
      <c r="H17" s="167">
        <f>ROUND(F17+G17,2)</f>
        <v>7795</v>
      </c>
      <c r="I17" s="11"/>
      <c r="J17" s="11"/>
      <c r="K17" s="11"/>
      <c r="L17" s="11"/>
      <c r="M17" s="11"/>
      <c r="N17" s="11"/>
      <c r="O17" s="11"/>
      <c r="P17" s="11"/>
      <c r="Q17" s="11"/>
    </row>
    <row r="18" spans="1:17" ht="20.25" customHeight="1">
      <c r="A18" s="372"/>
      <c r="B18" s="148" t="str">
        <f>Identification!A19</f>
        <v>Louis Germain</v>
      </c>
      <c r="C18" s="247">
        <v>19</v>
      </c>
      <c r="D18" s="247">
        <v>34</v>
      </c>
      <c r="E18" s="248">
        <v>100</v>
      </c>
      <c r="F18" s="170">
        <f>ROUND(((D18*E18)+(C18*E18)),2)</f>
        <v>5300</v>
      </c>
      <c r="G18" s="254"/>
      <c r="H18" s="167">
        <f>ROUND(F18+G18,2)</f>
        <v>5300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205.25</v>
      </c>
      <c r="D20" s="159">
        <f>SUM(D16:D19)</f>
        <v>86.2</v>
      </c>
      <c r="E20" s="359"/>
      <c r="F20" s="160">
        <f>F16+F17+F18+F19</f>
        <v>51615</v>
      </c>
      <c r="G20" s="160">
        <f>G16+G17+G18+G19</f>
        <v>0</v>
      </c>
      <c r="H20" s="161">
        <f>ROUND(F20+G20,2)</f>
        <v>51615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t="str">
        <f>Identification!A22</f>
        <v>PEG</v>
      </c>
      <c r="C22" s="245">
        <v>838.45</v>
      </c>
      <c r="D22" s="245">
        <v>11.3</v>
      </c>
      <c r="E22" s="246">
        <v>214.77</v>
      </c>
      <c r="F22" s="169">
        <f>ROUND(((D22*E22)+(C22*E22)),2)</f>
        <v>182500.81</v>
      </c>
      <c r="G22" s="252"/>
      <c r="H22" s="166">
        <f>ROUND(F22+G22,2)</f>
        <v>182500.81</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838.45</v>
      </c>
      <c r="D24" s="171">
        <f>SUM(D22:D23)</f>
        <v>11.3</v>
      </c>
      <c r="E24" s="359"/>
      <c r="F24" s="160">
        <f>F22+F23</f>
        <v>182500.81</v>
      </c>
      <c r="G24" s="160">
        <f>G22+G23</f>
        <v>0</v>
      </c>
      <c r="H24" s="161">
        <f>ROUND(F24+G24,2)</f>
        <v>182500.81</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279625.81</v>
      </c>
      <c r="G30" s="237">
        <f>G14+G20+G24+G28</f>
        <v>0</v>
      </c>
      <c r="H30" s="238">
        <f>H14+H20+H24+H28</f>
        <v>279625.81</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R-4167-2021</v>
      </c>
      <c r="C4" s="400" t="s">
        <v>16</v>
      </c>
      <c r="D4" s="401"/>
      <c r="E4" s="402" t="str">
        <f>Identification!D5</f>
        <v>4 août 2021 au 21 décembre 2021</v>
      </c>
      <c r="F4" s="403"/>
      <c r="G4" s="11"/>
      <c r="H4" s="11"/>
      <c r="I4" s="11"/>
      <c r="J4" s="11"/>
      <c r="K4" s="11"/>
      <c r="L4" s="11"/>
      <c r="M4" s="11"/>
      <c r="N4" s="11"/>
      <c r="O4" s="11"/>
      <c r="P4" s="11"/>
    </row>
    <row r="5" spans="1:16" ht="26.25" customHeight="1">
      <c r="A5" s="10" t="s">
        <v>1</v>
      </c>
      <c r="B5" s="404" t="str">
        <f>Identification!B6:D6</f>
        <v>AQCIE-CIFQ</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R-4167-2021</v>
      </c>
      <c r="D4" s="428" t="s">
        <v>16</v>
      </c>
      <c r="E4" s="429"/>
      <c r="F4" s="424" t="str">
        <f>Identification!D5</f>
        <v>4 août 2021 au 21 décembre 2021</v>
      </c>
      <c r="G4" s="425"/>
      <c r="H4" s="11"/>
      <c r="I4" s="4"/>
      <c r="J4" s="4"/>
      <c r="K4" s="4"/>
      <c r="L4" s="4"/>
      <c r="M4" s="4"/>
      <c r="N4" s="4"/>
      <c r="O4" s="4"/>
      <c r="P4" s="4"/>
    </row>
    <row r="5" spans="1:16" ht="26.25" customHeight="1">
      <c r="A5" s="416" t="s">
        <v>1</v>
      </c>
      <c r="B5" s="417"/>
      <c r="C5" s="418" t="str">
        <f>Identification!B6</f>
        <v>AQCIE-CIFQ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R-4167-2021</v>
      </c>
      <c r="E2" s="442"/>
      <c r="F2" s="442"/>
      <c r="G2" s="442"/>
      <c r="H2" s="443"/>
      <c r="I2" s="443"/>
      <c r="J2" s="83"/>
      <c r="K2" s="93"/>
      <c r="L2" s="93"/>
      <c r="M2" s="93"/>
      <c r="N2" s="93"/>
      <c r="O2" s="93"/>
      <c r="P2" s="93"/>
    </row>
    <row r="3" spans="1:16" ht="21.75" customHeight="1">
      <c r="A3" s="82" t="s">
        <v>1</v>
      </c>
      <c r="B3" s="82"/>
      <c r="C3" s="94"/>
      <c r="D3" s="441" t="str">
        <f>Identification!B6</f>
        <v>AQCIE-CIFQ</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190</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191</v>
      </c>
      <c r="C12" s="436"/>
      <c r="D12" s="436"/>
      <c r="E12" s="436"/>
      <c r="F12" s="87" t="s">
        <v>95</v>
      </c>
      <c r="G12" s="112"/>
      <c r="H12" s="112"/>
      <c r="I12" s="82"/>
      <c r="J12" s="82"/>
      <c r="K12" s="98"/>
      <c r="L12" s="98"/>
      <c r="M12" s="98"/>
      <c r="N12" s="98"/>
      <c r="O12" s="98"/>
      <c r="P12" s="98"/>
    </row>
    <row r="13" spans="1:16" ht="21" customHeight="1">
      <c r="A13" s="78" t="s">
        <v>96</v>
      </c>
      <c r="B13" s="91">
        <v>20</v>
      </c>
      <c r="C13" s="88" t="s">
        <v>97</v>
      </c>
      <c r="D13" s="113" t="s">
        <v>192</v>
      </c>
      <c r="E13" s="448">
        <v>2022</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l’AQCIE-CIFQ - Volet 1</dc:subject>
  <dc:creator>Bouthillette, Annie</dc:creator>
  <cp:keywords/>
  <dc:description/>
  <cp:lastModifiedBy>Lanoix, Sylvain</cp:lastModifiedBy>
  <cp:lastPrinted>2022-01-20T00:04:30Z</cp:lastPrinted>
  <dcterms:created xsi:type="dcterms:W3CDTF">2003-06-11T13:22:16Z</dcterms:created>
  <dcterms:modified xsi:type="dcterms:W3CDTF">2022-01-20T00:04:34Z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478</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6295700.00000000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remboursement de frais de l’AQCIE-CIFQ - Volet 1</vt:lpwstr>
  </property>
  <property fmtid="{D5CDD505-2E9C-101B-9397-08002B2CF9AE}" pid="20" name="Numéroplumit">
    <vt:lpwstr>0370</vt:lpwstr>
  </property>
  <property fmtid="{D5CDD505-2E9C-101B-9397-08002B2CF9AE}" pid="21" name="Cotedepiè">
    <vt:lpwstr>C-AQCIE-CIFQ-0081</vt:lpwstr>
  </property>
  <property fmtid="{D5CDD505-2E9C-101B-9397-08002B2CF9AE}" pid="22" name="Anciennomdudocume">
    <vt:lpwstr>Formulaire_Demande de paiement de frais_janvier 2020 (14).xls</vt:lpwstr>
  </property>
  <property fmtid="{D5CDD505-2E9C-101B-9397-08002B2CF9AE}" pid="23" name="_dlc_Doc">
    <vt:lpwstr>W2HFWTQUJJY6-1201575218-239</vt:lpwstr>
  </property>
  <property fmtid="{D5CDD505-2E9C-101B-9397-08002B2CF9AE}" pid="24" name="_dlc_DocIdItemGu">
    <vt:lpwstr>8eb5d069-240e-437a-95df-8741850f0574</vt:lpwstr>
  </property>
  <property fmtid="{D5CDD505-2E9C-101B-9397-08002B2CF9AE}" pid="25" name="_dlc_DocIdU">
    <vt:lpwstr>http://s10mtlweb:8081/478/_layouts/15/DocIdRedir.aspx?ID=W2HFWTQUJJY6-1201575218-239, W2HFWTQUJJY6-1201575218-239</vt:lpwstr>
  </property>
  <property fmtid="{D5CDD505-2E9C-101B-9397-08002B2CF9AE}" pid="26" name="display_urn:schemas-microsoft-com:office:office#Edit">
    <vt:lpwstr>Eccles, Natalie</vt:lpwstr>
  </property>
  <property fmtid="{D5CDD505-2E9C-101B-9397-08002B2CF9AE}" pid="27" name="Cote de pié">
    <vt:lpwstr>C-AQCIE-CIFQ-0081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